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carminasegales_grupovenado_com/Documents/Escritorio/Todo/TESORERIA/MIGRACIONES/"/>
    </mc:Choice>
  </mc:AlternateContent>
  <xr:revisionPtr revIDLastSave="0" documentId="8_{FCB3EC9E-A8D6-41E2-B264-C4CFD104C1DF}" xr6:coauthVersionLast="47" xr6:coauthVersionMax="47" xr10:uidLastSave="{00000000-0000-0000-0000-000000000000}"/>
  <bookViews>
    <workbookView xWindow="-120" yWindow="-120" windowWidth="20730" windowHeight="11160" tabRatio="851" xr2:uid="{A6CE69D5-0D80-491B-AD0C-B759B8343F08}"/>
  </bookViews>
  <sheets>
    <sheet name="DISPAZ" sheetId="1" r:id="rId1"/>
    <sheet name="AG. ACHUMANI" sheetId="2" r:id="rId2"/>
    <sheet name="AG. MURILLO" sheetId="3" r:id="rId3"/>
    <sheet name="AG. MAX PAREDES" sheetId="4" r:id="rId4"/>
    <sheet name="DISALTO" sheetId="5" r:id="rId5"/>
    <sheet name="AG. SATELITE" sheetId="6" r:id="rId6"/>
    <sheet name="DISCRUZ" sheetId="7" r:id="rId7"/>
    <sheet name="AG. MUTUALISTA" sheetId="8" r:id="rId8"/>
    <sheet name="AG. MONTERO" sheetId="9" r:id="rId9"/>
    <sheet name="AG. WARNES" sheetId="10" r:id="rId10"/>
    <sheet name="DISTAR" sheetId="11" r:id="rId11"/>
    <sheet name="AG. TARIJEÑITA" sheetId="12" r:id="rId12"/>
    <sheet name="COCHABAMBA" sheetId="13" r:id="rId13"/>
    <sheet name="AG. HONDURAS" sheetId="14" r:id="rId14"/>
    <sheet name="AG. CALAMA" sheetId="15" r:id="rId15"/>
    <sheet name="SUCRE" sheetId="16" r:id="rId16"/>
    <sheet name="AG. SUCRE 1" sheetId="17" r:id="rId17"/>
    <sheet name="AG. SUCRE 2" sheetId="18" r:id="rId18"/>
    <sheet name="POTOSI" sheetId="19" r:id="rId19"/>
    <sheet name="AG. POTOSI 1" sheetId="20" r:id="rId20"/>
    <sheet name="ORURO" sheetId="21" r:id="rId21"/>
    <sheet name="AG. ORURO 1" sheetId="22" r:id="rId22"/>
    <sheet name="TRINIDAD" sheetId="23" r:id="rId23"/>
    <sheet name="AG. TRINIDAD 1" sheetId="24" r:id="rId24"/>
    <sheet name="PANDO" sheetId="25" r:id="rId25"/>
    <sheet name="RIBERALTA" sheetId="26" r:id="rId26"/>
    <sheet name="IVSA" sheetId="27" r:id="rId27"/>
    <sheet name="OPAL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5" i="23" l="1"/>
  <c r="E3758" i="7"/>
  <c r="D3758" i="7"/>
  <c r="D3814" i="7"/>
  <c r="F449" i="26"/>
  <c r="F535" i="23"/>
  <c r="F596" i="21"/>
  <c r="F569" i="19"/>
  <c r="F692" i="16"/>
  <c r="F709" i="16"/>
  <c r="F1726" i="13"/>
  <c r="F689" i="11"/>
  <c r="F3758" i="7"/>
  <c r="F3814" i="7"/>
  <c r="F1336" i="5"/>
  <c r="F1353" i="5"/>
  <c r="F2010" i="1"/>
  <c r="F2037" i="1"/>
  <c r="D3658" i="7"/>
  <c r="D3591" i="7"/>
  <c r="F421" i="26"/>
  <c r="F427" i="25"/>
  <c r="F437" i="25"/>
  <c r="F495" i="23"/>
  <c r="F553" i="21"/>
  <c r="F525" i="19"/>
  <c r="F655" i="16"/>
  <c r="F1634" i="13"/>
  <c r="F660" i="11"/>
  <c r="F653" i="11"/>
  <c r="F635" i="11"/>
  <c r="F3591" i="7"/>
  <c r="F3658" i="7"/>
  <c r="F3678" i="7"/>
  <c r="F3703" i="7"/>
  <c r="F1272" i="5"/>
  <c r="F1285" i="5"/>
  <c r="F1916" i="1"/>
  <c r="F1951" i="1"/>
  <c r="D3495" i="7" l="1"/>
  <c r="F409" i="26" l="1"/>
  <c r="F417" i="25"/>
  <c r="F482" i="23"/>
  <c r="F539" i="21"/>
  <c r="F515" i="19"/>
  <c r="F639" i="16"/>
  <c r="F1591" i="13"/>
  <c r="F617" i="11"/>
  <c r="F3495" i="7"/>
  <c r="F3520" i="7"/>
  <c r="F3566" i="7"/>
  <c r="F1238" i="5"/>
  <c r="F1856" i="1"/>
  <c r="F1897" i="1"/>
  <c r="D497" i="19"/>
  <c r="F407" i="25"/>
  <c r="F472" i="23"/>
  <c r="F526" i="21"/>
  <c r="F497" i="19"/>
  <c r="F619" i="16"/>
  <c r="F1545" i="13"/>
  <c r="F601" i="11"/>
  <c r="F3345" i="7"/>
  <c r="F3426" i="7"/>
  <c r="F1202" i="5"/>
  <c r="F1217" i="5"/>
  <c r="F1791" i="1"/>
  <c r="F1837" i="1"/>
  <c r="D1489" i="13"/>
  <c r="D3257" i="7"/>
  <c r="D3270" i="7"/>
  <c r="D3324" i="7"/>
  <c r="F387" i="26" l="1"/>
  <c r="F396" i="25"/>
  <c r="F461" i="23"/>
  <c r="F512" i="21"/>
  <c r="F485" i="19"/>
  <c r="F600" i="16"/>
  <c r="F1489" i="13"/>
  <c r="F587" i="11"/>
  <c r="F3270" i="7"/>
  <c r="F3324" i="7"/>
  <c r="F1163" i="5"/>
  <c r="F1182" i="5"/>
  <c r="F1747" i="1"/>
  <c r="F1768" i="1"/>
  <c r="D1462" i="13"/>
  <c r="D3181" i="7"/>
  <c r="F373" i="26" l="1"/>
  <c r="F386" i="25"/>
  <c r="F450" i="23"/>
  <c r="F499" i="21"/>
  <c r="F473" i="19"/>
  <c r="F584" i="16"/>
  <c r="F1462" i="13"/>
  <c r="F3181" i="7"/>
  <c r="F3257" i="7"/>
  <c r="F1131" i="5"/>
  <c r="F1145" i="5"/>
  <c r="F1708" i="1"/>
  <c r="F1731" i="1"/>
  <c r="F350" i="26"/>
  <c r="F376" i="25"/>
  <c r="F366" i="25"/>
  <c r="F436" i="23"/>
  <c r="F420" i="23"/>
  <c r="F469" i="21"/>
  <c r="F552" i="16"/>
  <c r="F1405" i="13"/>
  <c r="F561" i="11"/>
  <c r="F546" i="11"/>
  <c r="F3159" i="7"/>
  <c r="F3112" i="7"/>
  <c r="F3096" i="7"/>
  <c r="F3034" i="7"/>
  <c r="F1096" i="5"/>
  <c r="F1076" i="5"/>
  <c r="F1669" i="1"/>
  <c r="F1632" i="1"/>
  <c r="F1613" i="1"/>
  <c r="D469" i="21"/>
  <c r="D3159" i="7"/>
  <c r="D3112" i="7"/>
  <c r="D3096" i="7"/>
  <c r="D3034" i="7"/>
  <c r="D1361" i="13"/>
  <c r="D2924" i="7"/>
  <c r="D3021" i="7"/>
  <c r="F339" i="26"/>
  <c r="F356" i="25"/>
  <c r="F409" i="23"/>
  <c r="F455" i="21"/>
  <c r="F438" i="19"/>
  <c r="F532" i="16"/>
  <c r="F1361" i="13"/>
  <c r="F535" i="11"/>
  <c r="F2924" i="7"/>
  <c r="F3021" i="7"/>
  <c r="F1044" i="5"/>
  <c r="F1587" i="1"/>
  <c r="D1318" i="13"/>
  <c r="D2902" i="7"/>
  <c r="F328" i="26" l="1"/>
  <c r="F396" i="23"/>
  <c r="F440" i="21"/>
  <c r="F427" i="19"/>
  <c r="F516" i="16"/>
  <c r="F1318" i="13"/>
  <c r="F518" i="11"/>
  <c r="F2902" i="7"/>
  <c r="F1010" i="5"/>
  <c r="F1024" i="5"/>
  <c r="F1534" i="1"/>
  <c r="F1567" i="1"/>
  <c r="D1281" i="13"/>
  <c r="D2820" i="7"/>
  <c r="F337" i="25"/>
  <c r="F385" i="23"/>
  <c r="F498" i="16"/>
  <c r="F1281" i="13"/>
  <c r="F505" i="11"/>
  <c r="F2820" i="7"/>
  <c r="F981" i="5"/>
  <c r="F1499" i="1"/>
  <c r="D371" i="23"/>
  <c r="F308" i="26" l="1"/>
  <c r="F371" i="23"/>
  <c r="F414" i="21"/>
  <c r="F404" i="19"/>
  <c r="F486" i="16"/>
  <c r="F1247" i="13"/>
  <c r="F2674" i="7"/>
  <c r="F2745" i="7"/>
  <c r="F948" i="5"/>
  <c r="F963" i="5"/>
  <c r="F1462" i="1"/>
  <c r="F1485" i="1"/>
  <c r="D2537" i="7" l="1"/>
  <c r="D2656" i="7"/>
  <c r="D2629" i="7"/>
  <c r="D2617" i="7"/>
  <c r="F296" i="26"/>
  <c r="F318" i="25"/>
  <c r="F308" i="25"/>
  <c r="F358" i="23"/>
  <c r="F377" i="19"/>
  <c r="F459" i="16"/>
  <c r="F1194" i="13"/>
  <c r="F482" i="11"/>
  <c r="F468" i="11"/>
  <c r="F2617" i="7"/>
  <c r="F2629" i="7"/>
  <c r="F2656" i="7"/>
  <c r="F881" i="5"/>
  <c r="F901" i="5"/>
  <c r="F1383" i="1"/>
  <c r="F1422" i="1"/>
  <c r="F1360" i="1"/>
  <c r="D2477" i="7" l="1"/>
  <c r="D1148" i="13"/>
  <c r="F2477" i="7"/>
  <c r="F298" i="25"/>
  <c r="F335" i="23"/>
  <c r="F374" i="21"/>
  <c r="F365" i="19"/>
  <c r="F445" i="16"/>
  <c r="F1148" i="13"/>
  <c r="F457" i="11"/>
  <c r="F2537" i="7"/>
  <c r="F851" i="5"/>
  <c r="F865" i="5"/>
  <c r="F1275" i="1"/>
  <c r="F1304" i="1"/>
  <c r="F1327" i="1"/>
  <c r="F1339" i="1"/>
  <c r="D1109" i="13"/>
  <c r="D2464" i="7"/>
  <c r="F275" i="26" l="1"/>
  <c r="F323" i="23"/>
  <c r="F354" i="19"/>
  <c r="F430" i="16"/>
  <c r="F1109" i="13"/>
  <c r="F440" i="11"/>
  <c r="F2464" i="7"/>
  <c r="F832" i="5"/>
  <c r="F1239" i="1"/>
  <c r="D1163" i="1"/>
  <c r="D2425" i="7"/>
  <c r="F1140" i="1"/>
  <c r="D1140" i="1" s="1"/>
  <c r="F264" i="26"/>
  <c r="F313" i="23"/>
  <c r="F349" i="21"/>
  <c r="F343" i="19"/>
  <c r="F417" i="16"/>
  <c r="F1074" i="13"/>
  <c r="F429" i="11"/>
  <c r="F2211" i="7"/>
  <c r="F2425" i="7"/>
  <c r="F792" i="5"/>
  <c r="F819" i="5"/>
  <c r="F1130" i="1"/>
  <c r="F1163" i="1"/>
  <c r="F1174" i="1"/>
  <c r="F1217" i="1"/>
  <c r="D2093" i="7"/>
  <c r="D2197" i="7"/>
  <c r="D1020" i="13"/>
  <c r="F1020" i="13"/>
  <c r="F253" i="26" l="1"/>
  <c r="F298" i="23"/>
  <c r="F333" i="21"/>
  <c r="F331" i="19"/>
  <c r="F395" i="16"/>
  <c r="F415" i="11"/>
  <c r="F2093" i="7"/>
  <c r="F2197" i="7"/>
  <c r="F760" i="5"/>
  <c r="F1067" i="1"/>
  <c r="F1116" i="1"/>
  <c r="D2047" i="7"/>
  <c r="F2047" i="7"/>
  <c r="D1979" i="7"/>
  <c r="D1964" i="7"/>
  <c r="D399" i="11"/>
  <c r="D963" i="13"/>
  <c r="F233" i="26"/>
  <c r="F260" i="25"/>
  <c r="F250" i="25"/>
  <c r="F287" i="23"/>
  <c r="F277" i="23"/>
  <c r="F304" i="21"/>
  <c r="F302" i="19"/>
  <c r="F367" i="16"/>
  <c r="F963" i="13"/>
  <c r="F399" i="11"/>
  <c r="F383" i="11"/>
  <c r="F1889" i="7"/>
  <c r="F1964" i="7"/>
  <c r="F1979" i="7"/>
  <c r="F688" i="5"/>
  <c r="F712" i="5"/>
  <c r="F942" i="1"/>
  <c r="F1002" i="1"/>
  <c r="D1876" i="7"/>
  <c r="D1740" i="7"/>
  <c r="D911" i="13"/>
  <c r="D265" i="23"/>
  <c r="F221" i="26" l="1"/>
  <c r="F240" i="25"/>
  <c r="F265" i="23"/>
  <c r="F289" i="21"/>
  <c r="F287" i="19"/>
  <c r="F352" i="16"/>
  <c r="F911" i="13"/>
  <c r="F369" i="11"/>
  <c r="F1740" i="7"/>
  <c r="F1876" i="7"/>
  <c r="F655" i="5"/>
  <c r="F669" i="5"/>
  <c r="F902" i="1"/>
  <c r="F924" i="1"/>
  <c r="D865" i="13"/>
  <c r="D1601" i="7"/>
  <c r="D1616" i="7"/>
  <c r="D1714" i="7"/>
  <c r="F210" i="26"/>
  <c r="F230" i="25"/>
  <c r="F252" i="23"/>
  <c r="F277" i="21"/>
  <c r="F274" i="19"/>
  <c r="F337" i="16"/>
  <c r="F865" i="13"/>
  <c r="F356" i="11"/>
  <c r="F1616" i="7"/>
  <c r="F1714" i="7"/>
  <c r="F621" i="5"/>
  <c r="F634" i="5"/>
  <c r="F854" i="1"/>
  <c r="F882" i="1"/>
  <c r="D824" i="13"/>
  <c r="D1527" i="7"/>
  <c r="F1483" i="7"/>
  <c r="F200" i="26"/>
  <c r="F240" i="23"/>
  <c r="F262" i="19"/>
  <c r="F319" i="16"/>
  <c r="F824" i="13"/>
  <c r="F344" i="11"/>
  <c r="F1527" i="7"/>
  <c r="F1601" i="7"/>
  <c r="F590" i="5"/>
  <c r="F602" i="5"/>
  <c r="F812" i="1"/>
  <c r="F834" i="1"/>
  <c r="D1383" i="7"/>
  <c r="D1443" i="7"/>
  <c r="D1457" i="7"/>
  <c r="D743" i="13"/>
  <c r="D758" i="13"/>
  <c r="F171" i="26"/>
  <c r="F217" i="23"/>
  <c r="F203" i="23"/>
  <c r="F243" i="21"/>
  <c r="F227" i="21"/>
  <c r="F228" i="19"/>
  <c r="F284" i="16"/>
  <c r="F743" i="13"/>
  <c r="F324" i="11"/>
  <c r="F308" i="11"/>
  <c r="F1383" i="7"/>
  <c r="F1443" i="7"/>
  <c r="F1457" i="7"/>
  <c r="F514" i="5"/>
  <c r="F535" i="5"/>
  <c r="F730" i="1"/>
  <c r="F767" i="1"/>
  <c r="D694" i="13"/>
  <c r="D1367" i="7"/>
  <c r="F159" i="26"/>
  <c r="F179" i="25"/>
  <c r="F213" i="21"/>
  <c r="F208" i="19"/>
  <c r="F246" i="16"/>
  <c r="F265" i="16"/>
  <c r="F694" i="13"/>
  <c r="F651" i="13"/>
  <c r="F290" i="11"/>
  <c r="F276" i="11"/>
  <c r="F1367" i="7"/>
  <c r="F1292" i="7"/>
  <c r="F495" i="5"/>
  <c r="F481" i="5"/>
  <c r="F708" i="1"/>
  <c r="F665" i="1"/>
  <c r="D651" i="13"/>
  <c r="D591" i="13"/>
  <c r="D1196" i="7"/>
  <c r="D1280" i="7"/>
  <c r="D1182" i="7"/>
  <c r="F168" i="25"/>
  <c r="F182" i="23"/>
  <c r="F197" i="21"/>
  <c r="F193" i="19"/>
  <c r="F591" i="13"/>
  <c r="F1196" i="7"/>
  <c r="F1280" i="7"/>
  <c r="F449" i="5"/>
  <c r="F618" i="1"/>
  <c r="F644" i="1"/>
  <c r="D546" i="13"/>
  <c r="F138" i="26"/>
  <c r="F158" i="25"/>
  <c r="F169" i="23"/>
  <c r="F179" i="19"/>
  <c r="F232" i="16"/>
  <c r="F546" i="13"/>
  <c r="F262" i="11"/>
  <c r="F1124" i="7"/>
  <c r="F1182" i="7"/>
  <c r="F419" i="5"/>
  <c r="F428" i="5"/>
  <c r="F571" i="1"/>
  <c r="F594" i="1"/>
  <c r="D1035" i="7"/>
  <c r="D497" i="13"/>
  <c r="D156" i="23"/>
  <c r="F128" i="26"/>
  <c r="F156" i="23"/>
  <c r="F174" i="21"/>
  <c r="F167" i="19"/>
  <c r="F218" i="16"/>
  <c r="F497" i="13"/>
  <c r="F246" i="11"/>
  <c r="F1035" i="7"/>
  <c r="F1114" i="7"/>
  <c r="F387" i="5"/>
  <c r="F403" i="5"/>
  <c r="F517" i="1"/>
  <c r="F561" i="1"/>
  <c r="D438" i="13"/>
  <c r="D994" i="7"/>
  <c r="D970" i="7"/>
  <c r="D956" i="7"/>
  <c r="D888" i="7"/>
  <c r="F108" i="26"/>
  <c r="F120" i="25"/>
  <c r="F143" i="23"/>
  <c r="F132" i="23"/>
  <c r="F144" i="21"/>
  <c r="F144" i="19"/>
  <c r="F184" i="16"/>
  <c r="F438" i="13"/>
  <c r="F235" i="11"/>
  <c r="F222" i="11"/>
  <c r="F888" i="7"/>
  <c r="F956" i="7"/>
  <c r="F970" i="7"/>
  <c r="F994" i="7"/>
  <c r="F368" i="5"/>
  <c r="F329" i="5"/>
  <c r="F341" i="5"/>
  <c r="F438" i="1"/>
  <c r="F466" i="1"/>
  <c r="F493" i="1"/>
  <c r="D205" i="11"/>
  <c r="D803" i="7"/>
  <c r="D875" i="7"/>
  <c r="F96" i="26" l="1"/>
  <c r="F109" i="25"/>
  <c r="F121" i="23"/>
  <c r="F131" i="21"/>
  <c r="F132" i="19"/>
  <c r="F164" i="16"/>
  <c r="F396" i="13"/>
  <c r="F205" i="11"/>
  <c r="F803" i="7"/>
  <c r="F875" i="7"/>
  <c r="F299" i="5"/>
  <c r="F309" i="5"/>
  <c r="F390" i="1"/>
  <c r="F426" i="1"/>
  <c r="D787" i="7"/>
  <c r="D354" i="13"/>
  <c r="F85" i="26" l="1"/>
  <c r="F99" i="25"/>
  <c r="F110" i="23"/>
  <c r="F119" i="21"/>
  <c r="F121" i="19"/>
  <c r="F146" i="16"/>
  <c r="F354" i="13"/>
  <c r="F186" i="11"/>
  <c r="F730" i="7"/>
  <c r="F787" i="7"/>
  <c r="F265" i="5"/>
  <c r="F279" i="5"/>
  <c r="F354" i="1"/>
  <c r="F376" i="1"/>
  <c r="D244" i="5"/>
  <c r="D635" i="7"/>
  <c r="F634" i="7"/>
  <c r="D710" i="7"/>
  <c r="F75" i="26"/>
  <c r="F89" i="25"/>
  <c r="F98" i="23"/>
  <c r="F105" i="21"/>
  <c r="F111" i="19"/>
  <c r="F133" i="16"/>
  <c r="F320" i="13"/>
  <c r="F172" i="11"/>
  <c r="F710" i="7"/>
  <c r="F229" i="5"/>
  <c r="F244" i="5"/>
  <c r="F315" i="1"/>
  <c r="F339" i="1"/>
  <c r="D87" i="23"/>
  <c r="D567" i="7"/>
  <c r="D277" i="13"/>
  <c r="F65" i="26"/>
  <c r="F79" i="25"/>
  <c r="F87" i="23"/>
  <c r="F92" i="21"/>
  <c r="F97" i="19"/>
  <c r="F118" i="16"/>
  <c r="F277" i="13"/>
  <c r="F567" i="7"/>
  <c r="F623" i="7"/>
  <c r="F199" i="5"/>
  <c r="F210" i="5"/>
  <c r="F270" i="1"/>
  <c r="F300" i="1"/>
  <c r="D221" i="13"/>
  <c r="D487" i="7"/>
  <c r="F55" i="26" l="1"/>
  <c r="F69" i="25"/>
  <c r="F59" i="25"/>
  <c r="F62" i="23"/>
  <c r="F69" i="21"/>
  <c r="F74" i="19"/>
  <c r="F93" i="16"/>
  <c r="F221" i="13"/>
  <c r="F145" i="11"/>
  <c r="F128" i="11"/>
  <c r="F500" i="7"/>
  <c r="F487" i="7"/>
  <c r="F401" i="7"/>
  <c r="F180" i="5"/>
  <c r="F142" i="5"/>
  <c r="F155" i="5"/>
  <c r="F247" i="1"/>
  <c r="F218" i="1"/>
  <c r="F196" i="1"/>
  <c r="D390" i="7"/>
  <c r="F49" i="25"/>
  <c r="F51" i="23"/>
  <c r="F56" i="21"/>
  <c r="F62" i="19"/>
  <c r="F75" i="16"/>
  <c r="F172" i="13"/>
  <c r="F114" i="11"/>
  <c r="F284" i="7"/>
  <c r="F309" i="7"/>
  <c r="F316" i="7"/>
  <c r="F390" i="7"/>
  <c r="F112" i="5"/>
  <c r="F122" i="5"/>
  <c r="F146" i="1"/>
  <c r="F178" i="1"/>
  <c r="F31" i="11"/>
  <c r="F15" i="11"/>
  <c r="D272" i="7" l="1"/>
  <c r="D134" i="13"/>
  <c r="F35" i="26" l="1"/>
  <c r="F39" i="25"/>
  <c r="F40" i="23"/>
  <c r="F42" i="21"/>
  <c r="F49" i="19"/>
  <c r="F64" i="16"/>
  <c r="F134" i="13"/>
  <c r="F103" i="11"/>
  <c r="F272" i="7"/>
  <c r="F202" i="7"/>
  <c r="F83" i="5"/>
  <c r="F101" i="1"/>
  <c r="F132" i="1"/>
  <c r="D16" i="19"/>
  <c r="F156" i="7"/>
  <c r="D156" i="7"/>
  <c r="D120" i="7"/>
  <c r="D97" i="13"/>
  <c r="F29" i="23"/>
  <c r="F38" i="19"/>
  <c r="F51" i="16"/>
  <c r="F97" i="13"/>
  <c r="F91" i="11"/>
  <c r="F190" i="7"/>
  <c r="F64" i="5"/>
  <c r="F56" i="5"/>
  <c r="F75" i="1"/>
  <c r="F14" i="16"/>
  <c r="E156" i="7" l="1"/>
  <c r="F7" i="26"/>
  <c r="F7" i="25"/>
  <c r="F9" i="23"/>
  <c r="F12" i="21"/>
  <c r="F16" i="19"/>
  <c r="F7" i="19"/>
  <c r="F29" i="16"/>
  <c r="F55" i="13"/>
  <c r="F67" i="11"/>
  <c r="F50" i="11"/>
  <c r="D50" i="11"/>
  <c r="F120" i="7"/>
  <c r="F13" i="7"/>
  <c r="D13" i="7"/>
  <c r="F18" i="5"/>
  <c r="F43" i="1"/>
  <c r="F13" i="1"/>
</calcChain>
</file>

<file path=xl/sharedStrings.xml><?xml version="1.0" encoding="utf-8"?>
<sst xmlns="http://schemas.openxmlformats.org/spreadsheetml/2006/main" count="63208" uniqueCount="1769">
  <si>
    <t>Cierre Caja</t>
  </si>
  <si>
    <t>Del 31/12/2022</t>
  </si>
  <si>
    <t>Fecha</t>
  </si>
  <si>
    <t>Cajero</t>
  </si>
  <si>
    <t>Nro Voucher</t>
  </si>
  <si>
    <t>Nro Cuenta</t>
  </si>
  <si>
    <t>Tipo Ingreso</t>
  </si>
  <si>
    <t>TIPO DE INGRESO</t>
  </si>
  <si>
    <t>Cobrador</t>
  </si>
  <si>
    <t>EFECTIVO</t>
  </si>
  <si>
    <t>CHEQUE</t>
  </si>
  <si>
    <t>TRANSFERENCIA</t>
  </si>
  <si>
    <t>CCAJ-LP02/561/2022</t>
  </si>
  <si>
    <t>3884 RIBANA RUTH REA RUEDA</t>
  </si>
  <si>
    <t>108 GREGORIO RAMIREZ APAZA</t>
  </si>
  <si>
    <t>266 SANTIAGO MACHACA CALCINA</t>
  </si>
  <si>
    <t>331 CARLOS ALFREDO GUTIERREZ HUANCA</t>
  </si>
  <si>
    <t>584 FREDDY FEDERICO FLORES MARIN</t>
  </si>
  <si>
    <t>883 FRANKLIN CARDOZO RIVERA</t>
  </si>
  <si>
    <t>1116 VLADIMIR FRANZ ATAHUACHI RODRIGUEZ</t>
  </si>
  <si>
    <t>1180 JAIME RAMIRO CHACON PAREDES</t>
  </si>
  <si>
    <t>3052 JUAN JOSE MACHACA TORREZ</t>
  </si>
  <si>
    <t>SAP</t>
  </si>
  <si>
    <t>FECHA</t>
  </si>
  <si>
    <t>CIERRE DE CAJA</t>
  </si>
  <si>
    <t>IMPORTE</t>
  </si>
  <si>
    <t>CCAJ-LP02/562/2022</t>
  </si>
  <si>
    <t>BISA-100070022</t>
  </si>
  <si>
    <t>DEPÓSITO BANCARIO</t>
  </si>
  <si>
    <t>4276 CARLOS MARCELO REQUENA TERAN</t>
  </si>
  <si>
    <t>2464 LUIS FERNANDO GUEVARA PECA</t>
  </si>
  <si>
    <t>BANCO UNION-10000020161539</t>
  </si>
  <si>
    <t>4190 JESUS FELCY MENDOZA CAHUANA</t>
  </si>
  <si>
    <t>2309 FERNANDO POMA ESCOBAR</t>
  </si>
  <si>
    <t>CCAJ-LP08/301/22</t>
  </si>
  <si>
    <t>199 IBANA SOLIZ CUENTAS</t>
  </si>
  <si>
    <t>TARJETA DE DÉBITO/CRÉDITO</t>
  </si>
  <si>
    <t>CÓDIGO QR</t>
  </si>
  <si>
    <t>CCAJ-LP01/572/22</t>
  </si>
  <si>
    <t>3825 ABEL URBANO ALARCON ARROYO</t>
  </si>
  <si>
    <t>CCAJ-LP01/573/22</t>
  </si>
  <si>
    <t>2936 JUAN CARLOS CAPCHA ORELLANA</t>
  </si>
  <si>
    <t>CCAJ-LP07/301/22</t>
  </si>
  <si>
    <t>312 JHONNY IGNACIO FLORES LOPEZ</t>
  </si>
  <si>
    <t>CCAJ-EA10/558/20</t>
  </si>
  <si>
    <t>1431 GRACIELA CASTILLO CATARI</t>
  </si>
  <si>
    <t>2597 JOSE MAIDANA EA - T03</t>
  </si>
  <si>
    <t>CCAJ-EA10/558/2022</t>
  </si>
  <si>
    <t>191 ELIAS MENDOZA YUJRA</t>
  </si>
  <si>
    <t>375 VICTOR ERNESTO QUISPE TICONA</t>
  </si>
  <si>
    <t>480 WALTER AMARRO MAMANI</t>
  </si>
  <si>
    <t>596 VICENTE MENDOZA SIRPA</t>
  </si>
  <si>
    <t>716 JUAN CARLOS MAMANI ORTIZ</t>
  </si>
  <si>
    <t>835 JAVIER DAVID VILLA MAMANI</t>
  </si>
  <si>
    <t>2307 RAMIRO POMA QUISPE</t>
  </si>
  <si>
    <t>841 JAEL ARRATIA - EL ALTO</t>
  </si>
  <si>
    <t>2597 JOSE MAIDANA EA - T01</t>
  </si>
  <si>
    <t>2597 JOSE MAIDANA EA - T02</t>
  </si>
  <si>
    <t>2597 JOSE MAIDANA EA - T04</t>
  </si>
  <si>
    <t>2597 JOSE MAIDANA EA - T05</t>
  </si>
  <si>
    <t>CCAJ-EA10/559/2022</t>
  </si>
  <si>
    <t>MERCANTIL SANTA CRUZ-4010066211</t>
  </si>
  <si>
    <t>3622 JULIO CESAR PORTILLO HUARACHI</t>
  </si>
  <si>
    <t>4764 CARLOS ERIK CASTRO HURTADO</t>
  </si>
  <si>
    <t>1056 ALEX JESUS ZABALA TICONA</t>
  </si>
  <si>
    <t xml:space="preserve">NO HUBO CIERRE DE CAJA DEBIDO A QUE TODOS FUERON DEP. Y TRANSF. </t>
  </si>
  <si>
    <t xml:space="preserve">SI MIGRO A LA CUENTA DE DISPAZ BISA 0022 MCSC 6211, B.U. 1539 </t>
  </si>
  <si>
    <t>CCAJ-EA58/301/22</t>
  </si>
  <si>
    <t>261 ALICIA VIRGINIA QUISBERT MAMANI</t>
  </si>
  <si>
    <t>CCAJ-SC39/624/2022</t>
  </si>
  <si>
    <t>1386 EINAR CHOQUETIJLLA - COBRADOR</t>
  </si>
  <si>
    <t>2551 EDMUNDO CAYANI M.</t>
  </si>
  <si>
    <t>2552 ALVARO JAVIER LOAYZA CACERES</t>
  </si>
  <si>
    <t>4309 RODRIGO RAMOS - T03</t>
  </si>
  <si>
    <t>4309 RODRIGO RAMOS - T04</t>
  </si>
  <si>
    <t>4309 RODRIGO RAMOS - T05</t>
  </si>
  <si>
    <t>4309 RODRIGO RAMOS - T11</t>
  </si>
  <si>
    <t>4309 RODRIGO RAMOS - T16</t>
  </si>
  <si>
    <t>4309 RODRIGO RAMOS - T17</t>
  </si>
  <si>
    <t>CCAJ-SC39/625/2022</t>
  </si>
  <si>
    <t>4307 PEDRO GALARZA TERCEROS</t>
  </si>
  <si>
    <t>CCAJ-SC39/625/20</t>
  </si>
  <si>
    <t xml:space="preserve">1386 EINAR CHOQUETIJLLA - </t>
  </si>
  <si>
    <t>BANCO INDUSTRIAL-100070049</t>
  </si>
  <si>
    <t>1973 BASILIA CRUZ AJARACHI</t>
  </si>
  <si>
    <t>PAGO EXPRESS M/N-101020101</t>
  </si>
  <si>
    <t>3046 CLAUDIA ELEN CASTRO DELGADILLO</t>
  </si>
  <si>
    <t>4863 MOISES MENACHO MONTAÑO</t>
  </si>
  <si>
    <t>MERCANTIL SANTA CRUZ-4010678183</t>
  </si>
  <si>
    <t>BANCO DE CREDITO-7015054675359</t>
  </si>
  <si>
    <t>BANCO UNION-120271437</t>
  </si>
  <si>
    <t>1271 SANDRA SALAZAR ESCOBAR</t>
  </si>
  <si>
    <t>1972 FLAVIA GALEAN MALLON</t>
  </si>
  <si>
    <t>MERCANTIL SANTA CRUZ-4010640108</t>
  </si>
  <si>
    <t>4309 RODRIGO RAMOS - T07</t>
  </si>
  <si>
    <t>2913 MARSOLINI APURANI VACA</t>
  </si>
  <si>
    <t>2917 MILAN HUANCOLLO JUCUMARI</t>
  </si>
  <si>
    <t>2932 EUGENIO LOPEZ CESPEDES</t>
  </si>
  <si>
    <t>2994 CRISTIAN DEIBY PARDO VILLEGAS</t>
  </si>
  <si>
    <t>4309 RODRIGO RAMOS - T06</t>
  </si>
  <si>
    <t>4309 RODRIGO RAMOS - T10</t>
  </si>
  <si>
    <t>4309 RODRIGO RAMOS - T14</t>
  </si>
  <si>
    <t>4309 RODRIGO RAMOS - T15</t>
  </si>
  <si>
    <t>4309 RODRIGO RAMOS - T18</t>
  </si>
  <si>
    <t>4309 RODRIGO RAMOS - T19</t>
  </si>
  <si>
    <t>4309 RODRIGO RAMOS - T20</t>
  </si>
  <si>
    <t>4309 RODRIGO RAMOS - T24</t>
  </si>
  <si>
    <t>4309 RODRIGO RAMOS - T25</t>
  </si>
  <si>
    <t>CCAJ-SC65/42/22</t>
  </si>
  <si>
    <t>5019 JOAQUIN CAMPERO SALAZAR</t>
  </si>
  <si>
    <t>CCAJ-SC57/296/22</t>
  </si>
  <si>
    <t>3844 OSCAR ANDRES LEON ZAPATA</t>
  </si>
  <si>
    <t>CCAJ-SC59/297/22</t>
  </si>
  <si>
    <t>4262 JUAN GILBERTO PARADA ROJAS</t>
  </si>
  <si>
    <t>CCAJ-TA43/313/2022</t>
  </si>
  <si>
    <t>723 NELVI JUANITA ROMERO CASTILLO</t>
  </si>
  <si>
    <t>BISA-100070081</t>
  </si>
  <si>
    <t>2456 JOEL MOISES RUEDA DELGADO</t>
  </si>
  <si>
    <t>2645 ANDRES ESTEBAN SINGURI LLANOS</t>
  </si>
  <si>
    <t>3094 SHIRLEY HALSEY JALDIN</t>
  </si>
  <si>
    <t>MERCANTIL SANTA CRUZ-4010501329</t>
  </si>
  <si>
    <t>4648 HUGO PEREDO - T02</t>
  </si>
  <si>
    <t>2581 EDGAR FLORES MARQUEZ</t>
  </si>
  <si>
    <t>2779 JUAN PABLO CAMACHO QUISPE</t>
  </si>
  <si>
    <t>CCAJ-TA43/314/2022</t>
  </si>
  <si>
    <t>CCAJ-TA43/314/20</t>
  </si>
  <si>
    <t>CCAJ-TA06/304/22</t>
  </si>
  <si>
    <t>3550 BELZA GUTIERREZ CONDORI</t>
  </si>
  <si>
    <t>Del 30/12/2022</t>
  </si>
  <si>
    <t>CCAJ-TA06/303/22</t>
  </si>
  <si>
    <t>CCAJ-CB11/312/2022</t>
  </si>
  <si>
    <t>3726 MARCELO ROCABADO ROJAS</t>
  </si>
  <si>
    <t>2539 JUAN CARLOS ANGULO ROJAS</t>
  </si>
  <si>
    <t>REVERSION VER M.E.</t>
  </si>
  <si>
    <t>INCORRECTO</t>
  </si>
  <si>
    <t>REVERSION</t>
  </si>
  <si>
    <t>CORRECTO</t>
  </si>
  <si>
    <t>CCAJ-CB11/313/20</t>
  </si>
  <si>
    <t>BISA-100070031</t>
  </si>
  <si>
    <t>2276 ESTEBAN MAMANI CATORCENO</t>
  </si>
  <si>
    <t>CCAJ-CB11/313/2022</t>
  </si>
  <si>
    <t>2378 EDDY DAREN JIMENEZ ROJAS</t>
  </si>
  <si>
    <t>4861 BRIAN ABAD FLORES CRUZ</t>
  </si>
  <si>
    <t>2281 ANGEL DONATO GONZALES CONDORI</t>
  </si>
  <si>
    <t>2286 JOSE MARCELO NOGALES SUAREZ</t>
  </si>
  <si>
    <t>2383 MAURO FELIPE CARICARI</t>
  </si>
  <si>
    <t>2537 JUAN CARLOS REVOLLO RODRIGUEZ</t>
  </si>
  <si>
    <t>2676 RUDDY AUGUSTO BASTO ZURITA</t>
  </si>
  <si>
    <t>2941 EFRAIN MAMANI CAMIÑO</t>
  </si>
  <si>
    <t>2979 ROBERTO CARLOS QUINTEROS FLORES</t>
  </si>
  <si>
    <t>3791 LIMBERT SALAZAR MALDONADO</t>
  </si>
  <si>
    <t>4269 JULY GONZALES - T01</t>
  </si>
  <si>
    <t>4269 JULY GONZALES - T02</t>
  </si>
  <si>
    <t>4269 JULY GONZALES - T03</t>
  </si>
  <si>
    <t>4269 JULY GONZALES - T05</t>
  </si>
  <si>
    <t>4269 JULY GONZALES - T06</t>
  </si>
  <si>
    <t>4771 CHRISTIAN LEDEZMA - T08</t>
  </si>
  <si>
    <t>4771 CHRISTIAN LEDEZMA - T10</t>
  </si>
  <si>
    <t>4771 CHRISTIAN LEDEZMA - T11</t>
  </si>
  <si>
    <t>CCAJ-CB12/572/22</t>
  </si>
  <si>
    <t>2362 MARILYN LESLIE VIDAL RIOS</t>
  </si>
  <si>
    <t>CCAJ-CB12/573/22</t>
  </si>
  <si>
    <t>2279 GIOVANNA ALCOCER PEREDO</t>
  </si>
  <si>
    <t>CCAJ-CB13/301/22</t>
  </si>
  <si>
    <t>2274 CELMI RIVERA CORDOVA</t>
  </si>
  <si>
    <t>CCAJ-SR27/263/2022</t>
  </si>
  <si>
    <t>3106 FABIOLA NAVA - CAJA</t>
  </si>
  <si>
    <t>BISA-100070065</t>
  </si>
  <si>
    <t>3365 FELIX VILLCA VILLCA</t>
  </si>
  <si>
    <t>3118 PAOLA LESLY CARMONA GARCIA</t>
  </si>
  <si>
    <t>CCAJ-SR27/263/20</t>
  </si>
  <si>
    <t>3144 WILSON ORLANDO CASILLAS ROBLES</t>
  </si>
  <si>
    <t>4099 MANUEL SANCHEZ</t>
  </si>
  <si>
    <t>CCAJ-SR54/301/22</t>
  </si>
  <si>
    <t>3107 ANA MARIA VEGA PEREYRA</t>
  </si>
  <si>
    <t>CCAJ-SR24/302/22</t>
  </si>
  <si>
    <t>3406 MARCIAL ZELAYA VARGAS</t>
  </si>
  <si>
    <t>CCAJ-PT53/257/2022</t>
  </si>
  <si>
    <t>4363 BLANCA ROXANA SUBIETA RAMIREZ - CAJA</t>
  </si>
  <si>
    <t>3313 JOSE ADRIAN ORCKO CHECA</t>
  </si>
  <si>
    <t>4536 JUAN FELIX ALEJO APAZA</t>
  </si>
  <si>
    <t>CCAJ-PT53/258/2022</t>
  </si>
  <si>
    <t>BISA-100070073</t>
  </si>
  <si>
    <t>3136 GONZALO JESUS VARGAS CASTRO</t>
  </si>
  <si>
    <t>4509 JOSE MANUEL MOREIRA MIRANDA</t>
  </si>
  <si>
    <t>CCAJ-PT18/301/22</t>
  </si>
  <si>
    <t>3344 GUNNAR VICTOR PORTUGAL MURGUIA</t>
  </si>
  <si>
    <t>CCAJ-OR52/257/2022</t>
  </si>
  <si>
    <t>0 ADMINISTRADOR-ORURO</t>
  </si>
  <si>
    <t>3091 ISRAEL LUIS OCAMPO CAYOJA</t>
  </si>
  <si>
    <t>BISA-100070057</t>
  </si>
  <si>
    <t>3796 MARCOS JOSUE FLORES CAYOJA</t>
  </si>
  <si>
    <t>646 JOSE ESPEJO - T01</t>
  </si>
  <si>
    <t>646 JOSE ESPEJO - T02</t>
  </si>
  <si>
    <t>CCAJ-OR51/300/22</t>
  </si>
  <si>
    <t>3063 ENRIQUE XAVIER RODRIGUEZ CUETO</t>
  </si>
  <si>
    <t>CCAJ-OR51/301/22</t>
  </si>
  <si>
    <t>CCAJ-TR47/305/2022</t>
  </si>
  <si>
    <t>2981 DAVID ZABALA - CAJA</t>
  </si>
  <si>
    <t>BISA-100070090</t>
  </si>
  <si>
    <t>3047 PAOLA LOAYZA ZAMBRANA</t>
  </si>
  <si>
    <t>3002 ADRIAN JESUS CORTEZ CHAVEZ</t>
  </si>
  <si>
    <t>CCAJ-TR50/301/22</t>
  </si>
  <si>
    <t>2995 OSCAR LOAYZA SALVATIERRA</t>
  </si>
  <si>
    <t>CCAJ-PN62/266/2022</t>
  </si>
  <si>
    <t>4627 ROBIN HASSAN - CAJA</t>
  </si>
  <si>
    <t>4627 ROBIN HASSAN - COBRANZAS</t>
  </si>
  <si>
    <t>4802 BENJAMIN QUISBERTH - T01</t>
  </si>
  <si>
    <t>CCAJ-RB01/230/2022</t>
  </si>
  <si>
    <t>0 VALERY TERCEROS - CAJA</t>
  </si>
  <si>
    <t>4631 ELI RIBERA COIMBRA</t>
  </si>
  <si>
    <t>4637 ERICK EDUARDO IBAÑEZ ZAPATA</t>
  </si>
  <si>
    <t>CCAJ-SR27/262/20</t>
  </si>
  <si>
    <t>CCAJ-SR27/262/2022</t>
  </si>
  <si>
    <t>3140 JUAN MAMANI MERMA</t>
  </si>
  <si>
    <t>4219 HUMBERTO HURTADO - T01</t>
  </si>
  <si>
    <t>Del 03/01/2022</t>
  </si>
  <si>
    <t>CCAJ-LP02/1/2023</t>
  </si>
  <si>
    <t>136 OSCAR REYNALDO LIMACHI SURCO</t>
  </si>
  <si>
    <t>304 ALFREDO MENDOZA APAZA</t>
  </si>
  <si>
    <t>667 WILLIAMS EDSON SANCHEZ SILVA</t>
  </si>
  <si>
    <t>2597 JOSE MAIDANA LP - T01</t>
  </si>
  <si>
    <t>2597 JOSE MAIDANA LP - T02</t>
  </si>
  <si>
    <t>2597 JOSE MAIDANA LP - T03</t>
  </si>
  <si>
    <t>2597 JOSE MAIDANA LP - T04</t>
  </si>
  <si>
    <t>2597 JOSE MAIDANA LP - T05</t>
  </si>
  <si>
    <t>CCAJ-LP02/2/2023</t>
  </si>
  <si>
    <t>CCAJ-LP08/1/23</t>
  </si>
  <si>
    <t>CCAJ-LP01/1/23</t>
  </si>
  <si>
    <t>CCAJ-LP01/2/23</t>
  </si>
  <si>
    <t>CCAJ-LP07/1/23</t>
  </si>
  <si>
    <t>CCAJ-EA10/1/2023</t>
  </si>
  <si>
    <t>980 RUBEN QUISPE CHURA</t>
  </si>
  <si>
    <t>CCAJ-EA10/2/2023</t>
  </si>
  <si>
    <t>CCAJ-EA58/1/23</t>
  </si>
  <si>
    <t>CCAJ-SC39/1/2023</t>
  </si>
  <si>
    <t>1970 CARLOS CAMPOS ORTIZ</t>
  </si>
  <si>
    <t>3211 PEDRO CAYALO COCA</t>
  </si>
  <si>
    <t>3323 JORGE SUBIRANA SANCHEZ</t>
  </si>
  <si>
    <t>4309 RODRIGO RAMOS - T02</t>
  </si>
  <si>
    <t>4309 RODRIGO RAMOS - T09</t>
  </si>
  <si>
    <t>4309 RODRIGO RAMOS - T22</t>
  </si>
  <si>
    <t>4309 RODRIGO RAMOS - T23</t>
  </si>
  <si>
    <t>CCAJ-SC39/2/2023</t>
  </si>
  <si>
    <t>PAGO EXPRESS M/E-101020203</t>
  </si>
  <si>
    <t>CCAJ-SC65/1/23</t>
  </si>
  <si>
    <t>CCAJ-SC57/1/23</t>
  </si>
  <si>
    <t>CCAJ-SC59/1/23</t>
  </si>
  <si>
    <t>CCAJ-TA43/1/2023</t>
  </si>
  <si>
    <t>CCAJ-TA06/1/23</t>
  </si>
  <si>
    <t>CCAJ-CB11/1/2023</t>
  </si>
  <si>
    <t>2287 OLVER VACA ARCHONDO</t>
  </si>
  <si>
    <t>CCAJ-CB12/1/23</t>
  </si>
  <si>
    <t>CCAJ-CB12/2/23</t>
  </si>
  <si>
    <t>CCAJ-CB13/1/23</t>
  </si>
  <si>
    <t>CCAJ-SR27/1/2023</t>
  </si>
  <si>
    <t>CCAJ-SR54/1/23</t>
  </si>
  <si>
    <t>CCAJ-SR24/1/23</t>
  </si>
  <si>
    <t>CCAJ-PT53/1/2023</t>
  </si>
  <si>
    <t>4363 BLANCA ROXANA SUBIETA RAMIREZ</t>
  </si>
  <si>
    <t>CCAJ-PT18/1/23</t>
  </si>
  <si>
    <t>CCAJ-OR52/1/2023</t>
  </si>
  <si>
    <t>3062 FULVIA SIRIA GUZMAN OLIVARES</t>
  </si>
  <si>
    <t>CCAJ-OR51/1/23</t>
  </si>
  <si>
    <t>CCAJ-TR47/1/2023</t>
  </si>
  <si>
    <t>CCAJ-TR50/1/23</t>
  </si>
  <si>
    <t>CCAJ-PN62/1/2023</t>
  </si>
  <si>
    <t>CCAJ-RB01/1/2023</t>
  </si>
  <si>
    <t>SOLO HUBO DEPOSITOS</t>
  </si>
  <si>
    <t>Del 02/01/2022</t>
  </si>
  <si>
    <t>NO HUBO CIERRES DE CAJA, DEBIDO A FERIADO POR AÑO NUEVO</t>
  </si>
  <si>
    <t>Del 04/01/2022</t>
  </si>
  <si>
    <t>CCAJ-LP02/3/2023</t>
  </si>
  <si>
    <t>CCAJ-LP02/4/2023</t>
  </si>
  <si>
    <t>BISA-100072017</t>
  </si>
  <si>
    <t>2597 JOSE MAIDANA LP - T06</t>
  </si>
  <si>
    <t>CCAJ-LP08/2/23</t>
  </si>
  <si>
    <t>CCAJ-LP01/3/23</t>
  </si>
  <si>
    <t xml:space="preserve">2936 JUAN CARLOS CAPCHA </t>
  </si>
  <si>
    <t>CCAJ-LP01/4/23</t>
  </si>
  <si>
    <t>CCAJ-LP07/2/23</t>
  </si>
  <si>
    <t>CCAJ-EA10/4/2023</t>
  </si>
  <si>
    <t>CCAJ-EA10/3/2023</t>
  </si>
  <si>
    <t>CCAJ-EA58/2/23</t>
  </si>
  <si>
    <t>CCAJ-SC39/3/2023</t>
  </si>
  <si>
    <t>CCAJ-SC39/4/2023</t>
  </si>
  <si>
    <t>CCAJ-SC65/2/23</t>
  </si>
  <si>
    <t>CCAJ-SC57/2/23</t>
  </si>
  <si>
    <t>CCAJ-SC59/2/23</t>
  </si>
  <si>
    <t>CCAJ-TA06/2/23</t>
  </si>
  <si>
    <t>CCAJ-TA43/2/2023</t>
  </si>
  <si>
    <t>4771 CHRISTIAN LEDEZMA - T12</t>
  </si>
  <si>
    <t>CCAJ-CB11/2/2023</t>
  </si>
  <si>
    <t>4269 JULY GONZALES - T04</t>
  </si>
  <si>
    <t>CCAJ-CB12/4/23</t>
  </si>
  <si>
    <t>CCAJ-CB12/3/23</t>
  </si>
  <si>
    <t>CCAJ-CB13/2/23</t>
  </si>
  <si>
    <t>CCAJ-SR27/2/2023</t>
  </si>
  <si>
    <t>CCAJ-SR54/2/23</t>
  </si>
  <si>
    <t>CCAJ-SR24/2/23</t>
  </si>
  <si>
    <t>CCAJ-PT53/2/2023</t>
  </si>
  <si>
    <t>CCAJ-PT18/2/23</t>
  </si>
  <si>
    <t>CCAJ-OR52/2/2023</t>
  </si>
  <si>
    <t>CCAJ-OR51/2/23</t>
  </si>
  <si>
    <t>CCAJ-TR47/2/2023</t>
  </si>
  <si>
    <t>BANCO UNION-10000020271437</t>
  </si>
  <si>
    <t>CCAJ-TR50/2/23</t>
  </si>
  <si>
    <t>CCAJ-PN62/2/2023</t>
  </si>
  <si>
    <t>CCAJ-RB01/2/2023</t>
  </si>
  <si>
    <t>4524 ALVARO GARCIA - T01</t>
  </si>
  <si>
    <t>Del 29/12/2022</t>
  </si>
  <si>
    <t>CCAJ-TA43/311/2022</t>
  </si>
  <si>
    <t>CCAJ-TA43/312/2022</t>
  </si>
  <si>
    <t>CCAJ-TA43/312/20</t>
  </si>
  <si>
    <t>ANULADO</t>
  </si>
  <si>
    <t>ANULADO POR MALA REVERSION</t>
  </si>
  <si>
    <t>REVERSION M.N.</t>
  </si>
  <si>
    <t>REVERSION M.E.</t>
  </si>
  <si>
    <t>SE REALIZÓ LA REVERSION DE CIERRES 311,312,313 S/G CORREO DEL 04/01/23</t>
  </si>
  <si>
    <t>SE TIENE LOS CIERRES 311,312,313 EN SOLO UNA COMPENSACION</t>
  </si>
  <si>
    <t>CIERRE DE CAJA ANULADO POR REGISTRO MAL DE CAJERO S/G CORREO DEL 05/01/23</t>
  </si>
  <si>
    <t>CCAJ-LP02/6/2023</t>
  </si>
  <si>
    <t>CCAJ-LP02/5/2023</t>
  </si>
  <si>
    <t>Del 05/01/2022</t>
  </si>
  <si>
    <t>CCAJ-LP08/3/23</t>
  </si>
  <si>
    <t>CCAJ-LP01/5/23</t>
  </si>
  <si>
    <t>CCAJ-LP01/6/23</t>
  </si>
  <si>
    <t>CCAJ-LP07/3/23</t>
  </si>
  <si>
    <t>CCAJ-EA10/6/2023</t>
  </si>
  <si>
    <t>CCAJ-EA10/5/2023</t>
  </si>
  <si>
    <t>3051 EFRAIN ARMANDO CHIPANA MARTINEZ</t>
  </si>
  <si>
    <t>CCAJ-EA58/3/23</t>
  </si>
  <si>
    <t>CCAJ-SC39/8/2023</t>
  </si>
  <si>
    <t>CCAJ-SC39/7/2023</t>
  </si>
  <si>
    <t>CCAJ-SC39/6/2023</t>
  </si>
  <si>
    <t>CCAJ-SC39/5/2023</t>
  </si>
  <si>
    <t>CCAJ-SC65/3/23</t>
  </si>
  <si>
    <t>CCAJ-SC57/3/23</t>
  </si>
  <si>
    <t>CCAJ-SC59/3/23</t>
  </si>
  <si>
    <t xml:space="preserve">4262 JUAN GILBERTO PARADA </t>
  </si>
  <si>
    <t>CCAJ-TA43/3/2023</t>
  </si>
  <si>
    <t>CCAJ-TA06/3/23</t>
  </si>
  <si>
    <t>CCAJ-CB11/3/2023</t>
  </si>
  <si>
    <t>CCAJ-CB12/6/23</t>
  </si>
  <si>
    <t>CCAJ-CB12/5/23</t>
  </si>
  <si>
    <t>CCAJ-CB13/3/23</t>
  </si>
  <si>
    <t>CCAJ-SR27/3/2023</t>
  </si>
  <si>
    <t>CCAJ-SR54/3/23</t>
  </si>
  <si>
    <t>CCAJ-SR24/3/23</t>
  </si>
  <si>
    <t>CCAJ-PT53/3/2023</t>
  </si>
  <si>
    <t>CCAJ-PT18/3/23</t>
  </si>
  <si>
    <t>CCAJ-OR52/3/2023</t>
  </si>
  <si>
    <t>3412 CRISTIAN HUARACHI QUISPE</t>
  </si>
  <si>
    <t>CCAJ-OR51/3/23</t>
  </si>
  <si>
    <t>CCAJ-TR47/3/2023</t>
  </si>
  <si>
    <t>2999 GUSTAVO LINARES CASTRO</t>
  </si>
  <si>
    <t>1019 HARWIN JAYO - T01</t>
  </si>
  <si>
    <t>CCAJ-TR50/3/23</t>
  </si>
  <si>
    <t>CCAJ-PN62/3/2023</t>
  </si>
  <si>
    <t>CCAJ-RB01/3/2023</t>
  </si>
  <si>
    <t>error</t>
  </si>
  <si>
    <t>reversion</t>
  </si>
  <si>
    <t>correcto</t>
  </si>
  <si>
    <t>Del 06/01/2022</t>
  </si>
  <si>
    <t>CCAJ-LP02/7/2023</t>
  </si>
  <si>
    <t>CCAJ-LP02/8/2023</t>
  </si>
  <si>
    <t>Del 07/01/2022</t>
  </si>
  <si>
    <t>CCAJ-LP02/9/2023</t>
  </si>
  <si>
    <t>CCAJ-LP08/4/23</t>
  </si>
  <si>
    <t>CCAJ-LP08/5/23</t>
  </si>
  <si>
    <t>CCAJ-LP01/7/23</t>
  </si>
  <si>
    <t>CCAJ-LP01/8/23</t>
  </si>
  <si>
    <t>CCAJ-LP01/9/23</t>
  </si>
  <si>
    <t xml:space="preserve">3825 ABEL URBANO ALARCON </t>
  </si>
  <si>
    <t>CCAJ-LP01/10/23</t>
  </si>
  <si>
    <t>CCAJ-LP07/4/23</t>
  </si>
  <si>
    <t>CCAJ-LP07/5/23</t>
  </si>
  <si>
    <t>CCAJ-EA10/8/2023</t>
  </si>
  <si>
    <t>CCAJ-EA10/7/2023</t>
  </si>
  <si>
    <t>CCAJ-EA10/9/2023</t>
  </si>
  <si>
    <t>CCAJ-EA58/4/23</t>
  </si>
  <si>
    <t>CCAJ-EA58/5/23</t>
  </si>
  <si>
    <t>CCAJ-SC39/9/2023</t>
  </si>
  <si>
    <t>CCAJ-SC39/10/2023</t>
  </si>
  <si>
    <t>CCAJ-SC39/10/202</t>
  </si>
  <si>
    <t>4309 RODRIGO RAMOS - T21</t>
  </si>
  <si>
    <t>CCAJ-SC39/11/2023</t>
  </si>
  <si>
    <t>CCAJ-SC39/12/2023</t>
  </si>
  <si>
    <t>CCAJ-SC65/4/23</t>
  </si>
  <si>
    <t>CCAJ-SC65/5/23</t>
  </si>
  <si>
    <t>CCAJ-SC57/4/23</t>
  </si>
  <si>
    <t>CCAJ-SC57/5/23</t>
  </si>
  <si>
    <t>CCAJ-SC59/4/23</t>
  </si>
  <si>
    <t>CCAJ-SC59/5/23</t>
  </si>
  <si>
    <t>CCAJ-TA43/4/2023</t>
  </si>
  <si>
    <t>CCAJ-TA43/5/2023</t>
  </si>
  <si>
    <t>CCAJ-TA06/4/23</t>
  </si>
  <si>
    <t>CCAJ-TA06/5/23</t>
  </si>
  <si>
    <t>CCAJ-CB11/5/2023</t>
  </si>
  <si>
    <t>CCAJ-CB11/4/2023</t>
  </si>
  <si>
    <t>4771 CHRISTIAN LEDEZMA - T09</t>
  </si>
  <si>
    <t>4269 JULY GONZALES - T07</t>
  </si>
  <si>
    <t>2340 NAIN QUIÑONES TIPA</t>
  </si>
  <si>
    <t>CCAJ-CB12/8/23</t>
  </si>
  <si>
    <t>CCAJ-CB12/7/23</t>
  </si>
  <si>
    <t>CCAJ-CB13/4/23</t>
  </si>
  <si>
    <t>CCAJ-CB13/5/23</t>
  </si>
  <si>
    <t>CCAJ-SR27/4/2023</t>
  </si>
  <si>
    <t>CCAJ-SR54/4/23</t>
  </si>
  <si>
    <t>NO HUBO CIERRES DE CAJA, SABADO</t>
  </si>
  <si>
    <t>CCAJ-SR54/5/23</t>
  </si>
  <si>
    <t>CCAJ-SR24/4/23</t>
  </si>
  <si>
    <t>CCAJ-SR24/5/23</t>
  </si>
  <si>
    <t>CCAJ-PT53/4/2023</t>
  </si>
  <si>
    <t>CCAJ-PT18/4/23</t>
  </si>
  <si>
    <t>CCAJ-PT18/5/23</t>
  </si>
  <si>
    <t>CCAJ-OR52/4/2023</t>
  </si>
  <si>
    <t>CCAJ-OR51/4/23</t>
  </si>
  <si>
    <t>CCAJ-OR51/5/23</t>
  </si>
  <si>
    <t>CCAJ-TR47/4/2023</t>
  </si>
  <si>
    <t>CCAJ-TR47/5/2023</t>
  </si>
  <si>
    <t>CCAJ-TR50/4/23</t>
  </si>
  <si>
    <t>CCAJ-TR50/5/23</t>
  </si>
  <si>
    <t>CCAJ-PN62/4/2023</t>
  </si>
  <si>
    <t>CCAJ-PN62/5/2023</t>
  </si>
  <si>
    <t>CCAJ-RB01/4/2023</t>
  </si>
  <si>
    <t>4524 ALVARO GARCIA - T02</t>
  </si>
  <si>
    <t>TODOS FUERON DEPOSITOS.</t>
  </si>
  <si>
    <t>SOLO FUERON DEPOSITOS</t>
  </si>
  <si>
    <t>cierres de los dep. del 04/01/23 y 05/01/23 se depositaron el 06/01/23 s/g correo del 06/01/23</t>
  </si>
  <si>
    <t>solo hubo 1 cierre de caja debido a vacación de cajera Marilyn vidal s/g correo del 06/01/23</t>
  </si>
  <si>
    <t>CCAJ-LP02/11/2023</t>
  </si>
  <si>
    <t>CCAJ-LP02/10/2023</t>
  </si>
  <si>
    <t>Del 09/01/2022</t>
  </si>
  <si>
    <t>CCAJ-LP08/6/23</t>
  </si>
  <si>
    <t>CCAJ-LP01/11/23</t>
  </si>
  <si>
    <t>CCAJ-LP01/12/23</t>
  </si>
  <si>
    <t>CCAJ-LP07/6/23</t>
  </si>
  <si>
    <t>CCAJ-EA10/11/2023</t>
  </si>
  <si>
    <t>CCAJ-EA10/10/2023</t>
  </si>
  <si>
    <t>CCAJ-EA10/10/202</t>
  </si>
  <si>
    <t>CCAJ-EA58/6/23</t>
  </si>
  <si>
    <t>CCAJ-SC39/14/2023</t>
  </si>
  <si>
    <t>CCAJ-SC39/14/202</t>
  </si>
  <si>
    <t>CCAJ-SC39/13/2023</t>
  </si>
  <si>
    <t>4309 RODRIGO RAMOS - T12</t>
  </si>
  <si>
    <t>901 FELIX GARCIA ROCHA</t>
  </si>
  <si>
    <t>CCAJ-SC65/6/23</t>
  </si>
  <si>
    <t>CCAJ-SC57/6/23</t>
  </si>
  <si>
    <t>CCAJ-SC59/6/23</t>
  </si>
  <si>
    <t>CCAJ-TA43/6/2023</t>
  </si>
  <si>
    <t>CCAJ-TA06/6/23</t>
  </si>
  <si>
    <t>CCAJ-CB11/6/2023</t>
  </si>
  <si>
    <t>BISA-100070049</t>
  </si>
  <si>
    <t>CCAJ-CB12/10/23</t>
  </si>
  <si>
    <t>CCAJ-CB12/9/23</t>
  </si>
  <si>
    <t>CCAJ-CB13/6/23</t>
  </si>
  <si>
    <t>CCAJ-SR27/5/2023</t>
  </si>
  <si>
    <t>CCAJ-SR54/6/23</t>
  </si>
  <si>
    <t>CCAJ-SR24/6/23</t>
  </si>
  <si>
    <t>CCAJ-PT53/5/2023</t>
  </si>
  <si>
    <t>4509 JOSE MOREIRA - T02</t>
  </si>
  <si>
    <t>CCAJ-PT18/6/23</t>
  </si>
  <si>
    <t>CCAJ-OR52/5/2023</t>
  </si>
  <si>
    <t>3090 DAVID RODRIGO CHUMACERO VEGA</t>
  </si>
  <si>
    <t>646 JOSE ESPEJO - T03</t>
  </si>
  <si>
    <t>CCAJ-OR51/6/23</t>
  </si>
  <si>
    <t>CCAJ-TR47/6/2023</t>
  </si>
  <si>
    <t>CCAJ-TR50/6/23</t>
  </si>
  <si>
    <t>CCAJ-PN62/6/2023</t>
  </si>
  <si>
    <t>CCAJ-RB01/5/2023</t>
  </si>
  <si>
    <t>CCAJ-LP02/13/2023</t>
  </si>
  <si>
    <t>CCAJ-LP02/13/202</t>
  </si>
  <si>
    <t>CCAJ-LP02/12/2023</t>
  </si>
  <si>
    <t>Del 10/01/2022</t>
  </si>
  <si>
    <t>CCAJ-LP08/7/23</t>
  </si>
  <si>
    <t>CCAJ-LP01/14/23</t>
  </si>
  <si>
    <t>CCAJ-LP01/13/23</t>
  </si>
  <si>
    <t>CCAJ-LP07/7/23</t>
  </si>
  <si>
    <t>CCAJ-EA10/13/2023</t>
  </si>
  <si>
    <t>CCAJ-EA10/12/2023</t>
  </si>
  <si>
    <t>CCAJ-EA58/7/23</t>
  </si>
  <si>
    <t>CCAJ-SC39/16/2023</t>
  </si>
  <si>
    <t>CCAJ-SC39/16/202</t>
  </si>
  <si>
    <t>CCAJ-SC39/15/2023</t>
  </si>
  <si>
    <t>CCAJ-SC65/7/23</t>
  </si>
  <si>
    <t>CCAJ-SC57/7/23</t>
  </si>
  <si>
    <t>CCAJ-SC59/7/23</t>
  </si>
  <si>
    <t>CCAJ-TA43/7/2023</t>
  </si>
  <si>
    <t>CCAJ-TA06/7/23</t>
  </si>
  <si>
    <t>CCAJ-CB11/7/2023</t>
  </si>
  <si>
    <t>CCAJ-CB12/12/23</t>
  </si>
  <si>
    <t>CCAJ-CB12/11/23</t>
  </si>
  <si>
    <t>CCAJ-CB13/7/23</t>
  </si>
  <si>
    <t>CCAJ-SR27/6/2023</t>
  </si>
  <si>
    <t>CCAJ-SR54/7/23</t>
  </si>
  <si>
    <t>CCAJ-SR24/7/23</t>
  </si>
  <si>
    <t>CCAJ-PT53/6/2023</t>
  </si>
  <si>
    <t>CCAJ-PT18/7/23</t>
  </si>
  <si>
    <t>CCAJ-OR52/6/2023</t>
  </si>
  <si>
    <t>0 ADMINISTRADOR-</t>
  </si>
  <si>
    <t>CCAJ-OR51/7/23</t>
  </si>
  <si>
    <t>CCAJ-TR47/7/2023</t>
  </si>
  <si>
    <t>CCAJ-TR50/7/23</t>
  </si>
  <si>
    <t>CCAJ-PN62/7/2023</t>
  </si>
  <si>
    <t>CCAJ-RB01/6/2023</t>
  </si>
  <si>
    <t>CCAJ-LP02/15/2023</t>
  </si>
  <si>
    <t>CCAJ-LP02/14/2023</t>
  </si>
  <si>
    <t>Del 11/01/2022</t>
  </si>
  <si>
    <t>CCAJ-LP08/8/23</t>
  </si>
  <si>
    <t>CCAJ-LP01/16/23</t>
  </si>
  <si>
    <t>CCAJ-LP01/15/23</t>
  </si>
  <si>
    <t>CCAJ-LP07/8/23</t>
  </si>
  <si>
    <t>CCAJ-EA10/15/2023</t>
  </si>
  <si>
    <t>CCAJ-EA10/15/202</t>
  </si>
  <si>
    <t>CCAJ-EA10/14/2023</t>
  </si>
  <si>
    <t>CCAJ-EA58/8/23</t>
  </si>
  <si>
    <t>CCAJ-SC39/18/2023</t>
  </si>
  <si>
    <t>CCAJ-SC39/18/202</t>
  </si>
  <si>
    <t>CCAJ-SC39/17/2023</t>
  </si>
  <si>
    <t>4309 RODRIGO RAMOS - T13</t>
  </si>
  <si>
    <t>CCAJ-SC65/8/23</t>
  </si>
  <si>
    <t>CCAJ-SC57/8/23</t>
  </si>
  <si>
    <t>CCAJ-SC59/8/23</t>
  </si>
  <si>
    <t>CCAJ-TA43/8/2023</t>
  </si>
  <si>
    <t>CCAJ-TA06/8/23</t>
  </si>
  <si>
    <t>CCAJ-CB11/8/2023</t>
  </si>
  <si>
    <t>CCAJ-SR27/7/2023</t>
  </si>
  <si>
    <t>CCAJ-SR54/8/23</t>
  </si>
  <si>
    <t>CCAJ-SR24/8/23</t>
  </si>
  <si>
    <t>CCAJ-PT53/7/2023</t>
  </si>
  <si>
    <t>CCAJ-PT18/8/23</t>
  </si>
  <si>
    <t>CCAJ-OR52/7/2023</t>
  </si>
  <si>
    <t>3070 JUAN CARLOS RAMIREZ COPA</t>
  </si>
  <si>
    <t>CCAJ-OR51/8/23</t>
  </si>
  <si>
    <t>CCAJ-TR47/8/2023</t>
  </si>
  <si>
    <t>CCAJ-TR50/8/23</t>
  </si>
  <si>
    <t>CCAJ-PN62/8/2023</t>
  </si>
  <si>
    <t>CCAJ-RB01/7/2023</t>
  </si>
  <si>
    <t>realizo el traslado el Boot</t>
  </si>
  <si>
    <t>CCAJ-CB12/13/23</t>
  </si>
  <si>
    <t>Del 12/01/2022</t>
  </si>
  <si>
    <t>CCAJ-CB13/8/23</t>
  </si>
  <si>
    <t xml:space="preserve">se confirmo al dia siguiente </t>
  </si>
  <si>
    <t>CCAJ-LP02/17/2023</t>
  </si>
  <si>
    <t>CCAJ-LP02/16/2023</t>
  </si>
  <si>
    <t>CCAJ-LP08/9/23</t>
  </si>
  <si>
    <t>CCAJ-LP01/18/23</t>
  </si>
  <si>
    <t>CCAJ-LP01/17/23</t>
  </si>
  <si>
    <t>CCAJ-LP07/9/23</t>
  </si>
  <si>
    <t>CCAJ-EA10/17/2023</t>
  </si>
  <si>
    <t>CCAJ-EA10/16/2023</t>
  </si>
  <si>
    <t>CCAJ-EA58/9/23</t>
  </si>
  <si>
    <t>CCAJ-SC39/20/2023</t>
  </si>
  <si>
    <t>CCAJ-SC39/20/202</t>
  </si>
  <si>
    <t>CCAJ-SC39/19/2023</t>
  </si>
  <si>
    <t>CCAJ-SC65/9/23</t>
  </si>
  <si>
    <t>CCAJ-SC57/9/23</t>
  </si>
  <si>
    <t>CCAJ-SC59/9/23</t>
  </si>
  <si>
    <t>CCAJ-TA43/9/2023</t>
  </si>
  <si>
    <t>CCAJ-TA06/9/23</t>
  </si>
  <si>
    <t>CCAJ-CB11/9/2023</t>
  </si>
  <si>
    <t>CCAJ-CB12/14/23</t>
  </si>
  <si>
    <t>CCAJ-CB13/9/23</t>
  </si>
  <si>
    <t>CCAJ-SR27/8/2023</t>
  </si>
  <si>
    <t>CCAJ-SR54/9/23</t>
  </si>
  <si>
    <t>CCAJ-SR24/9/23</t>
  </si>
  <si>
    <t>CCAJ-PT53/8/2023</t>
  </si>
  <si>
    <t>CCAJ-PT18/9/23</t>
  </si>
  <si>
    <t>CCAJ-OR52/8/2023</t>
  </si>
  <si>
    <t>CCAJ-OR51/9/23</t>
  </si>
  <si>
    <t>CCAJ-TR47/9/2023</t>
  </si>
  <si>
    <t>CCAJ-TR50/9/23</t>
  </si>
  <si>
    <t xml:space="preserve">2995 OSCAR LOAYZA </t>
  </si>
  <si>
    <t>CCAJ-PN62/9/2023</t>
  </si>
  <si>
    <t>CCAJ-RB01/8/2023</t>
  </si>
  <si>
    <t>BISA-100070103</t>
  </si>
  <si>
    <t>REGULARIZACION QUE SE DEJO PENDIENTE PARA TRASLADO DE BOT 5</t>
  </si>
  <si>
    <t>Se confirmo al dia siguiente aún esta sin correo</t>
  </si>
  <si>
    <t>LO DEBIA REALIZAR EL BOOT ESPERAMOS HASTA EL VIERNES 13/01/23 Y SE REALIZÓ SU TRASLADO ETV Y COMPENSACION</t>
  </si>
  <si>
    <t>CCAJ-LP02/20/2023</t>
  </si>
  <si>
    <t>Del 14/01/2022</t>
  </si>
  <si>
    <t>CCAJ-LP02/19/2023</t>
  </si>
  <si>
    <t>CCAJ-LP02/19/202</t>
  </si>
  <si>
    <t>CCAJ-LP02/18/2023</t>
  </si>
  <si>
    <t>Del 13/01/2022</t>
  </si>
  <si>
    <t>CCAJ-LP08/10/23</t>
  </si>
  <si>
    <t>CCAJ-LP08/11/23</t>
  </si>
  <si>
    <t>CCAJ-LP01/19/23</t>
  </si>
  <si>
    <t>CCAJ-LP01/20/23</t>
  </si>
  <si>
    <t>CCAJ-LP01/21/23</t>
  </si>
  <si>
    <t>CCAJ-LP01/22/23</t>
  </si>
  <si>
    <t>CCAJ-LP07/10/23</t>
  </si>
  <si>
    <t>CCAJ-LP07/11/23</t>
  </si>
  <si>
    <t>CCAJ-EA10/19/2023</t>
  </si>
  <si>
    <t>CCAJ-EA10/18/2023</t>
  </si>
  <si>
    <t>CCAJ-EA10/20/2023</t>
  </si>
  <si>
    <t>CCAJ-EA58/10/23</t>
  </si>
  <si>
    <t>CCAJ-EA58/11/23</t>
  </si>
  <si>
    <t>CCAJ-SC39/24/2023</t>
  </si>
  <si>
    <t>CCAJ-SC39/24/202</t>
  </si>
  <si>
    <t>CCAJ-SC39/23/2023</t>
  </si>
  <si>
    <t>CCAJ-SC39/22/2023</t>
  </si>
  <si>
    <t>CCAJ-SC39/22/202</t>
  </si>
  <si>
    <t>CCAJ-SC39/21/2023</t>
  </si>
  <si>
    <t>CCAJ-SC65/10/23</t>
  </si>
  <si>
    <t>CCAJ-SC65/11/23</t>
  </si>
  <si>
    <t>CCAJ-SC57/10/23</t>
  </si>
  <si>
    <t>CCAJ-SC57/11/23</t>
  </si>
  <si>
    <t>CCAJ-SC59/10/23</t>
  </si>
  <si>
    <t>CCAJ-SC59/11/23</t>
  </si>
  <si>
    <t>CCAJ-TA43/10/2023</t>
  </si>
  <si>
    <t>CCAJ-TA43/11/2023</t>
  </si>
  <si>
    <t>CCAJ-TA06/10/23</t>
  </si>
  <si>
    <t>CCAJ-TA06/11/23</t>
  </si>
  <si>
    <t>CCAJ-CB11/11/2023</t>
  </si>
  <si>
    <t>CCAJ-CB11/10/2023</t>
  </si>
  <si>
    <t>CCAJ-CB11/10/202</t>
  </si>
  <si>
    <t>CCAJ-CB12/16/23</t>
  </si>
  <si>
    <t>CCAJ-CB12/15/23</t>
  </si>
  <si>
    <t>CCAJ-CB13/11/23</t>
  </si>
  <si>
    <t>CCAJ-CB13/10/23</t>
  </si>
  <si>
    <t>CCAJ-SR27/9/2023</t>
  </si>
  <si>
    <t>CCAJ-SR54/10/23</t>
  </si>
  <si>
    <t>CCAJ-SR54/11/23</t>
  </si>
  <si>
    <t>CCAJ-SR24/10/23</t>
  </si>
  <si>
    <t>CCAJ-SR24/11/23</t>
  </si>
  <si>
    <t>CCAJ-PT53/9/2023</t>
  </si>
  <si>
    <t>CCAJ-PT18/10/23</t>
  </si>
  <si>
    <t>CCAJ-PT18/11/23</t>
  </si>
  <si>
    <t>CCAJ-OR52/9/2023</t>
  </si>
  <si>
    <t>CCAJ-OR51/10/23</t>
  </si>
  <si>
    <t>CCAJ-OR51/11/23</t>
  </si>
  <si>
    <t>CCAJ-TR47/10/2023</t>
  </si>
  <si>
    <t>1019 HARWIN JAYO - T02</t>
  </si>
  <si>
    <t>CCAJ-TR47/11/2023</t>
  </si>
  <si>
    <t>CCAJ-TR50/10/23</t>
  </si>
  <si>
    <t>CCAJ-TR50/11/23</t>
  </si>
  <si>
    <t>CCAJ-PN62/10/2023</t>
  </si>
  <si>
    <t>BISA-100070111</t>
  </si>
  <si>
    <t>CCAJ-RB01/9/2023</t>
  </si>
  <si>
    <t>BOOT</t>
  </si>
  <si>
    <t>NO HUBO 2 CIERRES DE CAJA DEBIDO A VACACION CAJERA GIOVANA ALCOCER (OBS.)</t>
  </si>
  <si>
    <t>CCAJ-LP02/22/2023</t>
  </si>
  <si>
    <t>CCAJ-LP02/22/202</t>
  </si>
  <si>
    <t>CCAJ-LP02/21/2023</t>
  </si>
  <si>
    <t>CCAJ-LP02/21/202</t>
  </si>
  <si>
    <t>Del 16/01/2022</t>
  </si>
  <si>
    <t>CCAJ-LP08/12/23</t>
  </si>
  <si>
    <t>CCAJ-LP01/24/23</t>
  </si>
  <si>
    <t>CCAJ-LP01/23/23</t>
  </si>
  <si>
    <t>CCAJ-LP07/12/23</t>
  </si>
  <si>
    <t>CCAJ-EA10/22/2023</t>
  </si>
  <si>
    <t>CCAJ-EA10/21/2023</t>
  </si>
  <si>
    <t>CCAJ-EA58/12/23</t>
  </si>
  <si>
    <t>CCAJ-SC39/26/2023</t>
  </si>
  <si>
    <t>CCAJ-SC39/26/202</t>
  </si>
  <si>
    <t>CCAJ-SC39/25/2023</t>
  </si>
  <si>
    <t>CCAJ-SC65/12/23</t>
  </si>
  <si>
    <t>CCAJ-SC57/12/23</t>
  </si>
  <si>
    <t>CCAJ-SC59/12/23</t>
  </si>
  <si>
    <t>CCAJ-TA43/12/2023</t>
  </si>
  <si>
    <t>CCAJ-TA06/12/23</t>
  </si>
  <si>
    <t>CCAJ-CB11/12/2023</t>
  </si>
  <si>
    <t>CCAJ-CB11/12/202</t>
  </si>
  <si>
    <t>CCAJ-CB12/17/23</t>
  </si>
  <si>
    <t>CCAJ-CB13/12/23</t>
  </si>
  <si>
    <t>CCAJ-SR27/10/2023</t>
  </si>
  <si>
    <t>CCAJ-SR27/10/202</t>
  </si>
  <si>
    <t>4219 HUMBERTO HURTADO - T02</t>
  </si>
  <si>
    <t>CCAJ-SR54/12/23</t>
  </si>
  <si>
    <t>CCAJ-SR24/12/23</t>
  </si>
  <si>
    <t>CCAJ-PT53/10/2023</t>
  </si>
  <si>
    <t>4509 JOSE MOREIRA - T03</t>
  </si>
  <si>
    <t>CCAJ-PT18/12/23</t>
  </si>
  <si>
    <t>CCAJ-OR52/10/2023</t>
  </si>
  <si>
    <t>CCAJ-OR51/12/23</t>
  </si>
  <si>
    <t>CCAJ-TR47/12/2023</t>
  </si>
  <si>
    <t>CCAJ-TR50/12/23</t>
  </si>
  <si>
    <t>CCAJ-PN62/11/2023</t>
  </si>
  <si>
    <t>CCAJ-PN62/12/2023</t>
  </si>
  <si>
    <t>CCAJ-PN62/13/2023</t>
  </si>
  <si>
    <t>CCAJ-RB01/10/2023</t>
  </si>
  <si>
    <t>CCAJ-LP02/25/2023</t>
  </si>
  <si>
    <t>MERCANTIL SANTA CRUZ-4010374232</t>
  </si>
  <si>
    <t>CCAJ-LP02/24/2023</t>
  </si>
  <si>
    <t>CCAJ-LP02/23/2023</t>
  </si>
  <si>
    <t>Del 17/01/2022</t>
  </si>
  <si>
    <t>CCAJ-LP08/13/23</t>
  </si>
  <si>
    <t>CCAJ-LP01/26/23</t>
  </si>
  <si>
    <t>CCAJ-LP01/25/23</t>
  </si>
  <si>
    <t>CCAJ-LP07/13/23</t>
  </si>
  <si>
    <t>CCAJ-EA10/24/2023</t>
  </si>
  <si>
    <t>CCAJ-EA10/23/2023</t>
  </si>
  <si>
    <t>CCAJ-EA58/13/23</t>
  </si>
  <si>
    <t>CCAJ-SC39/28/2023</t>
  </si>
  <si>
    <t>CCAJ-SC39/28/202</t>
  </si>
  <si>
    <t>MERCANTIL SANTA CRUZ-4010542984</t>
  </si>
  <si>
    <t>CCAJ-SC39/27/2023</t>
  </si>
  <si>
    <t>CCAJ-SC65/13/23</t>
  </si>
  <si>
    <t>CCAJ-SC57/13/23</t>
  </si>
  <si>
    <t>CCAJ-SC59/13/23</t>
  </si>
  <si>
    <t>CCAJ-TA43/13/2023</t>
  </si>
  <si>
    <t>CCAJ-TA06/13/23</t>
  </si>
  <si>
    <t>CCAJ-CB11/13/2023</t>
  </si>
  <si>
    <t>CCAJ-CB11/13/202</t>
  </si>
  <si>
    <t>CCAJ-CB12/18/23</t>
  </si>
  <si>
    <t>CCAJ-CB13/13/23</t>
  </si>
  <si>
    <t>CCAJ-SR27/11/2023</t>
  </si>
  <si>
    <t>CCAJ-SR27/11/202</t>
  </si>
  <si>
    <t>CCAJ-SR54/13/23</t>
  </si>
  <si>
    <t>CCAJ-SR24/13/23</t>
  </si>
  <si>
    <t>CCAJ-PT53/11/2023</t>
  </si>
  <si>
    <t>CCAJ-PT18/13/23</t>
  </si>
  <si>
    <t>CCAJ-OR52/11/2023</t>
  </si>
  <si>
    <t>CCAJ-OR51/13/23</t>
  </si>
  <si>
    <t>CCAJ-TR47/13/2023</t>
  </si>
  <si>
    <t>CCAJ-TR50/13/23</t>
  </si>
  <si>
    <t>CCAJ-PN62/14/2023</t>
  </si>
  <si>
    <t>CCAJ-RB01/11/2023</t>
  </si>
  <si>
    <t>TODOS FUERON DEPOSITOS</t>
  </si>
  <si>
    <t>BOT 5</t>
  </si>
  <si>
    <t>CCAJ-LP02/27/2023</t>
  </si>
  <si>
    <t>CCAJ-LP02/27/202</t>
  </si>
  <si>
    <t>CCAJ-LP02/26/2023</t>
  </si>
  <si>
    <t>Del 18/01/2022</t>
  </si>
  <si>
    <t>CCAJ-LP08/14/23</t>
  </si>
  <si>
    <t>CCAJ-LP01/28/23</t>
  </si>
  <si>
    <t>CCAJ-LP01/27/23</t>
  </si>
  <si>
    <t>CCAJ-LP07/14/23</t>
  </si>
  <si>
    <t>CCAJ-EA10/26/2023</t>
  </si>
  <si>
    <t>CCAJ-EA10/25/2023</t>
  </si>
  <si>
    <t>CCAJ-EA58/14/23</t>
  </si>
  <si>
    <t>CCAJ-SC39/30/2023</t>
  </si>
  <si>
    <t>CCAJ-SC39/30/202</t>
  </si>
  <si>
    <t>CCAJ-SC39/29/2023</t>
  </si>
  <si>
    <t>CCAJ-SC65/14/23</t>
  </si>
  <si>
    <t>CCAJ-SC57/14/23</t>
  </si>
  <si>
    <t>CCAJ-SC59/14/23</t>
  </si>
  <si>
    <t>CCAJ-TA43/14/2023</t>
  </si>
  <si>
    <t>CCAJ-TA06/14/23</t>
  </si>
  <si>
    <t>CCAJ-CB11/16/2023</t>
  </si>
  <si>
    <t>CCAJ-CB11/16/202</t>
  </si>
  <si>
    <t>CCAJ-CB11/15/2023</t>
  </si>
  <si>
    <t>CCAJ-CB11/14/2023</t>
  </si>
  <si>
    <t>CCAJ-CB11/14/202</t>
  </si>
  <si>
    <t>TARJETA DE DÉBITO/CRÉDI</t>
  </si>
  <si>
    <t>CCAJ-CB12/19/23</t>
  </si>
  <si>
    <t>CCAJ-CB13/14/23</t>
  </si>
  <si>
    <t>CCAJ-SR27/12/2023</t>
  </si>
  <si>
    <t>CCAJ-SR54/14/23</t>
  </si>
  <si>
    <t>CCAJ-SR24/14/23</t>
  </si>
  <si>
    <t>CCAJ-PT53/12/2023</t>
  </si>
  <si>
    <t>CCAJ-PT18/14/23</t>
  </si>
  <si>
    <t>CCAJ-OR52/12/2023</t>
  </si>
  <si>
    <t>CCAJ-OR51/14/23</t>
  </si>
  <si>
    <t>CCAJ-TR47/14/2023</t>
  </si>
  <si>
    <t>1019 HARWIN JAYO - T03</t>
  </si>
  <si>
    <t>CCAJ-TR50/14/23</t>
  </si>
  <si>
    <t>CCAJ-PN62/15/2023</t>
  </si>
  <si>
    <t>CCAJ-RB01/12/2023</t>
  </si>
  <si>
    <t xml:space="preserve"> CCAJ-TA06/13/23</t>
  </si>
  <si>
    <t>5.302,70-</t>
  </si>
  <si>
    <t>DOC. DE REVERSION</t>
  </si>
  <si>
    <t>ANULADO DEBIDO A ERROR EN EL NOMBRE DE FACTURA S/G CORREO DEL 18/01/23.</t>
  </si>
  <si>
    <t>Se confirmo al dia siguiente.</t>
  </si>
  <si>
    <t>CCAJ-LP02/29/2023</t>
  </si>
  <si>
    <t>CCAJ-LP02/29/202</t>
  </si>
  <si>
    <t>CCAJ-LP02/28/2023</t>
  </si>
  <si>
    <t>Del 19/01/2022</t>
  </si>
  <si>
    <t>CCAJ-LP08/15/23</t>
  </si>
  <si>
    <t>CCAJ-LP01/30/23</t>
  </si>
  <si>
    <t>CCAJ-LP01/29/23</t>
  </si>
  <si>
    <t>CCAJ-LP07/15/23</t>
  </si>
  <si>
    <t>CCAJ-EA10/28/2023</t>
  </si>
  <si>
    <t>CCAJ-EA10/27/2023</t>
  </si>
  <si>
    <t>CCAJ-EA58/15/23</t>
  </si>
  <si>
    <t>CCAJ-SC39/32/2023</t>
  </si>
  <si>
    <t>CCAJ-SC39/32/202</t>
  </si>
  <si>
    <t>CCAJ-SC39/31/2023</t>
  </si>
  <si>
    <t>CCAJ-SC65/15/23</t>
  </si>
  <si>
    <t>CCAJ-SC57/15/23</t>
  </si>
  <si>
    <t>CCAJ-SC59/15/23</t>
  </si>
  <si>
    <t>CCAJ-TA43/15/2023</t>
  </si>
  <si>
    <t>CCAJ-TA06/15/23</t>
  </si>
  <si>
    <t>CCAJ-CB11/17/2023</t>
  </si>
  <si>
    <t>CCAJ-CB11/17/202</t>
  </si>
  <si>
    <t>CCAJ-CB12/20/23</t>
  </si>
  <si>
    <t>CCAJ-CB13/15/23</t>
  </si>
  <si>
    <t>CCAJ-SR27/13/2023</t>
  </si>
  <si>
    <t>CCAJ-SR54/15/23</t>
  </si>
  <si>
    <t>CCAJ-SR24/15/23</t>
  </si>
  <si>
    <t>CCAJ-PT53/13/2023</t>
  </si>
  <si>
    <t>CCAJ-PT18/15/23</t>
  </si>
  <si>
    <t>CCAJ-OR52/13/2023</t>
  </si>
  <si>
    <t>CCAJ-OR51/15/23</t>
  </si>
  <si>
    <t>CCAJ-TR47/15/2023</t>
  </si>
  <si>
    <t>CCAJ-TR50/15/23</t>
  </si>
  <si>
    <t>CCAJ-PN62/16/2023</t>
  </si>
  <si>
    <t>CCAJ-RB01/13/202</t>
  </si>
  <si>
    <t>CCAJ-RB01/13/2023</t>
  </si>
  <si>
    <t>CCAJ-LP02/32/2023</t>
  </si>
  <si>
    <t>Del 21/01/2023</t>
  </si>
  <si>
    <t>CCAJ-LP02/31/2023</t>
  </si>
  <si>
    <t>CCAJ-LP02/31/202</t>
  </si>
  <si>
    <t>CCAJ-LP02/30/2023</t>
  </si>
  <si>
    <t>Del 20/01/2023</t>
  </si>
  <si>
    <t>CCAJ-LP08/16/23</t>
  </si>
  <si>
    <t>CCAJ-LP08/17/23</t>
  </si>
  <si>
    <t>CCAJ-LP01/34/23</t>
  </si>
  <si>
    <t>CCAJ-LP01/33/23</t>
  </si>
  <si>
    <t>CCAJ-LP01/32/23</t>
  </si>
  <si>
    <t>CCAJ-LP01/31/23</t>
  </si>
  <si>
    <t>CCAJ-LP07/16/23</t>
  </si>
  <si>
    <t>CCAJ-LP07/17/23</t>
  </si>
  <si>
    <t>CCAJ-EA10/31/2023</t>
  </si>
  <si>
    <t>CCAJ-EA10/31/202</t>
  </si>
  <si>
    <t>CCAJ-EA10/30/2023</t>
  </si>
  <si>
    <t>CCAJ-EA10/29/2023</t>
  </si>
  <si>
    <t>CCAJ-EA58/17/23</t>
  </si>
  <si>
    <t>CCAJ-EA58/16/23</t>
  </si>
  <si>
    <t>CCAJ-SC39/36/2023</t>
  </si>
  <si>
    <t>CCAJ-SC39/35/2023</t>
  </si>
  <si>
    <t>CCAJ-SC39/34/2023</t>
  </si>
  <si>
    <t>CCAJ-SC39/34/202</t>
  </si>
  <si>
    <t>CCAJ-SC39/33/2023</t>
  </si>
  <si>
    <t>CCAJ-SC65/16/23</t>
  </si>
  <si>
    <t>CCAJ-SC65/17/23</t>
  </si>
  <si>
    <t>CCAJ-SC57/16/23</t>
  </si>
  <si>
    <t>CCAJ-SC57/17/23</t>
  </si>
  <si>
    <t>CCAJ-SC59/16/23</t>
  </si>
  <si>
    <t>CCAJ-SC59/17/23</t>
  </si>
  <si>
    <t>CCAJ-TA43/16/2023</t>
  </si>
  <si>
    <t>CCAJ-TA43/16/202</t>
  </si>
  <si>
    <t>CCAJ-TA43/17/2023</t>
  </si>
  <si>
    <t>CCAJ-TA06/16/23</t>
  </si>
  <si>
    <t>CCAJ-TA06/17/23</t>
  </si>
  <si>
    <t>CCAJ-CB11/20/2023</t>
  </si>
  <si>
    <t>CCAJ-CB11/19/2023</t>
  </si>
  <si>
    <t>CCAJ-CB11/19/202</t>
  </si>
  <si>
    <t>CCAJ-CB11/18/2023</t>
  </si>
  <si>
    <t>CCAJ-CB12/22/23</t>
  </si>
  <si>
    <t>CCAJ-CB12/21/23</t>
  </si>
  <si>
    <t>CCAJ-CB13/17/23</t>
  </si>
  <si>
    <t>CCAJ-CB13/16/23</t>
  </si>
  <si>
    <t>CCAJ-SR27/14/2023</t>
  </si>
  <si>
    <t>CCAJ-SR54/16/23</t>
  </si>
  <si>
    <t>CCAJ-SR54/17/23</t>
  </si>
  <si>
    <t>CCAJ-SR24/16/23</t>
  </si>
  <si>
    <t>CCAJ-SR24/17/23</t>
  </si>
  <si>
    <t>CCAJ-PT53/14/2023</t>
  </si>
  <si>
    <t>CCAJ-PT53/14/202</t>
  </si>
  <si>
    <t xml:space="preserve">4363 BLANCA ROXANA SUBIETA </t>
  </si>
  <si>
    <t>CCAJ-PT18/16/23</t>
  </si>
  <si>
    <t>CCAJ-PT18/17/23</t>
  </si>
  <si>
    <t>CCAJ-OR52/14/2023</t>
  </si>
  <si>
    <t>CCAJ-OR52/15/2023</t>
  </si>
  <si>
    <t>CCAJ-OR51/16/23</t>
  </si>
  <si>
    <t>CCAJ-OR51/17/23</t>
  </si>
  <si>
    <t>CCAJ-TR47/16/2023</t>
  </si>
  <si>
    <t>CCAJ-TR47/17/2023</t>
  </si>
  <si>
    <t>CCAJ-TR50/16/23</t>
  </si>
  <si>
    <t>CCAJ-TR50/17/23</t>
  </si>
  <si>
    <t>CCAJ-PN62/17/2023</t>
  </si>
  <si>
    <t>CCAJ-RB01/14/2023</t>
  </si>
  <si>
    <t>CCAJ-RB01/14/202</t>
  </si>
  <si>
    <t>SE REALIZO LA REVERSION S/G CORREO DEL 24/01/23</t>
  </si>
  <si>
    <t>CCAJ-LP02/30/2023 DEP DIRECTO A BANCO</t>
  </si>
  <si>
    <t>CCAJ-LP02/29/2023 DEP DIRECTO A BANCO</t>
  </si>
  <si>
    <t>CCAJ-LP02/34/2023</t>
  </si>
  <si>
    <t>CCAJ-LP02/33/2023</t>
  </si>
  <si>
    <t>CCAJ-LP02/33/202</t>
  </si>
  <si>
    <t>Del 24/01/2023</t>
  </si>
  <si>
    <t>CCAJ-LP08/18/23</t>
  </si>
  <si>
    <t>CCAJ-LP01/36/23</t>
  </si>
  <si>
    <t>CCAJ-LP01/35/23</t>
  </si>
  <si>
    <t>CCAJ-LP07/18/23</t>
  </si>
  <si>
    <t>CCAJ-EA10/33/2023</t>
  </si>
  <si>
    <t>CCAJ-EA10/32/2023</t>
  </si>
  <si>
    <t>CCAJ-EA58/18/23</t>
  </si>
  <si>
    <t>CCAJ-SC39/38/2023</t>
  </si>
  <si>
    <t>CCAJ-SC39/38/202</t>
  </si>
  <si>
    <t>CCAJ-SC39/37/2023</t>
  </si>
  <si>
    <t>CCAJ-SC65/18/23</t>
  </si>
  <si>
    <t>CCAJ-SC57/18/23</t>
  </si>
  <si>
    <t>CCAJ-SC59/18/23</t>
  </si>
  <si>
    <t>CCAJ-TA43/18/2023</t>
  </si>
  <si>
    <t>CCAJ-TA06/18/23</t>
  </si>
  <si>
    <t>CCAJ-CB11/21/2023</t>
  </si>
  <si>
    <t>CCAJ-CB11/21/202</t>
  </si>
  <si>
    <t>CCAJ-CB12/23/23</t>
  </si>
  <si>
    <t>CCAJ-CB13/18/23</t>
  </si>
  <si>
    <t>CCAJ-SR27/15/2023</t>
  </si>
  <si>
    <t>CCAJ-SR54/18/23</t>
  </si>
  <si>
    <t>CCAJ-SR24/18/23</t>
  </si>
  <si>
    <t>CCAJ-PT53/15/2023</t>
  </si>
  <si>
    <t>CCAJ-PT18/18/23</t>
  </si>
  <si>
    <t>CCAJ-OR52/16/2023</t>
  </si>
  <si>
    <t>CCAJ-OR51/18/23</t>
  </si>
  <si>
    <t>CCAJ-TR47/18/2023</t>
  </si>
  <si>
    <t>CCAJ-TR50/18/23</t>
  </si>
  <si>
    <t>CCAJ-PN62/18/2023</t>
  </si>
  <si>
    <t>CCAJ-PN62/19/2023</t>
  </si>
  <si>
    <t>CCAJ-RB01/15/2023</t>
  </si>
  <si>
    <t>CCAJ-RB01/15/202</t>
  </si>
  <si>
    <t>NO HUBO CIERRE DE CAJA, TODOS FUERON DEPOSITOS</t>
  </si>
  <si>
    <t>CCAJ-LP02/36/2023</t>
  </si>
  <si>
    <t>CCAJ-LP02/36/202</t>
  </si>
  <si>
    <t>CCAJ-LP02/35/2023</t>
  </si>
  <si>
    <t>Del 25/01/2023</t>
  </si>
  <si>
    <t>CCAJ-LP08/19/23</t>
  </si>
  <si>
    <t>CCAJ-LP01/38/23</t>
  </si>
  <si>
    <t>CCAJ-LP01/37/23</t>
  </si>
  <si>
    <t>CCAJ-LP07/19/23</t>
  </si>
  <si>
    <t>CCAJ-EA10/35/2023</t>
  </si>
  <si>
    <t>CCAJ-EA10/34/2023</t>
  </si>
  <si>
    <t>CCAJ-EA58/19/23</t>
  </si>
  <si>
    <t>CCAJ-SC39/40/2023</t>
  </si>
  <si>
    <t>CCAJ-SC39/40/202</t>
  </si>
  <si>
    <t>CCAJ-SC39/39/2023</t>
  </si>
  <si>
    <t>CCAJ-SC65/19/23</t>
  </si>
  <si>
    <t>CCAJ-SC57/19/23</t>
  </si>
  <si>
    <t>CCAJ-SC59/19/23</t>
  </si>
  <si>
    <t>CCAJ-TA43/19/2023</t>
  </si>
  <si>
    <t>CCAJ-TA06/19/23</t>
  </si>
  <si>
    <t>CCAJ-CB11/22/2023</t>
  </si>
  <si>
    <t>CCAJ-CB12/24/23</t>
  </si>
  <si>
    <t>CCAJ-CB13/19/23</t>
  </si>
  <si>
    <t>CCAJ-SR27/16/2023</t>
  </si>
  <si>
    <t>CCAJ-SR54/19/23</t>
  </si>
  <si>
    <t>CCAJ-SR24/19/23</t>
  </si>
  <si>
    <t>CCAJ-PT53/16/2023</t>
  </si>
  <si>
    <t>CCAJ-PT18/19/23</t>
  </si>
  <si>
    <t>CCAJ-OR52/17/2023</t>
  </si>
  <si>
    <t>CCAJ-OR51/19/23</t>
  </si>
  <si>
    <t>CCAJ-TR47/19/2023</t>
  </si>
  <si>
    <t>CCAJ-TR50/19/23</t>
  </si>
  <si>
    <t>CCAJ-PN62/20/2023</t>
  </si>
  <si>
    <t>CCAJ-RB01/16/2023</t>
  </si>
  <si>
    <t xml:space="preserve">Se compensó el 26/01/23 debido a atraso en el tralsado </t>
  </si>
  <si>
    <t>Del 23/01/2023</t>
  </si>
  <si>
    <t>NO HUBO CIERRES DE CAJA DEBIDO A FERIADO NACIONAL POR EL DIA DEL ESTADO PLURINACIONAL</t>
  </si>
  <si>
    <t>COMP. ETV M/N</t>
  </si>
  <si>
    <t>COMP. ETV M/E</t>
  </si>
  <si>
    <t>CCAJ-LP02/38/2023</t>
  </si>
  <si>
    <t>CCAJ-LP02/37/2023</t>
  </si>
  <si>
    <t>Del 26/01/2023</t>
  </si>
  <si>
    <t>CCAJ-LP08/20/23</t>
  </si>
  <si>
    <t>CCAJ-LP01/40/23</t>
  </si>
  <si>
    <t>CCAJ-LP01/39/23</t>
  </si>
  <si>
    <t>CCAJ-LP07/20/23</t>
  </si>
  <si>
    <t>CCAJ-EA10/37/2023</t>
  </si>
  <si>
    <t>CCAJ-EA10/36/2023</t>
  </si>
  <si>
    <t>CCAJ-EA10/36/202</t>
  </si>
  <si>
    <t>CCAJ-EA58/20/23</t>
  </si>
  <si>
    <t>CCAJ-SC39/42/2023</t>
  </si>
  <si>
    <t>1974 JOEL EGUEZ BARBA</t>
  </si>
  <si>
    <t>CCAJ-SC39/42/202</t>
  </si>
  <si>
    <t>CCAJ-SC39/41/2023</t>
  </si>
  <si>
    <t>CCAJ-SC65/20/23</t>
  </si>
  <si>
    <t>CCAJ-SC57/20/23</t>
  </si>
  <si>
    <t>CCAJ-SC59/20/23</t>
  </si>
  <si>
    <t>CCAJ-TA43/20/2023</t>
  </si>
  <si>
    <t>CCAJ-TA06/20/23</t>
  </si>
  <si>
    <t>CCAJ-CB11/23/2023</t>
  </si>
  <si>
    <t>CCAJ-CB12/25/23</t>
  </si>
  <si>
    <t>CCAJ-CB13/20/23</t>
  </si>
  <si>
    <t>CCAJ-SR27/17/2023</t>
  </si>
  <si>
    <t>CCAJ-SR54/20/23</t>
  </si>
  <si>
    <t>CCAJ-SR24/20/23</t>
  </si>
  <si>
    <t>CCAJ-PT53/17/2023</t>
  </si>
  <si>
    <t>CCAJ-PT18/20/23</t>
  </si>
  <si>
    <t>CCAJ-OR52/18/2023</t>
  </si>
  <si>
    <t>CCAJ-TR47/20/2023</t>
  </si>
  <si>
    <t>CCAJ-TR47/20/202</t>
  </si>
  <si>
    <t>CCAJ-TR50/20/23</t>
  </si>
  <si>
    <t>CCAJ-PN62/21/2023</t>
  </si>
  <si>
    <t>CCAJ-RB01/17/2023</t>
  </si>
  <si>
    <t xml:space="preserve">NO HUBO CIERRES DE CAJA, DEBIDO A QUE SE CONFIRMO EL DIA SIGUIENTE 27/01/23  </t>
  </si>
  <si>
    <t>CCAJ-LP02/41/2023</t>
  </si>
  <si>
    <t>CCAJ-LP02/41/202</t>
  </si>
  <si>
    <t>Del 28/01/2023</t>
  </si>
  <si>
    <t>CCAJ-LP02/40/2023</t>
  </si>
  <si>
    <t>CCAJ-LP02/40/202</t>
  </si>
  <si>
    <t>CCAJ-LP02/39/2023</t>
  </si>
  <si>
    <t>Del 27/01/2023</t>
  </si>
  <si>
    <t>CCAJ-LP08/21/23</t>
  </si>
  <si>
    <t>CCAJ-LP08/22/23</t>
  </si>
  <si>
    <t>CCAJ-LP01/44/23</t>
  </si>
  <si>
    <t>CCAJ-LP01/43/23</t>
  </si>
  <si>
    <t>CCAJ-LP01/42/23</t>
  </si>
  <si>
    <t>CCAJ-LP01/41/23</t>
  </si>
  <si>
    <t>CCAJ-LP07/21/23</t>
  </si>
  <si>
    <t>CCAJ-LP07/22/23</t>
  </si>
  <si>
    <t>CCAJ-EA10/40/2023</t>
  </si>
  <si>
    <t>CCAJ-EA10/40/202</t>
  </si>
  <si>
    <t>CCAJ-EA10/39/2023</t>
  </si>
  <si>
    <t>CCAJ-EA10/39/202</t>
  </si>
  <si>
    <t>CCAJ-EA10/38/2023</t>
  </si>
  <si>
    <t>CCAJ-EA58/22/23</t>
  </si>
  <si>
    <t>CCAJ-EA58/21/23</t>
  </si>
  <si>
    <t>CCAJ-SC39/46/2023</t>
  </si>
  <si>
    <t>CCAJ-SC39/46/202</t>
  </si>
  <si>
    <t>CCAJ-SC39/45/2023</t>
  </si>
  <si>
    <t>CCAJ-SC39/44/2023</t>
  </si>
  <si>
    <t>CCAJ-SC39/44/202</t>
  </si>
  <si>
    <t>CCAJ-SC39/43/2023</t>
  </si>
  <si>
    <t>CCAJ-SC65/21/23</t>
  </si>
  <si>
    <t>CCAJ-SC65/22/23</t>
  </si>
  <si>
    <t>CCAJ-SC57/21/23</t>
  </si>
  <si>
    <t>CCAJ-SC57/22/23</t>
  </si>
  <si>
    <t>CCAJ-SC59/21/23</t>
  </si>
  <si>
    <t>CCAJ-SC59/22/23</t>
  </si>
  <si>
    <t>CCAJ-TA43/21/2023</t>
  </si>
  <si>
    <t>CCAJ-TA43/22/2023</t>
  </si>
  <si>
    <t>CCAJ-TA06/21/23</t>
  </si>
  <si>
    <t>CCAJ-TA06/22/23</t>
  </si>
  <si>
    <t>CCAJ-CB11/25/2023</t>
  </si>
  <si>
    <t>CCAJ-CB11/24/2023</t>
  </si>
  <si>
    <t>CCAJ-CB12/27/23</t>
  </si>
  <si>
    <t>CCAJ-CB12/26/23</t>
  </si>
  <si>
    <t>CCAJ-CB13/22/23</t>
  </si>
  <si>
    <t>CCAJ-CB13/21/23</t>
  </si>
  <si>
    <t>CCAJ-SR27/18/2023</t>
  </si>
  <si>
    <t>BANCO INDUSTRIAL-1100070014</t>
  </si>
  <si>
    <t>CCAJ-SR54/21/23</t>
  </si>
  <si>
    <t>CCAJ-SR54/22/23</t>
  </si>
  <si>
    <t>CCAJ-SR24/21/23</t>
  </si>
  <si>
    <t>CCAJ-SR24/22/23</t>
  </si>
  <si>
    <t>CCAJ-PT53/18/2023</t>
  </si>
  <si>
    <t>CCAJ-PT18/21/23</t>
  </si>
  <si>
    <t>CCAJ-PT18/22/23</t>
  </si>
  <si>
    <t>CCAJ-OR52/19/2023</t>
  </si>
  <si>
    <t>CCAJ-OR52/19/202</t>
  </si>
  <si>
    <t>CCAJ-OR51/20/23</t>
  </si>
  <si>
    <t>CCAJ-OR51/21/23</t>
  </si>
  <si>
    <t xml:space="preserve">3063 ENRIQUE XAVIER RODRIGUEZ </t>
  </si>
  <si>
    <t>CCAJ-OR51/22/23</t>
  </si>
  <si>
    <t>CCAJ-TR47/21/2023</t>
  </si>
  <si>
    <t>CCAJ-TR47/22/2023</t>
  </si>
  <si>
    <t>CCAJ-TR50/21/23</t>
  </si>
  <si>
    <t>CCAJ-TR50/22/23</t>
  </si>
  <si>
    <t>CCAJ-PN62/22/2023</t>
  </si>
  <si>
    <t>CCAJ-PN62/23/2023</t>
  </si>
  <si>
    <t xml:space="preserve">4802 BENJAMIN QUISBERTH - T01 </t>
  </si>
  <si>
    <t>CCAJ-RB01/18/2023</t>
  </si>
  <si>
    <t>El cierre se dejó pendiente hasta el 30/01/23 para pruebas boot</t>
  </si>
  <si>
    <t xml:space="preserve"> </t>
  </si>
  <si>
    <t>NO HUBO 2 CIERRES DE CAJA POR VACACION CAJERA GIOVANA ALCOCER S/G CORREO DEL 30/01/2023 DEL 14-28/01</t>
  </si>
  <si>
    <t>CCAJ-LP02/43/2023</t>
  </si>
  <si>
    <t>CCAJ-LP02/43/202</t>
  </si>
  <si>
    <t>CCAJ-LP02/42/2023</t>
  </si>
  <si>
    <t>Del 30/01/2023</t>
  </si>
  <si>
    <t>CCAJ-LP08/23/23</t>
  </si>
  <si>
    <t>CCAJ-LP01/46/23</t>
  </si>
  <si>
    <t>CCAJ-LP01/45/23</t>
  </si>
  <si>
    <t>CCAJ-LP07/23/23</t>
  </si>
  <si>
    <t>CCAJ-EA10/42/2023</t>
  </si>
  <si>
    <t>CCAJ-EA10/42/202</t>
  </si>
  <si>
    <t>CCAJ-EA10/41/2023</t>
  </si>
  <si>
    <t>CCAJ-EA10/41/202</t>
  </si>
  <si>
    <t>CCAJ-EA58/23/23</t>
  </si>
  <si>
    <t>CCAJ-SC39/48/2023</t>
  </si>
  <si>
    <t>CCAJ-SC39/48/202</t>
  </si>
  <si>
    <t>CCAJ-SC39/47/2023</t>
  </si>
  <si>
    <t>CCAJ-SC65/23/23</t>
  </si>
  <si>
    <t>CCAJ-SC57/23/23</t>
  </si>
  <si>
    <t>CCAJ-SC59/23/23</t>
  </si>
  <si>
    <t>CCAJ-TA43/23/2023</t>
  </si>
  <si>
    <t>CCAJ-TA06/23/23</t>
  </si>
  <si>
    <t>CCAJ-CB11/26/2023</t>
  </si>
  <si>
    <t>4269 JULY CARLA GONZALES AVILA</t>
  </si>
  <si>
    <t>CCAJ-CB12/29/23</t>
  </si>
  <si>
    <t>CCAJ-CB12/28/23</t>
  </si>
  <si>
    <t>CCAJ-CB13/23/23</t>
  </si>
  <si>
    <t>CCAJ-SR27/19/2023</t>
  </si>
  <si>
    <t>CCAJ-SR54/23/23</t>
  </si>
  <si>
    <t>CCAJ-SR24/23/23</t>
  </si>
  <si>
    <t>CCAJ-PT53/19/2023</t>
  </si>
  <si>
    <t>CCAJ-PT18/23/23</t>
  </si>
  <si>
    <t>CCAJ-OR52/20/2023</t>
  </si>
  <si>
    <t>CCAJ-OR51/23/23</t>
  </si>
  <si>
    <t>CCAJ-TR47/23/2023</t>
  </si>
  <si>
    <t>CCAJ-TR50/23/23</t>
  </si>
  <si>
    <t>CCAJ-PN62/24/2023</t>
  </si>
  <si>
    <t>CCAJ-RB01/19/2023</t>
  </si>
  <si>
    <t>CCAJ-LP02/48/2023</t>
  </si>
  <si>
    <t>CCAJ-LP02/48/202</t>
  </si>
  <si>
    <t>CCAJ-LP02/47/2023</t>
  </si>
  <si>
    <t>CCAJ-LP02/46/2023</t>
  </si>
  <si>
    <t>CCAJ-LP02/45/2023</t>
  </si>
  <si>
    <t>CCAJ-LP02/45/202</t>
  </si>
  <si>
    <t>CCAJ-LP02/44/2023</t>
  </si>
  <si>
    <t>Del 31/01/2023</t>
  </si>
  <si>
    <t>CCAJ-LP08/24/23</t>
  </si>
  <si>
    <t>CCAJ-LP01/48/23</t>
  </si>
  <si>
    <t>CCAJ-LP01/47/23</t>
  </si>
  <si>
    <t>CCAJ-LP07/24/23</t>
  </si>
  <si>
    <t>CCAJ-EA10/44/2023</t>
  </si>
  <si>
    <t>CCAJ-EA10/44/202</t>
  </si>
  <si>
    <t>CCAJ-EA10/43/2023</t>
  </si>
  <si>
    <t>CCAJ-EA58/24/23</t>
  </si>
  <si>
    <t>CCAJ-SC39/50/2023</t>
  </si>
  <si>
    <t>CCAJ-SC39/50/202</t>
  </si>
  <si>
    <t>CCAJ-SC39/49/2023</t>
  </si>
  <si>
    <t>CCAJ-SC65/24/23</t>
  </si>
  <si>
    <t>CCAJ-SR24/24/23</t>
  </si>
  <si>
    <t>cierre de caja nuevo, no tiene efectivo solo fondos para cambios.</t>
  </si>
  <si>
    <t>CCAJ-SC59/24/23</t>
  </si>
  <si>
    <t>CCAJ-TA43/24/2023</t>
  </si>
  <si>
    <t>CCAJ-TA06/24/23</t>
  </si>
  <si>
    <t>CCAJ-CB11/27/2023</t>
  </si>
  <si>
    <t>CCAJ-CB11/27/202</t>
  </si>
  <si>
    <t>CCAJ-CB12/31/23</t>
  </si>
  <si>
    <t>CCAJ-CB12/30/23</t>
  </si>
  <si>
    <t>CCAJ-CB13/24/23</t>
  </si>
  <si>
    <t>CCAJ-SR27/20/2023</t>
  </si>
  <si>
    <t>CCAJ-SR54/24/23</t>
  </si>
  <si>
    <t>CCAJ-PT53/20/2023</t>
  </si>
  <si>
    <t>CCAJ-PT18/24/23</t>
  </si>
  <si>
    <t>CCAJ-OR52/21/2023</t>
  </si>
  <si>
    <t>CCAJ-OR51/24/23</t>
  </si>
  <si>
    <t>CCAJ-TR47/24/2023</t>
  </si>
  <si>
    <t>CCAJ-TR50/24/23</t>
  </si>
  <si>
    <t>CCAJ-PN62/25/2023</t>
  </si>
  <si>
    <t>CCAJ-RB01/20/2023</t>
  </si>
  <si>
    <t>REV</t>
  </si>
  <si>
    <t>SIN SALDO POR ANULACION DE 2 FACTURAS SIMSA</t>
  </si>
  <si>
    <t>REV 2</t>
  </si>
  <si>
    <t>CCAJ-LP02/49/2023</t>
  </si>
  <si>
    <t>5103 JOSE LUIS VARGAS SANTOS</t>
  </si>
  <si>
    <t>Del 01/02/2023</t>
  </si>
  <si>
    <t>CCAJ-LP08/25/23</t>
  </si>
  <si>
    <t>CCAJ-LP01/50/23</t>
  </si>
  <si>
    <t>CCAJ-LP01/49/23</t>
  </si>
  <si>
    <t>CCAJ-EA10/45/2023</t>
  </si>
  <si>
    <t>CCAJ-EA58/25/23</t>
  </si>
  <si>
    <t>CCAJ-SC39/51/2023</t>
  </si>
  <si>
    <t>CCAJ-SC39/51/202</t>
  </si>
  <si>
    <t>CCAJ-SC65/25/23</t>
  </si>
  <si>
    <t>CCAJ-SC57/25/23</t>
  </si>
  <si>
    <t>CCAJ-SC59/25/23</t>
  </si>
  <si>
    <t>CCAJ-TA43/25/2023</t>
  </si>
  <si>
    <t>CCAJ-TA06/25/23</t>
  </si>
  <si>
    <t>CCAJ-CB11/28/2023</t>
  </si>
  <si>
    <t>CCAJ-CB11/28/202</t>
  </si>
  <si>
    <t>CCAJ-CB12/33/23</t>
  </si>
  <si>
    <t>CCAJ-CB12/32/23</t>
  </si>
  <si>
    <t>CCAJ-CB13/25/23</t>
  </si>
  <si>
    <t>CCAJ-SR27/21/2023</t>
  </si>
  <si>
    <t>CCAJ-SR54/25/23</t>
  </si>
  <si>
    <t>CCAJ-SR24/25/23</t>
  </si>
  <si>
    <t>CCAJ-PT53/21/2023</t>
  </si>
  <si>
    <t>CCAJ-PT18/25/23</t>
  </si>
  <si>
    <t>CCAJ-OR52/22/2023</t>
  </si>
  <si>
    <t>CCAJ-OR52/22/202</t>
  </si>
  <si>
    <t>CCAJ-OR51/25/23</t>
  </si>
  <si>
    <t>CCAJ-TR47/25/2023</t>
  </si>
  <si>
    <t>CCAJ-TR50/25/23</t>
  </si>
  <si>
    <t>CCAJ-PN62/26/2023</t>
  </si>
  <si>
    <t>CCAJ-RB01/21/2023</t>
  </si>
  <si>
    <t>NO HUBO CIERRES DE CAJA DEBIDO A ANULACION DE FACTURAS S/G CORREO DEL 02/02/2023 SE CONFIRMO AL DIA SIGUIENTE</t>
  </si>
  <si>
    <t>CCAJ-LP02/54/2023</t>
  </si>
  <si>
    <t>CCAJ-LP02/53/2023</t>
  </si>
  <si>
    <t>CCAJ-LP02/52/2023</t>
  </si>
  <si>
    <t>CCAJ-LP02/52/202</t>
  </si>
  <si>
    <t>CCAJ-LP02/51/2023</t>
  </si>
  <si>
    <t>CCAJ-LP02/50/2023</t>
  </si>
  <si>
    <t>CCAJ-LP02/50/202</t>
  </si>
  <si>
    <t>Del 02/02/2023</t>
  </si>
  <si>
    <t>CCAJ-LP08/26/23</t>
  </si>
  <si>
    <t>CCAJ-LP01/52/23</t>
  </si>
  <si>
    <t>CCAJ-LP01/51/23</t>
  </si>
  <si>
    <t>CCAJ-LP07/26/23</t>
  </si>
  <si>
    <t>CCAJ-LP07/25/23</t>
  </si>
  <si>
    <t>CCAJ-EA10/47/2023</t>
  </si>
  <si>
    <t>CCAJ-EA10/46/2023</t>
  </si>
  <si>
    <t>CCAJ-EA58/26/23</t>
  </si>
  <si>
    <t>CCAJ-SC39/53/2023</t>
  </si>
  <si>
    <t>CCAJ-SC39/53/202</t>
  </si>
  <si>
    <t>CCAJ-SC39/52/2023</t>
  </si>
  <si>
    <t>CCAJ-SC65/26/23</t>
  </si>
  <si>
    <t>CCAJ-SC57/26/23</t>
  </si>
  <si>
    <t>CCAJ-SC59/26/23</t>
  </si>
  <si>
    <t>CCAJ-TA43/26/2023</t>
  </si>
  <si>
    <t>CCAJ-TA06/26/23</t>
  </si>
  <si>
    <t>CCAJ-CB11/29/2023</t>
  </si>
  <si>
    <t>CCAJ-CB12/35/23</t>
  </si>
  <si>
    <t>CCAJ-CB12/34/23</t>
  </si>
  <si>
    <t>CCAJ-CB13/26/23</t>
  </si>
  <si>
    <t>CCAJ-SR27/22/2023</t>
  </si>
  <si>
    <t>CCAJ-SR27/22/202</t>
  </si>
  <si>
    <t>CCAJ-SR54/26/23</t>
  </si>
  <si>
    <t>CCAJ-SR24/26/23</t>
  </si>
  <si>
    <t>CCAJ-PT53/22/2023</t>
  </si>
  <si>
    <t>CCAJ-PT18/26/23</t>
  </si>
  <si>
    <t>CCAJ-OR52/23/2023</t>
  </si>
  <si>
    <t>CCAJ-OR51/26/23</t>
  </si>
  <si>
    <t>CCAJ-TR47/26/2023</t>
  </si>
  <si>
    <t>CCAJ-TR50/26/23</t>
  </si>
  <si>
    <t>CCAJ-PN62/27/2023</t>
  </si>
  <si>
    <t>CCAJ-RB01/22/202</t>
  </si>
  <si>
    <t>DIFERENCIA DEBIDO A ANULACION DE 2 FACTURAS SIMSA REEMPLAZO DEL CCAJ-LP02/12/2023</t>
  </si>
  <si>
    <t>DIFERENCIA DEBIDO A ANULACION DE 2 FACTURAS SIMSA REEMPLAZO DEL CCAJ-LP02/21/2023</t>
  </si>
  <si>
    <t>CCAJ-LP02/12/2023 ANULADO POR ANULACION FACTURAS SIMSA S/G CORREO DEL 31/01/2023 REEMPLAZADO CON EL CCAJ-LP02/45/2023</t>
  </si>
  <si>
    <t>CCAJ-LP02/21/2023 ANULADO POR ANULACION FACTURAS SIMSA S/G CORREO DEL 31/01/2023 REEMPLAZADO CON EL CCAJ-LP02/46/2023</t>
  </si>
  <si>
    <t>Se realizo el traslado manualmente debido a que el cierre fue confirmado al dia siguiente</t>
  </si>
  <si>
    <t>se realizo el traslado etv con el CCAJ-LP02/45/2023</t>
  </si>
  <si>
    <t>se realizo el traslado etv con el CCAJ-LP02/50/2023</t>
  </si>
  <si>
    <t>se realizo el traslado etv con el CCAJ-LP02/46/2023</t>
  </si>
  <si>
    <t>se realizo el traslado etv con el CCAJ-LP02/52/2023</t>
  </si>
  <si>
    <t>reversion debido a que el Boot 5 realizo doble traslado</t>
  </si>
  <si>
    <t>No relizó el deposito debido a feriado regional o aniversario de Riberalta se lo depositara al dia siguiente.</t>
  </si>
  <si>
    <t>CCAJ-LP02/57/2023</t>
  </si>
  <si>
    <t>Del 04/02/2023</t>
  </si>
  <si>
    <t>CCAJ-LP02/56/2023</t>
  </si>
  <si>
    <t>CCAJ-LP02/55/2023</t>
  </si>
  <si>
    <t>Del 03/02/2023</t>
  </si>
  <si>
    <t>CCAJ-LP08/27/23</t>
  </si>
  <si>
    <t>CCAJ-LP01/56/23</t>
  </si>
  <si>
    <t>CCAJ-LP01/55/23</t>
  </si>
  <si>
    <t>CCAJ-LP01/54/23</t>
  </si>
  <si>
    <t>CCAJ-LP01/53/23</t>
  </si>
  <si>
    <t>CCAJ-LP07/28/23</t>
  </si>
  <si>
    <t>CCAJ-LP07/27/23</t>
  </si>
  <si>
    <t>CCAJ-LP08/28/23</t>
  </si>
  <si>
    <t>CCAJ-EA10/50/2023</t>
  </si>
  <si>
    <t>CCAJ-EA10/49/2023</t>
  </si>
  <si>
    <t>CCAJ-EA10/48/2023</t>
  </si>
  <si>
    <t>CCAJ-EA58/28/23</t>
  </si>
  <si>
    <t>CCAJ-EA58/27/23</t>
  </si>
  <si>
    <t>CCAJ-SC39/57/2023</t>
  </si>
  <si>
    <t>CCAJ-SC39/57/202</t>
  </si>
  <si>
    <t>CCAJ-SC39/56/2023</t>
  </si>
  <si>
    <t>CCAJ-SC39/56/202</t>
  </si>
  <si>
    <t>CCAJ-SC39/55/2023</t>
  </si>
  <si>
    <t>CCAJ-SC39/55/202</t>
  </si>
  <si>
    <t>CCAJ-SC39/54/2023</t>
  </si>
  <si>
    <t>CCAJ-SC65/27/23</t>
  </si>
  <si>
    <t>CCAJ-SC65/28/23</t>
  </si>
  <si>
    <t>CCAJ-SC57/27/23</t>
  </si>
  <si>
    <t>CCAJ-SC57/28/23</t>
  </si>
  <si>
    <t>CCAJ-SC59/27/23</t>
  </si>
  <si>
    <t>CCAJ-SC59/28/23</t>
  </si>
  <si>
    <t>CCAJ-TA43/27/2023</t>
  </si>
  <si>
    <t>CCAJ-TA43/28/2023</t>
  </si>
  <si>
    <t>CCAJ-TA06/27/23</t>
  </si>
  <si>
    <t>CCAJ-TA06/28/23</t>
  </si>
  <si>
    <t>CCAJ-CB11/31/2023</t>
  </si>
  <si>
    <t>CCAJ-CB11/30/2023</t>
  </si>
  <si>
    <t>2276 ESTEBAN MAMANI V</t>
  </si>
  <si>
    <t>CCAJ-CB12/37/23</t>
  </si>
  <si>
    <t>CCAJ-CB12/36/23</t>
  </si>
  <si>
    <t>CCAJ-CB12/39/23</t>
  </si>
  <si>
    <t>CCAJ-CB12/38/23</t>
  </si>
  <si>
    <t>CCAJ-CB13/27/23</t>
  </si>
  <si>
    <t>CCAJ-CB13/28/23</t>
  </si>
  <si>
    <t>CCAJ-SR27/23/2023</t>
  </si>
  <si>
    <t>CCAJ-SR24/27/23</t>
  </si>
  <si>
    <t>CCAJ-SR24/28/23</t>
  </si>
  <si>
    <t>CCAJ-SR54/27/23</t>
  </si>
  <si>
    <t>CCAJ-SR54/28/23</t>
  </si>
  <si>
    <t>CCAJ-PT53/23/2023</t>
  </si>
  <si>
    <t>CCAJ-PT18/27/23</t>
  </si>
  <si>
    <t>CCAJ-PT18/28/23</t>
  </si>
  <si>
    <t>CCAJ-OR52/24/2023</t>
  </si>
  <si>
    <t>CCAJ-OR51/27/23</t>
  </si>
  <si>
    <t>CCAJ-OR51/28/23</t>
  </si>
  <si>
    <t>CCAJ-TR47/27/2023</t>
  </si>
  <si>
    <t>CCAJ-TR47/28/2023</t>
  </si>
  <si>
    <t>CCAJ-TR50/27/23</t>
  </si>
  <si>
    <t>CCAJ-TR50/28/23</t>
  </si>
  <si>
    <t>CCAJ-PN62/28/2023</t>
  </si>
  <si>
    <t>CCAJ-PN62/29/2023</t>
  </si>
  <si>
    <t>CCAJ-RB01/23/2023</t>
  </si>
  <si>
    <t>TODOS FUERON DEPOSITOS Y TRANSFERENCIAS.</t>
  </si>
  <si>
    <t>SOLO HUBO DEPOSITOS Y TRANSFERENCIAS</t>
  </si>
  <si>
    <t>no envio la remesa porque era muy reducida envio el dia lunes 06/02/2023</t>
  </si>
  <si>
    <t xml:space="preserve">SE QUEDÓ CON LA REFERENCIA QUE REALIZO EL BOOT NO SE CAMBIO A TRASLADO ETV EN EL TRASLADO ETV </t>
  </si>
  <si>
    <t>Se realizo el traslado ETV junto a el CCAJ-LP02/53/2023</t>
  </si>
  <si>
    <t>CCAJ-LP02/59/2023</t>
  </si>
  <si>
    <t>CCAJ-LP02/59/202</t>
  </si>
  <si>
    <t>CCAJ-LP02/58/2023</t>
  </si>
  <si>
    <t>Del 06/02/2023</t>
  </si>
  <si>
    <t>CCAJ-LP08/29/23</t>
  </si>
  <si>
    <t>CCAJ-LP01/58/23</t>
  </si>
  <si>
    <t>CCAJ-LP01/57/23</t>
  </si>
  <si>
    <t>CCAJ-LP07/29/23</t>
  </si>
  <si>
    <t>CCAJ-EA10/52/2023</t>
  </si>
  <si>
    <t>CCAJ-EA10/51/2023</t>
  </si>
  <si>
    <t>CCAJ-EA10/51/202</t>
  </si>
  <si>
    <t>CCAJ-EA58/29/23</t>
  </si>
  <si>
    <t>CCAJ-SC39/59/2023</t>
  </si>
  <si>
    <t>CCAJ-SC39/59/202</t>
  </si>
  <si>
    <t>CCAJ-SC39/58/2023</t>
  </si>
  <si>
    <t>CCAJ-SC65/29/23</t>
  </si>
  <si>
    <t>CCAJ-SC57/29/23</t>
  </si>
  <si>
    <t>CCAJ-SC59/29/23</t>
  </si>
  <si>
    <t>CCAJ-TA43/29/2023</t>
  </si>
  <si>
    <t>CCAJ-TA06/29/23</t>
  </si>
  <si>
    <t>CCAJ-CB11/32/2023</t>
  </si>
  <si>
    <t>CCAJ-CB11/32/202</t>
  </si>
  <si>
    <t>CCAJ-CB12/41/23</t>
  </si>
  <si>
    <t>CCAJ-CB12/40/23</t>
  </si>
  <si>
    <t>CCAJ-CB13/29/23</t>
  </si>
  <si>
    <t>CCAJ-SR27/24/2023</t>
  </si>
  <si>
    <t>CCAJ-SR54/29/23</t>
  </si>
  <si>
    <t>CCAJ-SR24/29/23</t>
  </si>
  <si>
    <t>CCAJ-PT53/24/2023</t>
  </si>
  <si>
    <t>CCAJ-PT18/29/23</t>
  </si>
  <si>
    <t>CCAJ-OR52/25/2023</t>
  </si>
  <si>
    <t>CCAJ-OR51/29/23</t>
  </si>
  <si>
    <t>CCAJ-TR47/29/2023</t>
  </si>
  <si>
    <t>CCAJ-TR50/29/23</t>
  </si>
  <si>
    <t>CCAJ-PN62/30/2023</t>
  </si>
  <si>
    <t>CCAJ-RB01/24/2023</t>
  </si>
  <si>
    <t>CCAJ-LP02/56/2023 SE REALIZO EL DEPOSITO DIRECTO A BANCO, SIN INTERMEDIARIO ETV.</t>
  </si>
  <si>
    <t>CCAJ-LP02/58/2023 SE REALIZO EL DEPOSITO DIRECTO A BANCO, SIN INTERMEDIARIO ETV.</t>
  </si>
  <si>
    <t>VER</t>
  </si>
  <si>
    <t>CCAJ-LP02/61/2023</t>
  </si>
  <si>
    <t>CCAJ-LP02/61/202</t>
  </si>
  <si>
    <t>CCAJ-LP02/60/2023</t>
  </si>
  <si>
    <t>Del 07/02/2023</t>
  </si>
  <si>
    <t>CCAJ-LP08/30/23</t>
  </si>
  <si>
    <t>CCAJ-LP01/60/23</t>
  </si>
  <si>
    <t>CCAJ-LP01/59/23</t>
  </si>
  <si>
    <t>CCAJ-LP07/30/23</t>
  </si>
  <si>
    <t>CCAJ-EA10/54/2023</t>
  </si>
  <si>
    <t>CCAJ-EA10/53/2023</t>
  </si>
  <si>
    <t>CCAJ-EA58/30/23</t>
  </si>
  <si>
    <t>CCAJ-SC39/61/2023</t>
  </si>
  <si>
    <t>CCAJ-SC39/61/202</t>
  </si>
  <si>
    <t>CCAJ-SC39/60/2023</t>
  </si>
  <si>
    <t>CCAJ-SC65/30/23</t>
  </si>
  <si>
    <t>CCAJ-SC57/30/23</t>
  </si>
  <si>
    <t>CCAJ-SC59/30/23</t>
  </si>
  <si>
    <t>CCAJ-TA43/30/2023</t>
  </si>
  <si>
    <t>CCAJ-TA06/30/23</t>
  </si>
  <si>
    <t>CCAJ-CB11/33/2023</t>
  </si>
  <si>
    <t>CCAJ-CB12/43/23</t>
  </si>
  <si>
    <t>CCAJ-CB12/42/23</t>
  </si>
  <si>
    <t>CCAJ-CB13/30/23</t>
  </si>
  <si>
    <t>CCAJ-SR27/25/2023</t>
  </si>
  <si>
    <t>CCAJ-SR54/30/23</t>
  </si>
  <si>
    <t>CCAJ-SR24/30/23</t>
  </si>
  <si>
    <t>CCAJ-PT53/25/2023</t>
  </si>
  <si>
    <t>CCAJ-PT18/30/23</t>
  </si>
  <si>
    <t>CCAJ-OR52/26/2023</t>
  </si>
  <si>
    <t>CCAJ-OR51/30/23</t>
  </si>
  <si>
    <t>CCAJ-TR47/30/2023</t>
  </si>
  <si>
    <t>CCAJ-TR50/30/23</t>
  </si>
  <si>
    <t>CCAJ-PN62/31/2023</t>
  </si>
  <si>
    <t>CCAJ-RB01/25/2023</t>
  </si>
  <si>
    <t>CCAJ-LP02/63/2023</t>
  </si>
  <si>
    <t>CCAJ-LP02/62/2023</t>
  </si>
  <si>
    <t>Del 08/02/2023</t>
  </si>
  <si>
    <t>CCAJ-LP08/31/23</t>
  </si>
  <si>
    <t>CCAJ-LP01/62/23</t>
  </si>
  <si>
    <t>CCAJ-LP01/61/23</t>
  </si>
  <si>
    <t>CCAJ-LP07/31/23</t>
  </si>
  <si>
    <t>CCAJ-EA10/56/2023</t>
  </si>
  <si>
    <t>CCAJ-EA10/56/202</t>
  </si>
  <si>
    <t>CCAJ-EA10/55/2023</t>
  </si>
  <si>
    <t>CCAJ-EA58/31/23</t>
  </si>
  <si>
    <t>CCAJ-SC39/63/2023</t>
  </si>
  <si>
    <t>CCAJ-SC39/63/202</t>
  </si>
  <si>
    <t>CCAJ-SC39/62/2023</t>
  </si>
  <si>
    <t>CCAJ-SC65/31/23</t>
  </si>
  <si>
    <t>CCAJ-SC57/31/23</t>
  </si>
  <si>
    <t>CCAJ-SC59/31/23</t>
  </si>
  <si>
    <t>CCAJ-TA43/31/2023</t>
  </si>
  <si>
    <t>CCAJ-TA06/31/23</t>
  </si>
  <si>
    <t>CCAJ-CB11/34/2023</t>
  </si>
  <si>
    <t>CCAJ-CB11/34/202</t>
  </si>
  <si>
    <t>CCAJ-CB12/45/23</t>
  </si>
  <si>
    <t>CCAJ-CB12/44/23</t>
  </si>
  <si>
    <t>CCAJ-CB13/31/23</t>
  </si>
  <si>
    <t>CCAJ-SR27/26/2023</t>
  </si>
  <si>
    <t>CCAJ-SR54/31/23</t>
  </si>
  <si>
    <t>CCAJ-SR24/31/23</t>
  </si>
  <si>
    <t>CCAJ-PT53/26/2023</t>
  </si>
  <si>
    <t>CCAJ-PT18/31/23</t>
  </si>
  <si>
    <t>CCAJ-OR52/27/2023</t>
  </si>
  <si>
    <t>CCAJ-OR51/31/23</t>
  </si>
  <si>
    <t>CCAJ-TR47/31/2023</t>
  </si>
  <si>
    <t>CCAJ-TR50/31/23</t>
  </si>
  <si>
    <t>CCAJ-PN62/32/2023</t>
  </si>
  <si>
    <t>CCAJ-RB01/26/2023</t>
  </si>
  <si>
    <t>REVERTIDO</t>
  </si>
  <si>
    <t>CORREGIDO</t>
  </si>
  <si>
    <t>Se realizó la reversión por mal traslado dep. directo a banco cuando deberia de ser a banco y a etv s/g correo del 08/02/23</t>
  </si>
  <si>
    <t>ANULADOS</t>
  </si>
  <si>
    <t>CCAJ-LP02/65/2023</t>
  </si>
  <si>
    <t>CCAJ-LP02/64/2023</t>
  </si>
  <si>
    <t>Del 09/02/2023</t>
  </si>
  <si>
    <t>CCAJ-LP08/32/23</t>
  </si>
  <si>
    <t>CCAJ-LP01/64/23</t>
  </si>
  <si>
    <t>CCAJ-LP01/63/23</t>
  </si>
  <si>
    <t>CCAJ-LP07/32/23</t>
  </si>
  <si>
    <t>CCAJ-EA10/58/2023</t>
  </si>
  <si>
    <t>CCAJ-EA10/57/2023</t>
  </si>
  <si>
    <t>CCAJ-EA58/32/23</t>
  </si>
  <si>
    <t>CCAJ-SC39/65/2023</t>
  </si>
  <si>
    <t>CCAJ-SC39/65/202</t>
  </si>
  <si>
    <t>CCAJ-SC39/64/2023</t>
  </si>
  <si>
    <t>CCAJ-SC65/32/23</t>
  </si>
  <si>
    <t>CCAJ-SC57/32/23</t>
  </si>
  <si>
    <t>CCAJ-SC59/32/23</t>
  </si>
  <si>
    <t>CCAJ-TA43/32/2023</t>
  </si>
  <si>
    <t>CCAJ-TA43/32/202</t>
  </si>
  <si>
    <t>CCAJ-TA06/32/23</t>
  </si>
  <si>
    <t>CCAJ-CB11/35/2023</t>
  </si>
  <si>
    <t>CCAJ-CB11/35/202</t>
  </si>
  <si>
    <t>CCAJ-CB12/47/23</t>
  </si>
  <si>
    <t>CCAJ-CB12/46/23</t>
  </si>
  <si>
    <t>CCAJ-CB13/32/23</t>
  </si>
  <si>
    <t>CCAJ-SR27/27/2023</t>
  </si>
  <si>
    <t>CCAJ-SR54/32/23</t>
  </si>
  <si>
    <t>CCAJ-SR24/32/23</t>
  </si>
  <si>
    <t>CCAJ-PT53/27/2023</t>
  </si>
  <si>
    <t>CCAJ-PT18/32/23</t>
  </si>
  <si>
    <t>CCAJ-OR52/28/2023</t>
  </si>
  <si>
    <t>CCAJ-OR51/32/23</t>
  </si>
  <si>
    <t>CCAJ-TR47/32/2023</t>
  </si>
  <si>
    <t>CCAJ-TR50/32/23</t>
  </si>
  <si>
    <t>CCAJ-PN62/33/2023</t>
  </si>
  <si>
    <t>CCAJ-RB01/27/2023</t>
  </si>
  <si>
    <t>PENDIENTE DE TRASLADO PARA PRUEBAS BOOT 5</t>
  </si>
  <si>
    <t>CCAJ-LP02/68/2023</t>
  </si>
  <si>
    <t>Del 11/02/2023</t>
  </si>
  <si>
    <t>CCAJ-LP02/67/2023</t>
  </si>
  <si>
    <t>CCAJ-LP02/67/202</t>
  </si>
  <si>
    <t>CCAJ-LP02/66/2023</t>
  </si>
  <si>
    <t>Del 10/02/2023</t>
  </si>
  <si>
    <t>CCAJ-LP08/34/23</t>
  </si>
  <si>
    <t>CCAJ-LP08/33/23</t>
  </si>
  <si>
    <t>CCAJ-LP01/68/23</t>
  </si>
  <si>
    <t>CCAJ-LP01/67/23</t>
  </si>
  <si>
    <t>CCAJ-LP07/34/23</t>
  </si>
  <si>
    <t>CCAJ-LP07/33/23</t>
  </si>
  <si>
    <t>CCAJ-EA10/61/2023</t>
  </si>
  <si>
    <t>CCAJ-EA10/60/2023</t>
  </si>
  <si>
    <t>CCAJ-EA10/60/202</t>
  </si>
  <si>
    <t>CCAJ-EA10/59/2023</t>
  </si>
  <si>
    <t>CCAJ-EA58/34/23</t>
  </si>
  <si>
    <t>CCAJ-EA58/33/23</t>
  </si>
  <si>
    <t>CCAJ-SC39/69/2023</t>
  </si>
  <si>
    <t>CCAJ-SC39/69/202</t>
  </si>
  <si>
    <t>CCAJ-SC39/68/2023</t>
  </si>
  <si>
    <t>CCAJ-SC39/68/202</t>
  </si>
  <si>
    <t>CCAJ-SC39/67/2023</t>
  </si>
  <si>
    <t>CCAJ-SC39/67/202</t>
  </si>
  <si>
    <t>CCAJ-SC39/66/2023</t>
  </si>
  <si>
    <t>CCAJ-SC65/33/23</t>
  </si>
  <si>
    <t>CCAJ-SC65/34/23</t>
  </si>
  <si>
    <t>CCAJ-SC57/33/23</t>
  </si>
  <si>
    <t>CCAJ-SC57/34/23</t>
  </si>
  <si>
    <t>CCAJ-SC59/33/23</t>
  </si>
  <si>
    <t>CCAJ-SC59/34/23</t>
  </si>
  <si>
    <t>CCAJ-TA43/33/2023</t>
  </si>
  <si>
    <t>CCAJ-TA43/34/2023</t>
  </si>
  <si>
    <t>4648 HUGO PEREDO - T03</t>
  </si>
  <si>
    <t>CCAJ-TA06/33/23</t>
  </si>
  <si>
    <t>CCAJ-TA06/34/23</t>
  </si>
  <si>
    <t>CCAJ-CB11/37/2023</t>
  </si>
  <si>
    <t>CCAJ-CB11/36/2023</t>
  </si>
  <si>
    <t>CCAJ-CB12/49/23</t>
  </si>
  <si>
    <t>CCAJ-CB12/48/23</t>
  </si>
  <si>
    <t>CCAJ-CB12/51/23</t>
  </si>
  <si>
    <t>CCAJ-CB12/50/23</t>
  </si>
  <si>
    <t>CCAJ-CB13/34/23</t>
  </si>
  <si>
    <t>CCAJ-CB13/33/23</t>
  </si>
  <si>
    <t>CCAJ-SR27/28/2023</t>
  </si>
  <si>
    <t>CCAJ-SR54/33/23</t>
  </si>
  <si>
    <t>CCAJ-SR54/34/23</t>
  </si>
  <si>
    <t>CCAJ-SR24/33/23</t>
  </si>
  <si>
    <t>CCAJ-SR24/34/23</t>
  </si>
  <si>
    <t>CCAJ-PT53/28/2023</t>
  </si>
  <si>
    <t>CCAJ-PT18/33/23</t>
  </si>
  <si>
    <t>CCAJ-PT18/34/23</t>
  </si>
  <si>
    <t>CCAJ-OR52/29/2023</t>
  </si>
  <si>
    <t>CCAJ-OR51/33/23</t>
  </si>
  <si>
    <t>NO HUBO CIERRES DE CAJA, FERIADO DEPARTAMENTAL ANIVERSARIO DE ORURO</t>
  </si>
  <si>
    <t>CCAJ-TR47/33/2023</t>
  </si>
  <si>
    <t>CCAJ-TR47/34/2023</t>
  </si>
  <si>
    <t>CCAJ-TR50/33/23</t>
  </si>
  <si>
    <t>CCAJ-TR50/34/23</t>
  </si>
  <si>
    <t>CCAJ-PN62/35/2023</t>
  </si>
  <si>
    <t>CCAJ-PN62/34/2023</t>
  </si>
  <si>
    <t>CCAJ-RB01/28/2023</t>
  </si>
  <si>
    <t>CCAJ-LP01/66/23</t>
  </si>
  <si>
    <t>CCAJ-LP01/65/23</t>
  </si>
  <si>
    <t>TOOS FUERON DEPOSITOS Y TRANSFERENCIAS</t>
  </si>
  <si>
    <t>CCAJ-LP02/70/2023</t>
  </si>
  <si>
    <t>CCAJ-LP02/70/202</t>
  </si>
  <si>
    <t>CCAJ-LP02/69/2023</t>
  </si>
  <si>
    <t>Del 13/02/2023</t>
  </si>
  <si>
    <t>CCAJ-LP08/35/23</t>
  </si>
  <si>
    <t>CCAJ-LP01/70/23</t>
  </si>
  <si>
    <t>CCAJ-LP01/69/23</t>
  </si>
  <si>
    <t>CCAJ-LP07/35/23</t>
  </si>
  <si>
    <t>CCAJ-EA10/63/2023</t>
  </si>
  <si>
    <t>CCAJ-EA10/62/2023</t>
  </si>
  <si>
    <t>CCAJ-EA10/62/202</t>
  </si>
  <si>
    <t>CCAJ-EA58/35/23</t>
  </si>
  <si>
    <t>CCAJ-SC39/71/2023</t>
  </si>
  <si>
    <t>CCAJ-SC39/71/202</t>
  </si>
  <si>
    <t>CCAJ-SC39/70/2023</t>
  </si>
  <si>
    <t>CCAJ-SC65/35/23</t>
  </si>
  <si>
    <t>CCAJ-SC57/35/23</t>
  </si>
  <si>
    <t>CCAJ-SC59/35/23</t>
  </si>
  <si>
    <t>CCAJ-TA43/35/2023</t>
  </si>
  <si>
    <t>CCAJ-TA06/35/23</t>
  </si>
  <si>
    <t>CCAJ-CB11/38/2023</t>
  </si>
  <si>
    <t>CCAJ-CB11/38/202</t>
  </si>
  <si>
    <t>CCAJ-CB12/53/23</t>
  </si>
  <si>
    <t>CCAJ-CB12/52/23</t>
  </si>
  <si>
    <t>CCAJ-CB13/35/23</t>
  </si>
  <si>
    <t>CCAJ-SR27/29/2023</t>
  </si>
  <si>
    <t>CCAJ-SR54/35/23</t>
  </si>
  <si>
    <t>CCAJ-SR24/35/23</t>
  </si>
  <si>
    <t>CCAJ-PT53/29/2023</t>
  </si>
  <si>
    <t xml:space="preserve">4363 BLANCA ROXANA SUBIETA RAMIREZ - CAJA </t>
  </si>
  <si>
    <t>CCAJ-PT18/35/23</t>
  </si>
  <si>
    <t>CCAJ-OR52/30/2023</t>
  </si>
  <si>
    <t>CCAJ-OR51/34/23</t>
  </si>
  <si>
    <t>CCAJ-TR47/35/2023</t>
  </si>
  <si>
    <t>CCAJ-TR50/35/23</t>
  </si>
  <si>
    <t>CCAJ-PN62/36/2023</t>
  </si>
  <si>
    <t>0 VALERY DANIA TERCEROS - COBRADOR</t>
  </si>
  <si>
    <t>CCAJ-RB01/29/2023</t>
  </si>
  <si>
    <t>EL CIERRE 28 NO REALIZO SU TRASLADO A ETV POR BAJO IMPORTE</t>
  </si>
  <si>
    <t>CIERRE 34 SE ENCONTRABA "POR REVISAR" Y SE CONFIRMO EL MISMO DIA</t>
  </si>
  <si>
    <t>CCAJ-LP02/72/2023</t>
  </si>
  <si>
    <t>CCAJ-LP02/71/2023</t>
  </si>
  <si>
    <t>Del 14/02/2023</t>
  </si>
  <si>
    <t>CCAJ-LP08/36/23</t>
  </si>
  <si>
    <t>CCAJ-LP01/72/23</t>
  </si>
  <si>
    <t>CCAJ-LP01/71/23</t>
  </si>
  <si>
    <t>CCAJ-LP07/36/23</t>
  </si>
  <si>
    <t>CCAJ-EA10/65/2023</t>
  </si>
  <si>
    <t>CCAJ-EA10/64/2023</t>
  </si>
  <si>
    <t>CCAJ-EA58/36/23</t>
  </si>
  <si>
    <t>CCAJ-SC39/73/2023</t>
  </si>
  <si>
    <t>CCAJ-SC39/73/202</t>
  </si>
  <si>
    <t>CCAJ-SC39/72/2023</t>
  </si>
  <si>
    <t>CCAJ-SC65/36/23</t>
  </si>
  <si>
    <t>CCAJ-SC57/36/23</t>
  </si>
  <si>
    <t>CCAJ-SC59/36/23</t>
  </si>
  <si>
    <t>CCAJ-TA43/36/2023</t>
  </si>
  <si>
    <t>CCAJ-TA06/36/23</t>
  </si>
  <si>
    <t>CCAJ-CB11/39/2023</t>
  </si>
  <si>
    <t>CCAJ-CB11/39/202</t>
  </si>
  <si>
    <t>CCAJ-CB12/55/23</t>
  </si>
  <si>
    <t>CCAJ-CB12/54/23</t>
  </si>
  <si>
    <t>CCAJ-CB13/36/23</t>
  </si>
  <si>
    <t>CCAJ-SR27/30/2023</t>
  </si>
  <si>
    <t>CCAJ-SR27/30/202</t>
  </si>
  <si>
    <t>CCAJ-SR54/36/23</t>
  </si>
  <si>
    <t>CCAJ-SR24/36/23</t>
  </si>
  <si>
    <t>CCAJ-PT53/30/2023</t>
  </si>
  <si>
    <t>CCAJ-PT18/36/23</t>
  </si>
  <si>
    <t>CCAJ-OR52/31/2023</t>
  </si>
  <si>
    <t>CCAJ-OR51/35/23</t>
  </si>
  <si>
    <t>CCAJ-TR47/36/2023</t>
  </si>
  <si>
    <t>CCAJ-TR50/36/23</t>
  </si>
  <si>
    <t>CCAJ-PN62/37/2023</t>
  </si>
  <si>
    <t>CCAJ-RB01/30/2023</t>
  </si>
  <si>
    <t>El boot realizo un dia despues el traslado</t>
  </si>
  <si>
    <t>CCAJ-LP02/74/2023</t>
  </si>
  <si>
    <t>CCAJ-LP02/74/202</t>
  </si>
  <si>
    <t>CCAJ-LP02/73/2023</t>
  </si>
  <si>
    <t>Del 15/02/2023</t>
  </si>
  <si>
    <t>CCAJ-LP08/37/23</t>
  </si>
  <si>
    <t>CCAJ-LP01/74/23</t>
  </si>
  <si>
    <t>CCAJ-LP01/73/23</t>
  </si>
  <si>
    <t>CCAJ-LP07/37/23</t>
  </si>
  <si>
    <t>CCAJ-EA10/67/2023</t>
  </si>
  <si>
    <t>CCAJ-EA10/66/2023</t>
  </si>
  <si>
    <t>CCAJ-EA10/66/202</t>
  </si>
  <si>
    <t>CCAJ-EA58/37/23</t>
  </si>
  <si>
    <t>CCAJ-SC39/75/2023</t>
  </si>
  <si>
    <t>CCAJ-SC39/75/202</t>
  </si>
  <si>
    <t>CCAJ-SC39/74/2023</t>
  </si>
  <si>
    <t>CCAJ-SC65/37/23</t>
  </si>
  <si>
    <t>CCAJ-SC57/37/23</t>
  </si>
  <si>
    <t>CCAJ-SC59/37/23</t>
  </si>
  <si>
    <t>CCAJ-TA43/37/2023</t>
  </si>
  <si>
    <t>CCAJ-TA06/37/23</t>
  </si>
  <si>
    <t>CCAJ-CB11/40/2023</t>
  </si>
  <si>
    <t>CCAJ-CB11/40/202</t>
  </si>
  <si>
    <t>CCAJ-CB12/57/23</t>
  </si>
  <si>
    <t>CCAJ-CB12/56/23</t>
  </si>
  <si>
    <t>CCAJ-CB13/37/23</t>
  </si>
  <si>
    <t>CCAJ-SR27/31/2023</t>
  </si>
  <si>
    <t>CCAJ-SR27/31/202</t>
  </si>
  <si>
    <t>CCAJ-SR54/37/23</t>
  </si>
  <si>
    <t>CCAJ-SR24/37/23</t>
  </si>
  <si>
    <t>5117 JIMMY JHIOMAR PAXI HUAYTA</t>
  </si>
  <si>
    <t>CCAJ-PT53/31/2023</t>
  </si>
  <si>
    <t>CCAJ-PT18/37/23</t>
  </si>
  <si>
    <t>CCAJ-OR52/32/2023</t>
  </si>
  <si>
    <t>CCAJ-OR51/36/23</t>
  </si>
  <si>
    <t>CCAJ-TR47/37/2023</t>
  </si>
  <si>
    <t>CCAJ-TR50/37/23</t>
  </si>
  <si>
    <t>CCAJ-PN62/38/2023</t>
  </si>
  <si>
    <t>CCAJ-RB01/31/2023</t>
  </si>
  <si>
    <t>No Migró a SAP por problemas de sistema s/g correo del 16/02/23</t>
  </si>
  <si>
    <t>ANULADO DEBIDO A MAL REGISTRO DE Nro. DE COMPROBANTE S/G CORREO DEL 16/02/23</t>
  </si>
  <si>
    <t>CCAJ-LP02/76/2023</t>
  </si>
  <si>
    <t>CCAJ-LP02/76/202</t>
  </si>
  <si>
    <t>CCAJ-LP02/75/2023</t>
  </si>
  <si>
    <t>Del 16/02/2023</t>
  </si>
  <si>
    <t>CCAJ-LP08/38/23</t>
  </si>
  <si>
    <t>CCAJ-LP01/76/23</t>
  </si>
  <si>
    <t>CCAJ-LP01/75/23</t>
  </si>
  <si>
    <t>CCAJ-LP07/38/23</t>
  </si>
  <si>
    <t>CCAJ-EA10/69/2023</t>
  </si>
  <si>
    <t>CCAJ-EA10/68/2023</t>
  </si>
  <si>
    <t>CCAJ-EA58/38/23</t>
  </si>
  <si>
    <t>CCAJ-SC39/78/2023</t>
  </si>
  <si>
    <t>CCAJ-SC39/78/202</t>
  </si>
  <si>
    <t>CCAJ-SC39/77/2023</t>
  </si>
  <si>
    <t>CCAJ-SC39/77/202</t>
  </si>
  <si>
    <t>CCAJ-SC39/76/2023</t>
  </si>
  <si>
    <t>CCAJ-SC39/76/202</t>
  </si>
  <si>
    <t>CCAJ-SC65/38/23</t>
  </si>
  <si>
    <t>CCAJ-SC57/38/23</t>
  </si>
  <si>
    <t>CCAJ-SC59/38/23</t>
  </si>
  <si>
    <t>CCAJ-TA43/38/2023</t>
  </si>
  <si>
    <t>CCAJ-TA06/38/23</t>
  </si>
  <si>
    <t>CCAJ-CB11/41/2023</t>
  </si>
  <si>
    <t>CCAJ-CB11/41/202</t>
  </si>
  <si>
    <t>CCAJ-CB12/59/23</t>
  </si>
  <si>
    <t>CCAJ-CB12/58/23</t>
  </si>
  <si>
    <t>CCAJ-CB13/38/23</t>
  </si>
  <si>
    <t>CCAJ-SR27/32/2023</t>
  </si>
  <si>
    <t>CCAJ-SR54/38/23</t>
  </si>
  <si>
    <t>CCAJ-SR24/38/23</t>
  </si>
  <si>
    <t>CCAJ-PT53/32/2023</t>
  </si>
  <si>
    <t>CCAJ-PT18/38/23</t>
  </si>
  <si>
    <t>CCAJ-OR52/33/2023</t>
  </si>
  <si>
    <t>CCAJ-OR51/37/23</t>
  </si>
  <si>
    <t>CCAJ-TR47/38/2023</t>
  </si>
  <si>
    <t>CCAJ-TR50/38/23</t>
  </si>
  <si>
    <t>CCAJ-PN62/39/2023</t>
  </si>
  <si>
    <t>4638 VALERY DANIA TERCEROS - COBRADOR</t>
  </si>
  <si>
    <t>CCAJ-RB01/32/2023</t>
  </si>
  <si>
    <t>CCAJ-LP02/79/2023</t>
  </si>
  <si>
    <t>Del 18/02/2023</t>
  </si>
  <si>
    <t>0 GERSON VELASCO LP - T05</t>
  </si>
  <si>
    <t>CCAJ-LP02/78/2023</t>
  </si>
  <si>
    <t>0 GERSON VELASCO LP - T04</t>
  </si>
  <si>
    <t>0 GERSON VELASCO LP - T03</t>
  </si>
  <si>
    <t>0 GERSON VELASCO LP - T02</t>
  </si>
  <si>
    <t>CCAJ-LP02/77/2023</t>
  </si>
  <si>
    <t>Del 17/02/2023</t>
  </si>
  <si>
    <t>CCAJ-LP08/40/23</t>
  </si>
  <si>
    <t>CCAJ-LP08/39/23</t>
  </si>
  <si>
    <t>CCAJ-LP01/78/23</t>
  </si>
  <si>
    <t>CCAJ-LP01/77/23</t>
  </si>
  <si>
    <t>CCAJ-LP07/40/23</t>
  </si>
  <si>
    <t>CCAJ-LP07/39/23</t>
  </si>
  <si>
    <t>CCAJ-LP01/80/23</t>
  </si>
  <si>
    <t>CCAJ-LP01/79/23</t>
  </si>
  <si>
    <t>0 GERSON VELASCO EA - T03</t>
  </si>
  <si>
    <t>CCAJ-EA10/71/2023</t>
  </si>
  <si>
    <t>CCAJ-EA10/70/2023</t>
  </si>
  <si>
    <t>CCAJ-EA10/70/202</t>
  </si>
  <si>
    <t>CCAJ-EA58/40/23</t>
  </si>
  <si>
    <t>CCAJ-EA58/39/23</t>
  </si>
  <si>
    <t>CCAJ-EA10/72/2023</t>
  </si>
  <si>
    <t>CCAJ-SC39/82/2023</t>
  </si>
  <si>
    <t>CCAJ-SC39/82/202</t>
  </si>
  <si>
    <t>CCAJ-SC39/81/2023</t>
  </si>
  <si>
    <t>CCAJ-SC39/80/2023</t>
  </si>
  <si>
    <t>CCAJ-SC39/80/202</t>
  </si>
  <si>
    <t>CCAJ-SC39/79/2023</t>
  </si>
  <si>
    <t>CCAJ-SC65/39/23</t>
  </si>
  <si>
    <t>CCAJ-SC65/40/23</t>
  </si>
  <si>
    <t>CCAJ-SC57/39/23</t>
  </si>
  <si>
    <t>CCAJ-SC57/40/23</t>
  </si>
  <si>
    <t>CCAJ-SC59/39/23</t>
  </si>
  <si>
    <t>CCAJ-SC59/40/23</t>
  </si>
  <si>
    <t>CCAJ-TA43/39/2023</t>
  </si>
  <si>
    <t>CCAJ-TA43/40/2023</t>
  </si>
  <si>
    <t>CCAJ-TA43/41/2023</t>
  </si>
  <si>
    <t>CCAJ-TA06/39/23</t>
  </si>
  <si>
    <t>CCAJ-TA06/40/23</t>
  </si>
  <si>
    <t>CCAJ-CB11/43/2023</t>
  </si>
  <si>
    <t>CCAJ-CB11/42/2023</t>
  </si>
  <si>
    <t>CCAJ-CB11/42/202</t>
  </si>
  <si>
    <t>CCAJ-CB12/61/23</t>
  </si>
  <si>
    <t>CCAJ-CB12/60/23</t>
  </si>
  <si>
    <t>CCAJ-CB13/40/23</t>
  </si>
  <si>
    <t>CCAJ-CB13/39/23</t>
  </si>
  <si>
    <t>CCAJ-SR27/33/2023</t>
  </si>
  <si>
    <t>CCAJ-SR54/39/23</t>
  </si>
  <si>
    <t>CCAJ-SR54/40/23</t>
  </si>
  <si>
    <t>CCAJ-SR24/39/23</t>
  </si>
  <si>
    <t>CCAJ-SR24/40/23</t>
  </si>
  <si>
    <t>CCAJ-PT53/33/2023</t>
  </si>
  <si>
    <t xml:space="preserve">3344 GUNNAR VICTOR PORTUGAL </t>
  </si>
  <si>
    <t>CCAJ-PT18/40/23</t>
  </si>
  <si>
    <t>CCAJ-PT18/39/23</t>
  </si>
  <si>
    <t>CCAJ-OR52/34/2023</t>
  </si>
  <si>
    <t>CCAJ-OR51/38/23</t>
  </si>
  <si>
    <t>CCAJ-TR47/39/2023</t>
  </si>
  <si>
    <t>CCAJ-TR47/40/2023</t>
  </si>
  <si>
    <t>CCAJ-TR50/39/23</t>
  </si>
  <si>
    <t>CCAJ-TR50/40/23</t>
  </si>
  <si>
    <t>CCAJ-PN62/41/2023</t>
  </si>
  <si>
    <t>CCAJ-PN62/40/2023</t>
  </si>
  <si>
    <t>CCAJ-RB01/33/2023</t>
  </si>
  <si>
    <t>Del 20/02/2023</t>
  </si>
  <si>
    <t>NO HUBO CIERRES DE CAJA DEBIDO A FERIADO NACIONAL POR CARNAVALES</t>
  </si>
  <si>
    <t>Del 21/02/2023</t>
  </si>
  <si>
    <t>EL DEPOSITO DE EFECTIVO CORRESPONDIENTE AL CIERRE DE AYER NO SE REALIZO DEBIDO A QUE LA ENTIDAD CERRO ANTES A LAS 12:30 SE LO DEPOSITO EL 22/02 S/G CORREO DEL 22/02/2023</t>
  </si>
  <si>
    <t>NO HUBO DOS CIERRES DEBIDO A VACACION DE CAJERA MARILYN VIDAL S/G CORREO DEL 30/01/2023</t>
  </si>
  <si>
    <t>Enviaron el siguiente mensaje a whatsap debido a que el cierre no migro a SAP</t>
  </si>
  <si>
    <t>CCAJ-LP02/81/2023</t>
  </si>
  <si>
    <t>5092 GERSON VELASCO LP - T05</t>
  </si>
  <si>
    <t>CCAJ-LP02/80/2023</t>
  </si>
  <si>
    <t>5092 GERSON VELASCO LP - T04</t>
  </si>
  <si>
    <t>5092 GERSON VELASCO LP - T03</t>
  </si>
  <si>
    <t>5092 GERSON VELASCO LP - T02</t>
  </si>
  <si>
    <t>5092 GERSON VELASCO LP - T01</t>
  </si>
  <si>
    <t>CCAJ-LP02/80/202</t>
  </si>
  <si>
    <t>Del 22/02/2023</t>
  </si>
  <si>
    <t>CCAJ-LP08/41/23</t>
  </si>
  <si>
    <t>CCAJ-LP01/82/23</t>
  </si>
  <si>
    <t>CCAJ-LP01/81/23</t>
  </si>
  <si>
    <t>CCAJ-LP07/41/23</t>
  </si>
  <si>
    <t>5092 GERSON VELASCO EA - T04</t>
  </si>
  <si>
    <t>CCAJ-EA10/74/2023</t>
  </si>
  <si>
    <t>5092 GERSON VELASCO EA - T05</t>
  </si>
  <si>
    <t>CCAJ-EA10/73/2023</t>
  </si>
  <si>
    <t>5092 GERSON VELASCO EA - T03</t>
  </si>
  <si>
    <t>5092 GERSON VELASCO EA - T02</t>
  </si>
  <si>
    <t>5092 GERSON VELASCO EA - T01</t>
  </si>
  <si>
    <t>CCAJ-EA58/41/23</t>
  </si>
  <si>
    <t>CCAJ-SC39/84/2023</t>
  </si>
  <si>
    <t>1989 PATRICIA MARCELA UGALDE QUIROZ</t>
  </si>
  <si>
    <t>CCAJ-SC39/84/202</t>
  </si>
  <si>
    <t>CCAJ-SC39/83/2023</t>
  </si>
  <si>
    <t>CCAJ-SC65/41/23</t>
  </si>
  <si>
    <t>CCAJ-SC57/41/23</t>
  </si>
  <si>
    <t>CCAJ-SC59/41/23</t>
  </si>
  <si>
    <t>CCAJ-TA43/42/2023</t>
  </si>
  <si>
    <t>CCAJ-TA06/41/23</t>
  </si>
  <si>
    <t>CCAJ-CB11/44/2023</t>
  </si>
  <si>
    <t>CCAJ-CB11/44/202</t>
  </si>
  <si>
    <t>CCAJ-CB12/62/23</t>
  </si>
  <si>
    <t>CCAJ-CB13/41/23</t>
  </si>
  <si>
    <t>CCAJ-SR27/35/2023</t>
  </si>
  <si>
    <t>CCAJ-SR27/35/202</t>
  </si>
  <si>
    <t>CCAJ-SR27/34/2023</t>
  </si>
  <si>
    <t>CCAJ-SR54/41/23</t>
  </si>
  <si>
    <t>CCAJ-SR24/41/23</t>
  </si>
  <si>
    <t>CCAJ-PT53/34/2023</t>
  </si>
  <si>
    <t>BANCO DE CREDITO-2015026265385</t>
  </si>
  <si>
    <t>CCAJ-PT18/41/23</t>
  </si>
  <si>
    <t>CCAJ-OR52/35/2023</t>
  </si>
  <si>
    <t>CCAJ-OR51/39/23</t>
  </si>
  <si>
    <t>CCAJ-TR47/41/2023</t>
  </si>
  <si>
    <t>CCAJ-TR50/41/23</t>
  </si>
  <si>
    <t>CCAJ-PN62/42/2023</t>
  </si>
  <si>
    <t>CCAJ-RB01/34/2023</t>
  </si>
  <si>
    <t>CCAJ-RB01/34/202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</si>
</sst>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0"/>
    <numFmt numFmtId="166" formatCode="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SansSerif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SansSerif"/>
    </font>
    <font>
      <b/>
      <sz val="12"/>
      <color rgb="FF000080"/>
      <name val="Arial"/>
      <family val="2"/>
    </font>
    <font>
      <b/>
      <sz val="9"/>
      <color theme="1"/>
      <name val="Calibri"/>
      <family val="2"/>
      <scheme val="minor"/>
    </font>
    <font>
      <sz val="10"/>
      <color indexed="8"/>
      <name val="SansSerif"/>
    </font>
    <font>
      <b/>
      <sz val="9"/>
      <color indexed="8"/>
      <name val="SansSerif"/>
    </font>
    <font>
      <b/>
      <sz val="11"/>
      <color rgb="FF000080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b/>
      <sz val="10"/>
      <color indexed="8"/>
      <name val="SansSerif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7" fillId="4" borderId="0" xfId="0" applyNumberFormat="1" applyFont="1" applyFill="1"/>
    <xf numFmtId="0" fontId="4" fillId="5" borderId="6" xfId="0" applyFont="1" applyFill="1" applyBorder="1" applyAlignment="1">
      <alignment horizontal="center"/>
    </xf>
    <xf numFmtId="0" fontId="8" fillId="0" borderId="0" xfId="0" applyFont="1"/>
    <xf numFmtId="165" fontId="6" fillId="0" borderId="0" xfId="0" applyNumberFormat="1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/>
    <xf numFmtId="0" fontId="10" fillId="4" borderId="0" xfId="0" applyFont="1" applyFill="1"/>
    <xf numFmtId="166" fontId="11" fillId="0" borderId="0" xfId="0" applyNumberFormat="1" applyFont="1" applyAlignment="1">
      <alignment vertical="center"/>
    </xf>
    <xf numFmtId="4" fontId="1" fillId="4" borderId="0" xfId="0" applyNumberFormat="1" applyFont="1" applyFill="1"/>
    <xf numFmtId="2" fontId="1" fillId="4" borderId="0" xfId="0" applyNumberFormat="1" applyFont="1" applyFill="1"/>
    <xf numFmtId="0" fontId="8" fillId="4" borderId="0" xfId="0" applyFont="1" applyFill="1"/>
    <xf numFmtId="165" fontId="11" fillId="4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0" fontId="1" fillId="0" borderId="0" xfId="0" applyFont="1"/>
    <xf numFmtId="2" fontId="6" fillId="0" borderId="0" xfId="0" applyNumberFormat="1" applyFont="1" applyAlignment="1">
      <alignment horizontal="left" vertical="center"/>
    </xf>
    <xf numFmtId="0" fontId="12" fillId="0" borderId="0" xfId="0" applyFont="1"/>
    <xf numFmtId="0" fontId="4" fillId="0" borderId="0" xfId="0" applyFont="1" applyAlignment="1">
      <alignment horizontal="center"/>
    </xf>
    <xf numFmtId="0" fontId="0" fillId="4" borderId="0" xfId="0" applyFill="1"/>
    <xf numFmtId="0" fontId="11" fillId="4" borderId="0" xfId="0" applyFont="1" applyFill="1" applyAlignment="1">
      <alignment horizontal="left" vertical="center"/>
    </xf>
    <xf numFmtId="4" fontId="7" fillId="6" borderId="0" xfId="0" applyNumberFormat="1" applyFont="1" applyFill="1"/>
    <xf numFmtId="2" fontId="1" fillId="6" borderId="0" xfId="0" applyNumberFormat="1" applyFont="1" applyFill="1"/>
    <xf numFmtId="0" fontId="8" fillId="7" borderId="0" xfId="0" applyFont="1" applyFill="1"/>
    <xf numFmtId="0" fontId="1" fillId="7" borderId="0" xfId="0" applyFont="1" applyFill="1"/>
    <xf numFmtId="0" fontId="11" fillId="7" borderId="0" xfId="0" applyFont="1" applyFill="1" applyAlignment="1">
      <alignment horizontal="left" vertical="center"/>
    </xf>
    <xf numFmtId="4" fontId="7" fillId="4" borderId="0" xfId="0" applyNumberFormat="1" applyFont="1" applyFill="1"/>
    <xf numFmtId="4" fontId="7" fillId="0" borderId="0" xfId="0" applyNumberFormat="1" applyFont="1"/>
    <xf numFmtId="0" fontId="7" fillId="4" borderId="0" xfId="0" applyFont="1" applyFill="1"/>
    <xf numFmtId="0" fontId="11" fillId="4" borderId="0" xfId="0" applyFont="1" applyFill="1" applyAlignment="1">
      <alignment vertical="center"/>
    </xf>
    <xf numFmtId="16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14" fillId="0" borderId="0" xfId="0" applyFont="1" applyAlignment="1">
      <alignment horizontal="left" vertical="top" wrapText="1"/>
    </xf>
    <xf numFmtId="166" fontId="6" fillId="0" borderId="0" xfId="0" applyNumberFormat="1" applyFont="1" applyAlignment="1">
      <alignment horizontal="center" vertical="center"/>
    </xf>
    <xf numFmtId="0" fontId="12" fillId="2" borderId="0" xfId="0" applyFont="1" applyFill="1"/>
    <xf numFmtId="0" fontId="1" fillId="2" borderId="0" xfId="0" applyFont="1" applyFill="1"/>
    <xf numFmtId="4" fontId="15" fillId="4" borderId="0" xfId="0" applyNumberFormat="1" applyFont="1" applyFill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165" fontId="11" fillId="4" borderId="0" xfId="0" applyNumberFormat="1" applyFont="1" applyFill="1" applyAlignment="1">
      <alignment vertical="center"/>
    </xf>
    <xf numFmtId="164" fontId="11" fillId="4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4" fontId="11" fillId="4" borderId="0" xfId="0" applyNumberFormat="1" applyFont="1" applyFill="1" applyAlignment="1">
      <alignment horizontal="right" vertical="center"/>
    </xf>
    <xf numFmtId="0" fontId="17" fillId="0" borderId="0" xfId="0" applyFont="1"/>
    <xf numFmtId="0" fontId="18" fillId="2" borderId="0" xfId="0" applyFont="1" applyFill="1"/>
    <xf numFmtId="0" fontId="16" fillId="2" borderId="0" xfId="0" applyFont="1" applyFill="1"/>
    <xf numFmtId="4" fontId="11" fillId="2" borderId="0" xfId="0" applyNumberFormat="1" applyFont="1" applyFill="1" applyAlignment="1">
      <alignment horizontal="right" vertical="center"/>
    </xf>
    <xf numFmtId="0" fontId="12" fillId="8" borderId="0" xfId="0" applyFont="1" applyFill="1"/>
    <xf numFmtId="0" fontId="0" fillId="8" borderId="0" xfId="0" applyFill="1"/>
    <xf numFmtId="0" fontId="1" fillId="8" borderId="0" xfId="0" applyFont="1" applyFill="1"/>
    <xf numFmtId="165" fontId="11" fillId="8" borderId="0" xfId="0" applyNumberFormat="1" applyFont="1" applyFill="1" applyAlignment="1">
      <alignment horizontal="center" vertical="center"/>
    </xf>
    <xf numFmtId="165" fontId="19" fillId="8" borderId="0" xfId="0" applyNumberFormat="1" applyFont="1" applyFill="1" applyAlignment="1">
      <alignment vertical="center"/>
    </xf>
    <xf numFmtId="2" fontId="11" fillId="0" borderId="0" xfId="0" applyNumberFormat="1" applyFont="1" applyAlignment="1">
      <alignment vertical="center"/>
    </xf>
    <xf numFmtId="2" fontId="11" fillId="0" borderId="0" xfId="0" applyNumberFormat="1" applyFont="1" applyAlignment="1">
      <alignment horizontal="center" vertical="center"/>
    </xf>
    <xf numFmtId="0" fontId="8" fillId="6" borderId="0" xfId="0" applyFont="1" applyFill="1"/>
    <xf numFmtId="0" fontId="11" fillId="6" borderId="0" xfId="0" applyFont="1" applyFill="1" applyAlignment="1">
      <alignment horizontal="left" vertical="center"/>
    </xf>
    <xf numFmtId="0" fontId="1" fillId="6" borderId="0" xfId="0" applyFont="1" applyFill="1"/>
    <xf numFmtId="0" fontId="12" fillId="7" borderId="0" xfId="0" applyFont="1" applyFill="1"/>
    <xf numFmtId="165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8" fillId="8" borderId="0" xfId="0" applyFont="1" applyFill="1"/>
    <xf numFmtId="166" fontId="6" fillId="0" borderId="0" xfId="0" applyNumberFormat="1" applyFont="1" applyAlignment="1">
      <alignment vertical="center"/>
    </xf>
    <xf numFmtId="2" fontId="7" fillId="0" borderId="0" xfId="0" applyNumberFormat="1" applyFont="1"/>
    <xf numFmtId="4" fontId="6" fillId="4" borderId="0" xfId="0" applyNumberFormat="1" applyFont="1" applyFill="1" applyAlignment="1">
      <alignment horizontal="right" vertical="center"/>
    </xf>
    <xf numFmtId="4" fontId="0" fillId="0" borderId="0" xfId="0" applyNumberFormat="1"/>
    <xf numFmtId="0" fontId="0" fillId="7" borderId="0" xfId="0" applyFill="1"/>
    <xf numFmtId="165" fontId="11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165" fontId="11" fillId="7" borderId="0" xfId="0" applyNumberFormat="1" applyFont="1" applyFill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4" fillId="5" borderId="0" xfId="0" applyFont="1" applyFill="1"/>
    <xf numFmtId="0" fontId="20" fillId="5" borderId="0" xfId="0" applyFont="1" applyFill="1"/>
    <xf numFmtId="2" fontId="21" fillId="0" borderId="0" xfId="0" applyNumberFormat="1" applyFont="1"/>
    <xf numFmtId="0" fontId="11" fillId="6" borderId="0" xfId="0" applyFont="1" applyFill="1" applyAlignment="1">
      <alignment vertical="center"/>
    </xf>
    <xf numFmtId="164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5" fontId="6" fillId="6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7" fillId="7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14.png"/><Relationship Id="rId18" Type="http://schemas.openxmlformats.org/officeDocument/2006/relationships/image" Target="../media/image619.png"/><Relationship Id="rId26" Type="http://schemas.openxmlformats.org/officeDocument/2006/relationships/image" Target="../media/image627.png"/><Relationship Id="rId39" Type="http://schemas.openxmlformats.org/officeDocument/2006/relationships/image" Target="../media/image640.png"/><Relationship Id="rId21" Type="http://schemas.openxmlformats.org/officeDocument/2006/relationships/image" Target="../media/image622.png"/><Relationship Id="rId34" Type="http://schemas.openxmlformats.org/officeDocument/2006/relationships/image" Target="../media/image635.png"/><Relationship Id="rId42" Type="http://schemas.openxmlformats.org/officeDocument/2006/relationships/image" Target="../media/image643.png"/><Relationship Id="rId7" Type="http://schemas.openxmlformats.org/officeDocument/2006/relationships/image" Target="../media/image608.png"/><Relationship Id="rId2" Type="http://schemas.openxmlformats.org/officeDocument/2006/relationships/image" Target="../media/image603.png"/><Relationship Id="rId16" Type="http://schemas.openxmlformats.org/officeDocument/2006/relationships/image" Target="../media/image617.png"/><Relationship Id="rId20" Type="http://schemas.openxmlformats.org/officeDocument/2006/relationships/image" Target="../media/image621.png"/><Relationship Id="rId29" Type="http://schemas.openxmlformats.org/officeDocument/2006/relationships/image" Target="../media/image630.png"/><Relationship Id="rId41" Type="http://schemas.openxmlformats.org/officeDocument/2006/relationships/image" Target="../media/image642.png"/><Relationship Id="rId1" Type="http://schemas.openxmlformats.org/officeDocument/2006/relationships/image" Target="../media/image602.png"/><Relationship Id="rId6" Type="http://schemas.openxmlformats.org/officeDocument/2006/relationships/image" Target="../media/image607.png"/><Relationship Id="rId11" Type="http://schemas.openxmlformats.org/officeDocument/2006/relationships/image" Target="../media/image612.png"/><Relationship Id="rId24" Type="http://schemas.openxmlformats.org/officeDocument/2006/relationships/image" Target="../media/image625.png"/><Relationship Id="rId32" Type="http://schemas.openxmlformats.org/officeDocument/2006/relationships/image" Target="../media/image633.png"/><Relationship Id="rId37" Type="http://schemas.openxmlformats.org/officeDocument/2006/relationships/image" Target="../media/image638.png"/><Relationship Id="rId40" Type="http://schemas.openxmlformats.org/officeDocument/2006/relationships/image" Target="../media/image641.png"/><Relationship Id="rId5" Type="http://schemas.openxmlformats.org/officeDocument/2006/relationships/image" Target="../media/image606.png"/><Relationship Id="rId15" Type="http://schemas.openxmlformats.org/officeDocument/2006/relationships/image" Target="../media/image616.png"/><Relationship Id="rId23" Type="http://schemas.openxmlformats.org/officeDocument/2006/relationships/image" Target="../media/image624.png"/><Relationship Id="rId28" Type="http://schemas.openxmlformats.org/officeDocument/2006/relationships/image" Target="../media/image629.png"/><Relationship Id="rId36" Type="http://schemas.openxmlformats.org/officeDocument/2006/relationships/image" Target="../media/image637.png"/><Relationship Id="rId10" Type="http://schemas.openxmlformats.org/officeDocument/2006/relationships/image" Target="../media/image611.png"/><Relationship Id="rId19" Type="http://schemas.openxmlformats.org/officeDocument/2006/relationships/image" Target="../media/image620.png"/><Relationship Id="rId31" Type="http://schemas.openxmlformats.org/officeDocument/2006/relationships/image" Target="../media/image632.png"/><Relationship Id="rId4" Type="http://schemas.openxmlformats.org/officeDocument/2006/relationships/image" Target="../media/image605.png"/><Relationship Id="rId9" Type="http://schemas.openxmlformats.org/officeDocument/2006/relationships/image" Target="../media/image610.png"/><Relationship Id="rId14" Type="http://schemas.openxmlformats.org/officeDocument/2006/relationships/image" Target="../media/image615.png"/><Relationship Id="rId22" Type="http://schemas.openxmlformats.org/officeDocument/2006/relationships/image" Target="../media/image623.png"/><Relationship Id="rId27" Type="http://schemas.openxmlformats.org/officeDocument/2006/relationships/image" Target="../media/image628.png"/><Relationship Id="rId30" Type="http://schemas.openxmlformats.org/officeDocument/2006/relationships/image" Target="../media/image631.png"/><Relationship Id="rId35" Type="http://schemas.openxmlformats.org/officeDocument/2006/relationships/image" Target="../media/image636.png"/><Relationship Id="rId43" Type="http://schemas.openxmlformats.org/officeDocument/2006/relationships/image" Target="../media/image644.png"/><Relationship Id="rId8" Type="http://schemas.openxmlformats.org/officeDocument/2006/relationships/image" Target="../media/image609.png"/><Relationship Id="rId3" Type="http://schemas.openxmlformats.org/officeDocument/2006/relationships/image" Target="../media/image604.png"/><Relationship Id="rId12" Type="http://schemas.openxmlformats.org/officeDocument/2006/relationships/image" Target="../media/image613.png"/><Relationship Id="rId17" Type="http://schemas.openxmlformats.org/officeDocument/2006/relationships/image" Target="../media/image618.png"/><Relationship Id="rId25" Type="http://schemas.openxmlformats.org/officeDocument/2006/relationships/image" Target="../media/image626.png"/><Relationship Id="rId33" Type="http://schemas.openxmlformats.org/officeDocument/2006/relationships/image" Target="../media/image634.png"/><Relationship Id="rId38" Type="http://schemas.openxmlformats.org/officeDocument/2006/relationships/image" Target="../media/image639.pn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57.png"/><Relationship Id="rId18" Type="http://schemas.openxmlformats.org/officeDocument/2006/relationships/image" Target="../media/image662.png"/><Relationship Id="rId26" Type="http://schemas.openxmlformats.org/officeDocument/2006/relationships/image" Target="../media/image670.png"/><Relationship Id="rId39" Type="http://schemas.openxmlformats.org/officeDocument/2006/relationships/image" Target="../media/image683.png"/><Relationship Id="rId21" Type="http://schemas.openxmlformats.org/officeDocument/2006/relationships/image" Target="../media/image665.png"/><Relationship Id="rId34" Type="http://schemas.openxmlformats.org/officeDocument/2006/relationships/image" Target="../media/image678.png"/><Relationship Id="rId42" Type="http://schemas.openxmlformats.org/officeDocument/2006/relationships/image" Target="../media/image686.png"/><Relationship Id="rId47" Type="http://schemas.openxmlformats.org/officeDocument/2006/relationships/image" Target="../media/image691.png"/><Relationship Id="rId7" Type="http://schemas.openxmlformats.org/officeDocument/2006/relationships/image" Target="../media/image651.png"/><Relationship Id="rId2" Type="http://schemas.openxmlformats.org/officeDocument/2006/relationships/image" Target="../media/image646.png"/><Relationship Id="rId16" Type="http://schemas.openxmlformats.org/officeDocument/2006/relationships/image" Target="../media/image660.png"/><Relationship Id="rId29" Type="http://schemas.openxmlformats.org/officeDocument/2006/relationships/image" Target="../media/image673.png"/><Relationship Id="rId11" Type="http://schemas.openxmlformats.org/officeDocument/2006/relationships/image" Target="../media/image655.png"/><Relationship Id="rId24" Type="http://schemas.openxmlformats.org/officeDocument/2006/relationships/image" Target="../media/image668.png"/><Relationship Id="rId32" Type="http://schemas.openxmlformats.org/officeDocument/2006/relationships/image" Target="../media/image676.png"/><Relationship Id="rId37" Type="http://schemas.openxmlformats.org/officeDocument/2006/relationships/image" Target="../media/image681.png"/><Relationship Id="rId40" Type="http://schemas.openxmlformats.org/officeDocument/2006/relationships/image" Target="../media/image684.png"/><Relationship Id="rId45" Type="http://schemas.openxmlformats.org/officeDocument/2006/relationships/image" Target="../media/image689.png"/><Relationship Id="rId5" Type="http://schemas.openxmlformats.org/officeDocument/2006/relationships/image" Target="../media/image649.png"/><Relationship Id="rId15" Type="http://schemas.openxmlformats.org/officeDocument/2006/relationships/image" Target="../media/image659.png"/><Relationship Id="rId23" Type="http://schemas.openxmlformats.org/officeDocument/2006/relationships/image" Target="../media/image667.png"/><Relationship Id="rId28" Type="http://schemas.openxmlformats.org/officeDocument/2006/relationships/image" Target="../media/image672.png"/><Relationship Id="rId36" Type="http://schemas.openxmlformats.org/officeDocument/2006/relationships/image" Target="../media/image680.png"/><Relationship Id="rId49" Type="http://schemas.openxmlformats.org/officeDocument/2006/relationships/image" Target="../media/image693.png"/><Relationship Id="rId10" Type="http://schemas.openxmlformats.org/officeDocument/2006/relationships/image" Target="../media/image654.png"/><Relationship Id="rId19" Type="http://schemas.openxmlformats.org/officeDocument/2006/relationships/image" Target="../media/image663.png"/><Relationship Id="rId31" Type="http://schemas.openxmlformats.org/officeDocument/2006/relationships/image" Target="../media/image675.png"/><Relationship Id="rId44" Type="http://schemas.openxmlformats.org/officeDocument/2006/relationships/image" Target="../media/image688.png"/><Relationship Id="rId4" Type="http://schemas.openxmlformats.org/officeDocument/2006/relationships/image" Target="../media/image648.png"/><Relationship Id="rId9" Type="http://schemas.openxmlformats.org/officeDocument/2006/relationships/image" Target="../media/image653.png"/><Relationship Id="rId14" Type="http://schemas.openxmlformats.org/officeDocument/2006/relationships/image" Target="../media/image658.png"/><Relationship Id="rId22" Type="http://schemas.openxmlformats.org/officeDocument/2006/relationships/image" Target="../media/image666.png"/><Relationship Id="rId27" Type="http://schemas.openxmlformats.org/officeDocument/2006/relationships/image" Target="../media/image671.png"/><Relationship Id="rId30" Type="http://schemas.openxmlformats.org/officeDocument/2006/relationships/image" Target="../media/image674.png"/><Relationship Id="rId35" Type="http://schemas.openxmlformats.org/officeDocument/2006/relationships/image" Target="../media/image679.png"/><Relationship Id="rId43" Type="http://schemas.openxmlformats.org/officeDocument/2006/relationships/image" Target="../media/image687.png"/><Relationship Id="rId48" Type="http://schemas.openxmlformats.org/officeDocument/2006/relationships/image" Target="../media/image692.png"/><Relationship Id="rId8" Type="http://schemas.openxmlformats.org/officeDocument/2006/relationships/image" Target="../media/image652.png"/><Relationship Id="rId3" Type="http://schemas.openxmlformats.org/officeDocument/2006/relationships/image" Target="../media/image647.png"/><Relationship Id="rId12" Type="http://schemas.openxmlformats.org/officeDocument/2006/relationships/image" Target="../media/image656.png"/><Relationship Id="rId17" Type="http://schemas.openxmlformats.org/officeDocument/2006/relationships/image" Target="../media/image661.png"/><Relationship Id="rId25" Type="http://schemas.openxmlformats.org/officeDocument/2006/relationships/image" Target="../media/image669.png"/><Relationship Id="rId33" Type="http://schemas.openxmlformats.org/officeDocument/2006/relationships/image" Target="../media/image677.png"/><Relationship Id="rId38" Type="http://schemas.openxmlformats.org/officeDocument/2006/relationships/image" Target="../media/image682.png"/><Relationship Id="rId46" Type="http://schemas.openxmlformats.org/officeDocument/2006/relationships/image" Target="../media/image690.png"/><Relationship Id="rId20" Type="http://schemas.openxmlformats.org/officeDocument/2006/relationships/image" Target="../media/image664.png"/><Relationship Id="rId41" Type="http://schemas.openxmlformats.org/officeDocument/2006/relationships/image" Target="../media/image685.png"/><Relationship Id="rId1" Type="http://schemas.openxmlformats.org/officeDocument/2006/relationships/image" Target="../media/image645.png"/><Relationship Id="rId6" Type="http://schemas.openxmlformats.org/officeDocument/2006/relationships/image" Target="../media/image650.pn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06.png"/><Relationship Id="rId18" Type="http://schemas.openxmlformats.org/officeDocument/2006/relationships/image" Target="../media/image711.png"/><Relationship Id="rId26" Type="http://schemas.openxmlformats.org/officeDocument/2006/relationships/image" Target="../media/image719.png"/><Relationship Id="rId39" Type="http://schemas.openxmlformats.org/officeDocument/2006/relationships/image" Target="../media/image732.png"/><Relationship Id="rId21" Type="http://schemas.openxmlformats.org/officeDocument/2006/relationships/image" Target="../media/image714.png"/><Relationship Id="rId34" Type="http://schemas.openxmlformats.org/officeDocument/2006/relationships/image" Target="../media/image727.png"/><Relationship Id="rId42" Type="http://schemas.openxmlformats.org/officeDocument/2006/relationships/image" Target="../media/image735.png"/><Relationship Id="rId7" Type="http://schemas.openxmlformats.org/officeDocument/2006/relationships/image" Target="../media/image700.png"/><Relationship Id="rId2" Type="http://schemas.openxmlformats.org/officeDocument/2006/relationships/image" Target="../media/image695.png"/><Relationship Id="rId16" Type="http://schemas.openxmlformats.org/officeDocument/2006/relationships/image" Target="../media/image709.png"/><Relationship Id="rId20" Type="http://schemas.openxmlformats.org/officeDocument/2006/relationships/image" Target="../media/image713.png"/><Relationship Id="rId29" Type="http://schemas.openxmlformats.org/officeDocument/2006/relationships/image" Target="../media/image722.png"/><Relationship Id="rId41" Type="http://schemas.openxmlformats.org/officeDocument/2006/relationships/image" Target="../media/image734.png"/><Relationship Id="rId1" Type="http://schemas.openxmlformats.org/officeDocument/2006/relationships/image" Target="../media/image694.png"/><Relationship Id="rId6" Type="http://schemas.openxmlformats.org/officeDocument/2006/relationships/image" Target="../media/image699.png"/><Relationship Id="rId11" Type="http://schemas.openxmlformats.org/officeDocument/2006/relationships/image" Target="../media/image704.png"/><Relationship Id="rId24" Type="http://schemas.openxmlformats.org/officeDocument/2006/relationships/image" Target="../media/image717.png"/><Relationship Id="rId32" Type="http://schemas.openxmlformats.org/officeDocument/2006/relationships/image" Target="../media/image725.png"/><Relationship Id="rId37" Type="http://schemas.openxmlformats.org/officeDocument/2006/relationships/image" Target="../media/image730.png"/><Relationship Id="rId40" Type="http://schemas.openxmlformats.org/officeDocument/2006/relationships/image" Target="../media/image733.png"/><Relationship Id="rId5" Type="http://schemas.openxmlformats.org/officeDocument/2006/relationships/image" Target="../media/image698.png"/><Relationship Id="rId15" Type="http://schemas.openxmlformats.org/officeDocument/2006/relationships/image" Target="../media/image708.png"/><Relationship Id="rId23" Type="http://schemas.openxmlformats.org/officeDocument/2006/relationships/image" Target="../media/image716.png"/><Relationship Id="rId28" Type="http://schemas.openxmlformats.org/officeDocument/2006/relationships/image" Target="../media/image721.png"/><Relationship Id="rId36" Type="http://schemas.openxmlformats.org/officeDocument/2006/relationships/image" Target="../media/image729.png"/><Relationship Id="rId10" Type="http://schemas.openxmlformats.org/officeDocument/2006/relationships/image" Target="../media/image703.png"/><Relationship Id="rId19" Type="http://schemas.openxmlformats.org/officeDocument/2006/relationships/image" Target="../media/image712.png"/><Relationship Id="rId31" Type="http://schemas.openxmlformats.org/officeDocument/2006/relationships/image" Target="../media/image724.png"/><Relationship Id="rId4" Type="http://schemas.openxmlformats.org/officeDocument/2006/relationships/image" Target="../media/image697.png"/><Relationship Id="rId9" Type="http://schemas.openxmlformats.org/officeDocument/2006/relationships/image" Target="../media/image702.png"/><Relationship Id="rId14" Type="http://schemas.openxmlformats.org/officeDocument/2006/relationships/image" Target="../media/image707.png"/><Relationship Id="rId22" Type="http://schemas.openxmlformats.org/officeDocument/2006/relationships/image" Target="../media/image715.png"/><Relationship Id="rId27" Type="http://schemas.openxmlformats.org/officeDocument/2006/relationships/image" Target="../media/image720.png"/><Relationship Id="rId30" Type="http://schemas.openxmlformats.org/officeDocument/2006/relationships/image" Target="../media/image723.png"/><Relationship Id="rId35" Type="http://schemas.openxmlformats.org/officeDocument/2006/relationships/image" Target="../media/image728.png"/><Relationship Id="rId43" Type="http://schemas.openxmlformats.org/officeDocument/2006/relationships/image" Target="../media/image736.png"/><Relationship Id="rId8" Type="http://schemas.openxmlformats.org/officeDocument/2006/relationships/image" Target="../media/image701.png"/><Relationship Id="rId3" Type="http://schemas.openxmlformats.org/officeDocument/2006/relationships/image" Target="../media/image696.png"/><Relationship Id="rId12" Type="http://schemas.openxmlformats.org/officeDocument/2006/relationships/image" Target="../media/image705.png"/><Relationship Id="rId17" Type="http://schemas.openxmlformats.org/officeDocument/2006/relationships/image" Target="../media/image710.png"/><Relationship Id="rId25" Type="http://schemas.openxmlformats.org/officeDocument/2006/relationships/image" Target="../media/image718.png"/><Relationship Id="rId33" Type="http://schemas.openxmlformats.org/officeDocument/2006/relationships/image" Target="../media/image726.png"/><Relationship Id="rId38" Type="http://schemas.openxmlformats.org/officeDocument/2006/relationships/image" Target="../media/image731.png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762.png"/><Relationship Id="rId21" Type="http://schemas.openxmlformats.org/officeDocument/2006/relationships/image" Target="../media/image757.png"/><Relationship Id="rId34" Type="http://schemas.openxmlformats.org/officeDocument/2006/relationships/image" Target="../media/image770.png"/><Relationship Id="rId42" Type="http://schemas.openxmlformats.org/officeDocument/2006/relationships/image" Target="../media/image778.png"/><Relationship Id="rId47" Type="http://schemas.openxmlformats.org/officeDocument/2006/relationships/image" Target="../media/image783.png"/><Relationship Id="rId50" Type="http://schemas.openxmlformats.org/officeDocument/2006/relationships/image" Target="../media/image786.png"/><Relationship Id="rId55" Type="http://schemas.openxmlformats.org/officeDocument/2006/relationships/image" Target="../media/image791.png"/><Relationship Id="rId63" Type="http://schemas.openxmlformats.org/officeDocument/2006/relationships/image" Target="../media/image799.png"/><Relationship Id="rId68" Type="http://schemas.openxmlformats.org/officeDocument/2006/relationships/image" Target="../media/image804.png"/><Relationship Id="rId7" Type="http://schemas.openxmlformats.org/officeDocument/2006/relationships/image" Target="../media/image743.png"/><Relationship Id="rId2" Type="http://schemas.openxmlformats.org/officeDocument/2006/relationships/image" Target="../media/image738.png"/><Relationship Id="rId16" Type="http://schemas.openxmlformats.org/officeDocument/2006/relationships/image" Target="../media/image752.png"/><Relationship Id="rId29" Type="http://schemas.openxmlformats.org/officeDocument/2006/relationships/image" Target="../media/image765.png"/><Relationship Id="rId11" Type="http://schemas.openxmlformats.org/officeDocument/2006/relationships/image" Target="../media/image747.png"/><Relationship Id="rId24" Type="http://schemas.openxmlformats.org/officeDocument/2006/relationships/image" Target="../media/image760.png"/><Relationship Id="rId32" Type="http://schemas.openxmlformats.org/officeDocument/2006/relationships/image" Target="../media/image768.png"/><Relationship Id="rId37" Type="http://schemas.openxmlformats.org/officeDocument/2006/relationships/image" Target="../media/image773.png"/><Relationship Id="rId40" Type="http://schemas.openxmlformats.org/officeDocument/2006/relationships/image" Target="../media/image776.png"/><Relationship Id="rId45" Type="http://schemas.openxmlformats.org/officeDocument/2006/relationships/image" Target="../media/image781.png"/><Relationship Id="rId53" Type="http://schemas.openxmlformats.org/officeDocument/2006/relationships/image" Target="../media/image789.png"/><Relationship Id="rId58" Type="http://schemas.openxmlformats.org/officeDocument/2006/relationships/image" Target="../media/image794.png"/><Relationship Id="rId66" Type="http://schemas.openxmlformats.org/officeDocument/2006/relationships/image" Target="../media/image802.png"/><Relationship Id="rId5" Type="http://schemas.openxmlformats.org/officeDocument/2006/relationships/image" Target="../media/image741.png"/><Relationship Id="rId61" Type="http://schemas.openxmlformats.org/officeDocument/2006/relationships/image" Target="../media/image797.png"/><Relationship Id="rId19" Type="http://schemas.openxmlformats.org/officeDocument/2006/relationships/image" Target="../media/image755.png"/><Relationship Id="rId14" Type="http://schemas.openxmlformats.org/officeDocument/2006/relationships/image" Target="../media/image750.png"/><Relationship Id="rId22" Type="http://schemas.openxmlformats.org/officeDocument/2006/relationships/image" Target="../media/image758.png"/><Relationship Id="rId27" Type="http://schemas.openxmlformats.org/officeDocument/2006/relationships/image" Target="../media/image763.png"/><Relationship Id="rId30" Type="http://schemas.openxmlformats.org/officeDocument/2006/relationships/image" Target="../media/image766.png"/><Relationship Id="rId35" Type="http://schemas.openxmlformats.org/officeDocument/2006/relationships/image" Target="../media/image771.png"/><Relationship Id="rId43" Type="http://schemas.openxmlformats.org/officeDocument/2006/relationships/image" Target="../media/image779.png"/><Relationship Id="rId48" Type="http://schemas.openxmlformats.org/officeDocument/2006/relationships/image" Target="../media/image784.png"/><Relationship Id="rId56" Type="http://schemas.openxmlformats.org/officeDocument/2006/relationships/image" Target="../media/image792.png"/><Relationship Id="rId64" Type="http://schemas.openxmlformats.org/officeDocument/2006/relationships/image" Target="../media/image800.png"/><Relationship Id="rId8" Type="http://schemas.openxmlformats.org/officeDocument/2006/relationships/image" Target="../media/image744.png"/><Relationship Id="rId51" Type="http://schemas.openxmlformats.org/officeDocument/2006/relationships/image" Target="../media/image787.png"/><Relationship Id="rId3" Type="http://schemas.openxmlformats.org/officeDocument/2006/relationships/image" Target="../media/image739.png"/><Relationship Id="rId12" Type="http://schemas.openxmlformats.org/officeDocument/2006/relationships/image" Target="../media/image748.png"/><Relationship Id="rId17" Type="http://schemas.openxmlformats.org/officeDocument/2006/relationships/image" Target="../media/image753.png"/><Relationship Id="rId25" Type="http://schemas.openxmlformats.org/officeDocument/2006/relationships/image" Target="../media/image761.png"/><Relationship Id="rId33" Type="http://schemas.openxmlformats.org/officeDocument/2006/relationships/image" Target="../media/image769.png"/><Relationship Id="rId38" Type="http://schemas.openxmlformats.org/officeDocument/2006/relationships/image" Target="../media/image774.png"/><Relationship Id="rId46" Type="http://schemas.openxmlformats.org/officeDocument/2006/relationships/image" Target="../media/image782.png"/><Relationship Id="rId59" Type="http://schemas.openxmlformats.org/officeDocument/2006/relationships/image" Target="../media/image795.png"/><Relationship Id="rId67" Type="http://schemas.openxmlformats.org/officeDocument/2006/relationships/image" Target="../media/image803.png"/><Relationship Id="rId20" Type="http://schemas.openxmlformats.org/officeDocument/2006/relationships/image" Target="../media/image756.png"/><Relationship Id="rId41" Type="http://schemas.openxmlformats.org/officeDocument/2006/relationships/image" Target="../media/image777.png"/><Relationship Id="rId54" Type="http://schemas.openxmlformats.org/officeDocument/2006/relationships/image" Target="../media/image790.png"/><Relationship Id="rId62" Type="http://schemas.openxmlformats.org/officeDocument/2006/relationships/image" Target="../media/image798.png"/><Relationship Id="rId1" Type="http://schemas.openxmlformats.org/officeDocument/2006/relationships/image" Target="../media/image737.png"/><Relationship Id="rId6" Type="http://schemas.openxmlformats.org/officeDocument/2006/relationships/image" Target="../media/image742.png"/><Relationship Id="rId15" Type="http://schemas.openxmlformats.org/officeDocument/2006/relationships/image" Target="../media/image751.png"/><Relationship Id="rId23" Type="http://schemas.openxmlformats.org/officeDocument/2006/relationships/image" Target="../media/image759.png"/><Relationship Id="rId28" Type="http://schemas.openxmlformats.org/officeDocument/2006/relationships/image" Target="../media/image764.png"/><Relationship Id="rId36" Type="http://schemas.openxmlformats.org/officeDocument/2006/relationships/image" Target="../media/image772.png"/><Relationship Id="rId49" Type="http://schemas.openxmlformats.org/officeDocument/2006/relationships/image" Target="../media/image785.png"/><Relationship Id="rId57" Type="http://schemas.openxmlformats.org/officeDocument/2006/relationships/image" Target="../media/image793.png"/><Relationship Id="rId10" Type="http://schemas.openxmlformats.org/officeDocument/2006/relationships/image" Target="../media/image746.png"/><Relationship Id="rId31" Type="http://schemas.openxmlformats.org/officeDocument/2006/relationships/image" Target="../media/image767.png"/><Relationship Id="rId44" Type="http://schemas.openxmlformats.org/officeDocument/2006/relationships/image" Target="../media/image780.png"/><Relationship Id="rId52" Type="http://schemas.openxmlformats.org/officeDocument/2006/relationships/image" Target="../media/image788.png"/><Relationship Id="rId60" Type="http://schemas.openxmlformats.org/officeDocument/2006/relationships/image" Target="../media/image796.png"/><Relationship Id="rId65" Type="http://schemas.openxmlformats.org/officeDocument/2006/relationships/image" Target="../media/image801.png"/><Relationship Id="rId4" Type="http://schemas.openxmlformats.org/officeDocument/2006/relationships/image" Target="../media/image740.png"/><Relationship Id="rId9" Type="http://schemas.openxmlformats.org/officeDocument/2006/relationships/image" Target="../media/image745.png"/><Relationship Id="rId13" Type="http://schemas.openxmlformats.org/officeDocument/2006/relationships/image" Target="../media/image749.png"/><Relationship Id="rId18" Type="http://schemas.openxmlformats.org/officeDocument/2006/relationships/image" Target="../media/image754.png"/><Relationship Id="rId39" Type="http://schemas.openxmlformats.org/officeDocument/2006/relationships/image" Target="../media/image775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30.png"/><Relationship Id="rId21" Type="http://schemas.openxmlformats.org/officeDocument/2006/relationships/image" Target="../media/image825.png"/><Relationship Id="rId34" Type="http://schemas.openxmlformats.org/officeDocument/2006/relationships/image" Target="../media/image838.png"/><Relationship Id="rId42" Type="http://schemas.openxmlformats.org/officeDocument/2006/relationships/image" Target="../media/image846.png"/><Relationship Id="rId47" Type="http://schemas.openxmlformats.org/officeDocument/2006/relationships/image" Target="../media/image851.png"/><Relationship Id="rId50" Type="http://schemas.openxmlformats.org/officeDocument/2006/relationships/image" Target="../media/image854.png"/><Relationship Id="rId55" Type="http://schemas.openxmlformats.org/officeDocument/2006/relationships/image" Target="../media/image859.png"/><Relationship Id="rId63" Type="http://schemas.openxmlformats.org/officeDocument/2006/relationships/image" Target="../media/image867.png"/><Relationship Id="rId7" Type="http://schemas.openxmlformats.org/officeDocument/2006/relationships/image" Target="../media/image811.png"/><Relationship Id="rId2" Type="http://schemas.openxmlformats.org/officeDocument/2006/relationships/image" Target="../media/image806.png"/><Relationship Id="rId16" Type="http://schemas.openxmlformats.org/officeDocument/2006/relationships/image" Target="../media/image820.png"/><Relationship Id="rId29" Type="http://schemas.openxmlformats.org/officeDocument/2006/relationships/image" Target="../media/image833.png"/><Relationship Id="rId11" Type="http://schemas.openxmlformats.org/officeDocument/2006/relationships/image" Target="../media/image815.png"/><Relationship Id="rId24" Type="http://schemas.openxmlformats.org/officeDocument/2006/relationships/image" Target="../media/image828.png"/><Relationship Id="rId32" Type="http://schemas.openxmlformats.org/officeDocument/2006/relationships/image" Target="../media/image836.png"/><Relationship Id="rId37" Type="http://schemas.openxmlformats.org/officeDocument/2006/relationships/image" Target="../media/image841.png"/><Relationship Id="rId40" Type="http://schemas.openxmlformats.org/officeDocument/2006/relationships/image" Target="../media/image844.png"/><Relationship Id="rId45" Type="http://schemas.openxmlformats.org/officeDocument/2006/relationships/image" Target="../media/image849.png"/><Relationship Id="rId53" Type="http://schemas.openxmlformats.org/officeDocument/2006/relationships/image" Target="../media/image857.png"/><Relationship Id="rId58" Type="http://schemas.openxmlformats.org/officeDocument/2006/relationships/image" Target="../media/image862.png"/><Relationship Id="rId66" Type="http://schemas.openxmlformats.org/officeDocument/2006/relationships/image" Target="../media/image870.png"/><Relationship Id="rId5" Type="http://schemas.openxmlformats.org/officeDocument/2006/relationships/image" Target="../media/image809.png"/><Relationship Id="rId61" Type="http://schemas.openxmlformats.org/officeDocument/2006/relationships/image" Target="../media/image865.png"/><Relationship Id="rId19" Type="http://schemas.openxmlformats.org/officeDocument/2006/relationships/image" Target="../media/image823.png"/><Relationship Id="rId14" Type="http://schemas.openxmlformats.org/officeDocument/2006/relationships/image" Target="../media/image818.png"/><Relationship Id="rId22" Type="http://schemas.openxmlformats.org/officeDocument/2006/relationships/image" Target="../media/image826.png"/><Relationship Id="rId27" Type="http://schemas.openxmlformats.org/officeDocument/2006/relationships/image" Target="../media/image831.png"/><Relationship Id="rId30" Type="http://schemas.openxmlformats.org/officeDocument/2006/relationships/image" Target="../media/image834.png"/><Relationship Id="rId35" Type="http://schemas.openxmlformats.org/officeDocument/2006/relationships/image" Target="../media/image839.png"/><Relationship Id="rId43" Type="http://schemas.openxmlformats.org/officeDocument/2006/relationships/image" Target="../media/image847.png"/><Relationship Id="rId48" Type="http://schemas.openxmlformats.org/officeDocument/2006/relationships/image" Target="../media/image852.png"/><Relationship Id="rId56" Type="http://schemas.openxmlformats.org/officeDocument/2006/relationships/image" Target="../media/image860.png"/><Relationship Id="rId64" Type="http://schemas.openxmlformats.org/officeDocument/2006/relationships/image" Target="../media/image868.png"/><Relationship Id="rId8" Type="http://schemas.openxmlformats.org/officeDocument/2006/relationships/image" Target="../media/image812.png"/><Relationship Id="rId51" Type="http://schemas.openxmlformats.org/officeDocument/2006/relationships/image" Target="../media/image855.png"/><Relationship Id="rId3" Type="http://schemas.openxmlformats.org/officeDocument/2006/relationships/image" Target="../media/image807.png"/><Relationship Id="rId12" Type="http://schemas.openxmlformats.org/officeDocument/2006/relationships/image" Target="../media/image816.png"/><Relationship Id="rId17" Type="http://schemas.openxmlformats.org/officeDocument/2006/relationships/image" Target="../media/image821.png"/><Relationship Id="rId25" Type="http://schemas.openxmlformats.org/officeDocument/2006/relationships/image" Target="../media/image829.png"/><Relationship Id="rId33" Type="http://schemas.openxmlformats.org/officeDocument/2006/relationships/image" Target="../media/image837.png"/><Relationship Id="rId38" Type="http://schemas.openxmlformats.org/officeDocument/2006/relationships/image" Target="../media/image842.png"/><Relationship Id="rId46" Type="http://schemas.openxmlformats.org/officeDocument/2006/relationships/image" Target="../media/image850.png"/><Relationship Id="rId59" Type="http://schemas.openxmlformats.org/officeDocument/2006/relationships/image" Target="../media/image863.png"/><Relationship Id="rId20" Type="http://schemas.openxmlformats.org/officeDocument/2006/relationships/image" Target="../media/image824.png"/><Relationship Id="rId41" Type="http://schemas.openxmlformats.org/officeDocument/2006/relationships/image" Target="../media/image845.png"/><Relationship Id="rId54" Type="http://schemas.openxmlformats.org/officeDocument/2006/relationships/image" Target="../media/image858.png"/><Relationship Id="rId62" Type="http://schemas.openxmlformats.org/officeDocument/2006/relationships/image" Target="../media/image866.png"/><Relationship Id="rId1" Type="http://schemas.openxmlformats.org/officeDocument/2006/relationships/image" Target="../media/image805.png"/><Relationship Id="rId6" Type="http://schemas.openxmlformats.org/officeDocument/2006/relationships/image" Target="../media/image810.png"/><Relationship Id="rId15" Type="http://schemas.openxmlformats.org/officeDocument/2006/relationships/image" Target="../media/image819.png"/><Relationship Id="rId23" Type="http://schemas.openxmlformats.org/officeDocument/2006/relationships/image" Target="../media/image827.png"/><Relationship Id="rId28" Type="http://schemas.openxmlformats.org/officeDocument/2006/relationships/image" Target="../media/image832.png"/><Relationship Id="rId36" Type="http://schemas.openxmlformats.org/officeDocument/2006/relationships/image" Target="../media/image840.png"/><Relationship Id="rId49" Type="http://schemas.openxmlformats.org/officeDocument/2006/relationships/image" Target="../media/image853.png"/><Relationship Id="rId57" Type="http://schemas.openxmlformats.org/officeDocument/2006/relationships/image" Target="../media/image861.png"/><Relationship Id="rId10" Type="http://schemas.openxmlformats.org/officeDocument/2006/relationships/image" Target="../media/image814.png"/><Relationship Id="rId31" Type="http://schemas.openxmlformats.org/officeDocument/2006/relationships/image" Target="../media/image835.png"/><Relationship Id="rId44" Type="http://schemas.openxmlformats.org/officeDocument/2006/relationships/image" Target="../media/image848.png"/><Relationship Id="rId52" Type="http://schemas.openxmlformats.org/officeDocument/2006/relationships/image" Target="../media/image856.png"/><Relationship Id="rId60" Type="http://schemas.openxmlformats.org/officeDocument/2006/relationships/image" Target="../media/image864.png"/><Relationship Id="rId65" Type="http://schemas.openxmlformats.org/officeDocument/2006/relationships/image" Target="../media/image869.png"/><Relationship Id="rId4" Type="http://schemas.openxmlformats.org/officeDocument/2006/relationships/image" Target="../media/image808.png"/><Relationship Id="rId9" Type="http://schemas.openxmlformats.org/officeDocument/2006/relationships/image" Target="../media/image813.png"/><Relationship Id="rId13" Type="http://schemas.openxmlformats.org/officeDocument/2006/relationships/image" Target="../media/image817.png"/><Relationship Id="rId18" Type="http://schemas.openxmlformats.org/officeDocument/2006/relationships/image" Target="../media/image822.png"/><Relationship Id="rId39" Type="http://schemas.openxmlformats.org/officeDocument/2006/relationships/image" Target="../media/image843.png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83.png"/><Relationship Id="rId18" Type="http://schemas.openxmlformats.org/officeDocument/2006/relationships/image" Target="../media/image888.png"/><Relationship Id="rId26" Type="http://schemas.openxmlformats.org/officeDocument/2006/relationships/image" Target="../media/image896.png"/><Relationship Id="rId39" Type="http://schemas.openxmlformats.org/officeDocument/2006/relationships/image" Target="../media/image909.png"/><Relationship Id="rId21" Type="http://schemas.openxmlformats.org/officeDocument/2006/relationships/image" Target="../media/image891.png"/><Relationship Id="rId34" Type="http://schemas.openxmlformats.org/officeDocument/2006/relationships/image" Target="../media/image904.png"/><Relationship Id="rId42" Type="http://schemas.openxmlformats.org/officeDocument/2006/relationships/image" Target="../media/image912.png"/><Relationship Id="rId7" Type="http://schemas.openxmlformats.org/officeDocument/2006/relationships/image" Target="../media/image877.png"/><Relationship Id="rId2" Type="http://schemas.openxmlformats.org/officeDocument/2006/relationships/image" Target="../media/image872.png"/><Relationship Id="rId16" Type="http://schemas.openxmlformats.org/officeDocument/2006/relationships/image" Target="../media/image886.png"/><Relationship Id="rId20" Type="http://schemas.openxmlformats.org/officeDocument/2006/relationships/image" Target="../media/image890.png"/><Relationship Id="rId29" Type="http://schemas.openxmlformats.org/officeDocument/2006/relationships/image" Target="../media/image899.png"/><Relationship Id="rId41" Type="http://schemas.openxmlformats.org/officeDocument/2006/relationships/image" Target="../media/image911.png"/><Relationship Id="rId1" Type="http://schemas.openxmlformats.org/officeDocument/2006/relationships/image" Target="../media/image871.png"/><Relationship Id="rId6" Type="http://schemas.openxmlformats.org/officeDocument/2006/relationships/image" Target="../media/image876.png"/><Relationship Id="rId11" Type="http://schemas.openxmlformats.org/officeDocument/2006/relationships/image" Target="../media/image881.png"/><Relationship Id="rId24" Type="http://schemas.openxmlformats.org/officeDocument/2006/relationships/image" Target="../media/image894.png"/><Relationship Id="rId32" Type="http://schemas.openxmlformats.org/officeDocument/2006/relationships/image" Target="../media/image902.png"/><Relationship Id="rId37" Type="http://schemas.openxmlformats.org/officeDocument/2006/relationships/image" Target="../media/image907.png"/><Relationship Id="rId40" Type="http://schemas.openxmlformats.org/officeDocument/2006/relationships/image" Target="../media/image910.png"/><Relationship Id="rId5" Type="http://schemas.openxmlformats.org/officeDocument/2006/relationships/image" Target="../media/image875.png"/><Relationship Id="rId15" Type="http://schemas.openxmlformats.org/officeDocument/2006/relationships/image" Target="../media/image885.png"/><Relationship Id="rId23" Type="http://schemas.openxmlformats.org/officeDocument/2006/relationships/image" Target="../media/image893.png"/><Relationship Id="rId28" Type="http://schemas.openxmlformats.org/officeDocument/2006/relationships/image" Target="../media/image898.png"/><Relationship Id="rId36" Type="http://schemas.openxmlformats.org/officeDocument/2006/relationships/image" Target="../media/image906.png"/><Relationship Id="rId10" Type="http://schemas.openxmlformats.org/officeDocument/2006/relationships/image" Target="../media/image880.png"/><Relationship Id="rId19" Type="http://schemas.openxmlformats.org/officeDocument/2006/relationships/image" Target="../media/image889.png"/><Relationship Id="rId31" Type="http://schemas.openxmlformats.org/officeDocument/2006/relationships/image" Target="../media/image901.png"/><Relationship Id="rId4" Type="http://schemas.openxmlformats.org/officeDocument/2006/relationships/image" Target="../media/image874.png"/><Relationship Id="rId9" Type="http://schemas.openxmlformats.org/officeDocument/2006/relationships/image" Target="../media/image879.png"/><Relationship Id="rId14" Type="http://schemas.openxmlformats.org/officeDocument/2006/relationships/image" Target="../media/image884.png"/><Relationship Id="rId22" Type="http://schemas.openxmlformats.org/officeDocument/2006/relationships/image" Target="../media/image892.png"/><Relationship Id="rId27" Type="http://schemas.openxmlformats.org/officeDocument/2006/relationships/image" Target="../media/image897.png"/><Relationship Id="rId30" Type="http://schemas.openxmlformats.org/officeDocument/2006/relationships/image" Target="../media/image900.png"/><Relationship Id="rId35" Type="http://schemas.openxmlformats.org/officeDocument/2006/relationships/image" Target="../media/image905.png"/><Relationship Id="rId43" Type="http://schemas.openxmlformats.org/officeDocument/2006/relationships/image" Target="../media/image913.png"/><Relationship Id="rId8" Type="http://schemas.openxmlformats.org/officeDocument/2006/relationships/image" Target="../media/image878.png"/><Relationship Id="rId3" Type="http://schemas.openxmlformats.org/officeDocument/2006/relationships/image" Target="../media/image873.png"/><Relationship Id="rId12" Type="http://schemas.openxmlformats.org/officeDocument/2006/relationships/image" Target="../media/image882.png"/><Relationship Id="rId17" Type="http://schemas.openxmlformats.org/officeDocument/2006/relationships/image" Target="../media/image887.png"/><Relationship Id="rId25" Type="http://schemas.openxmlformats.org/officeDocument/2006/relationships/image" Target="../media/image895.png"/><Relationship Id="rId33" Type="http://schemas.openxmlformats.org/officeDocument/2006/relationships/image" Target="../media/image903.png"/><Relationship Id="rId38" Type="http://schemas.openxmlformats.org/officeDocument/2006/relationships/image" Target="../media/image908.png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26.png"/><Relationship Id="rId18" Type="http://schemas.openxmlformats.org/officeDocument/2006/relationships/image" Target="../media/image931.png"/><Relationship Id="rId26" Type="http://schemas.openxmlformats.org/officeDocument/2006/relationships/image" Target="../media/image939.png"/><Relationship Id="rId21" Type="http://schemas.openxmlformats.org/officeDocument/2006/relationships/image" Target="../media/image934.png"/><Relationship Id="rId34" Type="http://schemas.openxmlformats.org/officeDocument/2006/relationships/image" Target="../media/image947.png"/><Relationship Id="rId7" Type="http://schemas.openxmlformats.org/officeDocument/2006/relationships/image" Target="../media/image920.png"/><Relationship Id="rId12" Type="http://schemas.openxmlformats.org/officeDocument/2006/relationships/image" Target="../media/image925.png"/><Relationship Id="rId17" Type="http://schemas.openxmlformats.org/officeDocument/2006/relationships/image" Target="../media/image930.png"/><Relationship Id="rId25" Type="http://schemas.openxmlformats.org/officeDocument/2006/relationships/image" Target="../media/image938.png"/><Relationship Id="rId33" Type="http://schemas.openxmlformats.org/officeDocument/2006/relationships/image" Target="../media/image946.png"/><Relationship Id="rId2" Type="http://schemas.openxmlformats.org/officeDocument/2006/relationships/image" Target="../media/image915.png"/><Relationship Id="rId16" Type="http://schemas.openxmlformats.org/officeDocument/2006/relationships/image" Target="../media/image929.png"/><Relationship Id="rId20" Type="http://schemas.openxmlformats.org/officeDocument/2006/relationships/image" Target="../media/image933.png"/><Relationship Id="rId29" Type="http://schemas.openxmlformats.org/officeDocument/2006/relationships/image" Target="../media/image942.png"/><Relationship Id="rId1" Type="http://schemas.openxmlformats.org/officeDocument/2006/relationships/image" Target="../media/image914.png"/><Relationship Id="rId6" Type="http://schemas.openxmlformats.org/officeDocument/2006/relationships/image" Target="../media/image919.png"/><Relationship Id="rId11" Type="http://schemas.openxmlformats.org/officeDocument/2006/relationships/image" Target="../media/image924.png"/><Relationship Id="rId24" Type="http://schemas.openxmlformats.org/officeDocument/2006/relationships/image" Target="../media/image937.png"/><Relationship Id="rId32" Type="http://schemas.openxmlformats.org/officeDocument/2006/relationships/image" Target="../media/image945.png"/><Relationship Id="rId37" Type="http://schemas.openxmlformats.org/officeDocument/2006/relationships/image" Target="../media/image950.png"/><Relationship Id="rId5" Type="http://schemas.openxmlformats.org/officeDocument/2006/relationships/image" Target="../media/image918.png"/><Relationship Id="rId15" Type="http://schemas.openxmlformats.org/officeDocument/2006/relationships/image" Target="../media/image928.png"/><Relationship Id="rId23" Type="http://schemas.openxmlformats.org/officeDocument/2006/relationships/image" Target="../media/image936.png"/><Relationship Id="rId28" Type="http://schemas.openxmlformats.org/officeDocument/2006/relationships/image" Target="../media/image941.png"/><Relationship Id="rId36" Type="http://schemas.openxmlformats.org/officeDocument/2006/relationships/image" Target="../media/image949.png"/><Relationship Id="rId10" Type="http://schemas.openxmlformats.org/officeDocument/2006/relationships/image" Target="../media/image923.png"/><Relationship Id="rId19" Type="http://schemas.openxmlformats.org/officeDocument/2006/relationships/image" Target="../media/image932.png"/><Relationship Id="rId31" Type="http://schemas.openxmlformats.org/officeDocument/2006/relationships/image" Target="../media/image944.png"/><Relationship Id="rId4" Type="http://schemas.openxmlformats.org/officeDocument/2006/relationships/image" Target="../media/image917.png"/><Relationship Id="rId9" Type="http://schemas.openxmlformats.org/officeDocument/2006/relationships/image" Target="../media/image922.png"/><Relationship Id="rId14" Type="http://schemas.openxmlformats.org/officeDocument/2006/relationships/image" Target="../media/image927.png"/><Relationship Id="rId22" Type="http://schemas.openxmlformats.org/officeDocument/2006/relationships/image" Target="../media/image935.png"/><Relationship Id="rId27" Type="http://schemas.openxmlformats.org/officeDocument/2006/relationships/image" Target="../media/image940.png"/><Relationship Id="rId30" Type="http://schemas.openxmlformats.org/officeDocument/2006/relationships/image" Target="../media/image943.png"/><Relationship Id="rId35" Type="http://schemas.openxmlformats.org/officeDocument/2006/relationships/image" Target="../media/image948.png"/><Relationship Id="rId8" Type="http://schemas.openxmlformats.org/officeDocument/2006/relationships/image" Target="../media/image921.png"/><Relationship Id="rId3" Type="http://schemas.openxmlformats.org/officeDocument/2006/relationships/image" Target="../media/image916.png"/></Relationships>
</file>

<file path=xl/drawings/_rels/drawing1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63.png"/><Relationship Id="rId18" Type="http://schemas.openxmlformats.org/officeDocument/2006/relationships/image" Target="../media/image968.png"/><Relationship Id="rId26" Type="http://schemas.openxmlformats.org/officeDocument/2006/relationships/image" Target="../media/image976.png"/><Relationship Id="rId39" Type="http://schemas.openxmlformats.org/officeDocument/2006/relationships/image" Target="../media/image989.png"/><Relationship Id="rId21" Type="http://schemas.openxmlformats.org/officeDocument/2006/relationships/image" Target="../media/image971.png"/><Relationship Id="rId34" Type="http://schemas.openxmlformats.org/officeDocument/2006/relationships/image" Target="../media/image984.png"/><Relationship Id="rId42" Type="http://schemas.openxmlformats.org/officeDocument/2006/relationships/image" Target="../media/image992.png"/><Relationship Id="rId7" Type="http://schemas.openxmlformats.org/officeDocument/2006/relationships/image" Target="../media/image957.png"/><Relationship Id="rId2" Type="http://schemas.openxmlformats.org/officeDocument/2006/relationships/image" Target="../media/image952.png"/><Relationship Id="rId16" Type="http://schemas.openxmlformats.org/officeDocument/2006/relationships/image" Target="../media/image966.png"/><Relationship Id="rId20" Type="http://schemas.openxmlformats.org/officeDocument/2006/relationships/image" Target="../media/image970.png"/><Relationship Id="rId29" Type="http://schemas.openxmlformats.org/officeDocument/2006/relationships/image" Target="../media/image979.png"/><Relationship Id="rId41" Type="http://schemas.openxmlformats.org/officeDocument/2006/relationships/image" Target="../media/image991.png"/><Relationship Id="rId1" Type="http://schemas.openxmlformats.org/officeDocument/2006/relationships/image" Target="../media/image951.png"/><Relationship Id="rId6" Type="http://schemas.openxmlformats.org/officeDocument/2006/relationships/image" Target="../media/image956.png"/><Relationship Id="rId11" Type="http://schemas.openxmlformats.org/officeDocument/2006/relationships/image" Target="../media/image961.png"/><Relationship Id="rId24" Type="http://schemas.openxmlformats.org/officeDocument/2006/relationships/image" Target="../media/image974.png"/><Relationship Id="rId32" Type="http://schemas.openxmlformats.org/officeDocument/2006/relationships/image" Target="../media/image982.png"/><Relationship Id="rId37" Type="http://schemas.openxmlformats.org/officeDocument/2006/relationships/image" Target="../media/image987.png"/><Relationship Id="rId40" Type="http://schemas.openxmlformats.org/officeDocument/2006/relationships/image" Target="../media/image990.png"/><Relationship Id="rId5" Type="http://schemas.openxmlformats.org/officeDocument/2006/relationships/image" Target="../media/image955.png"/><Relationship Id="rId15" Type="http://schemas.openxmlformats.org/officeDocument/2006/relationships/image" Target="../media/image965.png"/><Relationship Id="rId23" Type="http://schemas.openxmlformats.org/officeDocument/2006/relationships/image" Target="../media/image973.png"/><Relationship Id="rId28" Type="http://schemas.openxmlformats.org/officeDocument/2006/relationships/image" Target="../media/image978.png"/><Relationship Id="rId36" Type="http://schemas.openxmlformats.org/officeDocument/2006/relationships/image" Target="../media/image986.png"/><Relationship Id="rId10" Type="http://schemas.openxmlformats.org/officeDocument/2006/relationships/image" Target="../media/image960.png"/><Relationship Id="rId19" Type="http://schemas.openxmlformats.org/officeDocument/2006/relationships/image" Target="../media/image969.png"/><Relationship Id="rId31" Type="http://schemas.openxmlformats.org/officeDocument/2006/relationships/image" Target="../media/image981.png"/><Relationship Id="rId4" Type="http://schemas.openxmlformats.org/officeDocument/2006/relationships/image" Target="../media/image954.png"/><Relationship Id="rId9" Type="http://schemas.openxmlformats.org/officeDocument/2006/relationships/image" Target="../media/image959.png"/><Relationship Id="rId14" Type="http://schemas.openxmlformats.org/officeDocument/2006/relationships/image" Target="../media/image964.png"/><Relationship Id="rId22" Type="http://schemas.openxmlformats.org/officeDocument/2006/relationships/image" Target="../media/image972.png"/><Relationship Id="rId27" Type="http://schemas.openxmlformats.org/officeDocument/2006/relationships/image" Target="../media/image977.png"/><Relationship Id="rId30" Type="http://schemas.openxmlformats.org/officeDocument/2006/relationships/image" Target="../media/image980.png"/><Relationship Id="rId35" Type="http://schemas.openxmlformats.org/officeDocument/2006/relationships/image" Target="../media/image985.png"/><Relationship Id="rId8" Type="http://schemas.openxmlformats.org/officeDocument/2006/relationships/image" Target="../media/image958.png"/><Relationship Id="rId3" Type="http://schemas.openxmlformats.org/officeDocument/2006/relationships/image" Target="../media/image953.png"/><Relationship Id="rId12" Type="http://schemas.openxmlformats.org/officeDocument/2006/relationships/image" Target="../media/image962.png"/><Relationship Id="rId17" Type="http://schemas.openxmlformats.org/officeDocument/2006/relationships/image" Target="../media/image967.png"/><Relationship Id="rId25" Type="http://schemas.openxmlformats.org/officeDocument/2006/relationships/image" Target="../media/image975.png"/><Relationship Id="rId33" Type="http://schemas.openxmlformats.org/officeDocument/2006/relationships/image" Target="../media/image983.png"/><Relationship Id="rId38" Type="http://schemas.openxmlformats.org/officeDocument/2006/relationships/image" Target="../media/image988.png"/></Relationships>
</file>

<file path=xl/drawings/_rels/drawing1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05.png"/><Relationship Id="rId18" Type="http://schemas.openxmlformats.org/officeDocument/2006/relationships/image" Target="../media/image1010.png"/><Relationship Id="rId26" Type="http://schemas.openxmlformats.org/officeDocument/2006/relationships/image" Target="../media/image1018.png"/><Relationship Id="rId39" Type="http://schemas.openxmlformats.org/officeDocument/2006/relationships/image" Target="../media/image1031.png"/><Relationship Id="rId21" Type="http://schemas.openxmlformats.org/officeDocument/2006/relationships/image" Target="../media/image1013.png"/><Relationship Id="rId34" Type="http://schemas.openxmlformats.org/officeDocument/2006/relationships/image" Target="../media/image1026.png"/><Relationship Id="rId42" Type="http://schemas.openxmlformats.org/officeDocument/2006/relationships/image" Target="../media/image1034.png"/><Relationship Id="rId7" Type="http://schemas.openxmlformats.org/officeDocument/2006/relationships/image" Target="../media/image999.png"/><Relationship Id="rId2" Type="http://schemas.openxmlformats.org/officeDocument/2006/relationships/image" Target="../media/image994.png"/><Relationship Id="rId16" Type="http://schemas.openxmlformats.org/officeDocument/2006/relationships/image" Target="../media/image1008.png"/><Relationship Id="rId20" Type="http://schemas.openxmlformats.org/officeDocument/2006/relationships/image" Target="../media/image1012.png"/><Relationship Id="rId29" Type="http://schemas.openxmlformats.org/officeDocument/2006/relationships/image" Target="../media/image1021.png"/><Relationship Id="rId41" Type="http://schemas.openxmlformats.org/officeDocument/2006/relationships/image" Target="../media/image1033.png"/><Relationship Id="rId1" Type="http://schemas.openxmlformats.org/officeDocument/2006/relationships/image" Target="../media/image993.png"/><Relationship Id="rId6" Type="http://schemas.openxmlformats.org/officeDocument/2006/relationships/image" Target="../media/image998.png"/><Relationship Id="rId11" Type="http://schemas.openxmlformats.org/officeDocument/2006/relationships/image" Target="../media/image1003.png"/><Relationship Id="rId24" Type="http://schemas.openxmlformats.org/officeDocument/2006/relationships/image" Target="../media/image1016.png"/><Relationship Id="rId32" Type="http://schemas.openxmlformats.org/officeDocument/2006/relationships/image" Target="../media/image1024.png"/><Relationship Id="rId37" Type="http://schemas.openxmlformats.org/officeDocument/2006/relationships/image" Target="../media/image1029.png"/><Relationship Id="rId40" Type="http://schemas.openxmlformats.org/officeDocument/2006/relationships/image" Target="../media/image1032.png"/><Relationship Id="rId5" Type="http://schemas.openxmlformats.org/officeDocument/2006/relationships/image" Target="../media/image997.png"/><Relationship Id="rId15" Type="http://schemas.openxmlformats.org/officeDocument/2006/relationships/image" Target="../media/image1007.png"/><Relationship Id="rId23" Type="http://schemas.openxmlformats.org/officeDocument/2006/relationships/image" Target="../media/image1015.png"/><Relationship Id="rId28" Type="http://schemas.openxmlformats.org/officeDocument/2006/relationships/image" Target="../media/image1020.png"/><Relationship Id="rId36" Type="http://schemas.openxmlformats.org/officeDocument/2006/relationships/image" Target="../media/image1028.png"/><Relationship Id="rId10" Type="http://schemas.openxmlformats.org/officeDocument/2006/relationships/image" Target="../media/image1002.png"/><Relationship Id="rId19" Type="http://schemas.openxmlformats.org/officeDocument/2006/relationships/image" Target="../media/image1011.png"/><Relationship Id="rId31" Type="http://schemas.openxmlformats.org/officeDocument/2006/relationships/image" Target="../media/image1023.png"/><Relationship Id="rId4" Type="http://schemas.openxmlformats.org/officeDocument/2006/relationships/image" Target="../media/image996.png"/><Relationship Id="rId9" Type="http://schemas.openxmlformats.org/officeDocument/2006/relationships/image" Target="../media/image1001.png"/><Relationship Id="rId14" Type="http://schemas.openxmlformats.org/officeDocument/2006/relationships/image" Target="../media/image1006.png"/><Relationship Id="rId22" Type="http://schemas.openxmlformats.org/officeDocument/2006/relationships/image" Target="../media/image1014.png"/><Relationship Id="rId27" Type="http://schemas.openxmlformats.org/officeDocument/2006/relationships/image" Target="../media/image1019.png"/><Relationship Id="rId30" Type="http://schemas.openxmlformats.org/officeDocument/2006/relationships/image" Target="../media/image1022.png"/><Relationship Id="rId35" Type="http://schemas.openxmlformats.org/officeDocument/2006/relationships/image" Target="../media/image1027.png"/><Relationship Id="rId8" Type="http://schemas.openxmlformats.org/officeDocument/2006/relationships/image" Target="../media/image1000.png"/><Relationship Id="rId3" Type="http://schemas.openxmlformats.org/officeDocument/2006/relationships/image" Target="../media/image995.png"/><Relationship Id="rId12" Type="http://schemas.openxmlformats.org/officeDocument/2006/relationships/image" Target="../media/image1004.png"/><Relationship Id="rId17" Type="http://schemas.openxmlformats.org/officeDocument/2006/relationships/image" Target="../media/image1009.png"/><Relationship Id="rId25" Type="http://schemas.openxmlformats.org/officeDocument/2006/relationships/image" Target="../media/image1017.png"/><Relationship Id="rId33" Type="http://schemas.openxmlformats.org/officeDocument/2006/relationships/image" Target="../media/image1025.png"/><Relationship Id="rId38" Type="http://schemas.openxmlformats.org/officeDocument/2006/relationships/image" Target="../media/image1030.png"/></Relationships>
</file>

<file path=xl/drawings/_rels/drawing1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47.png"/><Relationship Id="rId18" Type="http://schemas.openxmlformats.org/officeDocument/2006/relationships/image" Target="../media/image1052.png"/><Relationship Id="rId26" Type="http://schemas.openxmlformats.org/officeDocument/2006/relationships/image" Target="../media/image1060.png"/><Relationship Id="rId21" Type="http://schemas.openxmlformats.org/officeDocument/2006/relationships/image" Target="../media/image1055.png"/><Relationship Id="rId34" Type="http://schemas.openxmlformats.org/officeDocument/2006/relationships/image" Target="../media/image1068.png"/><Relationship Id="rId7" Type="http://schemas.openxmlformats.org/officeDocument/2006/relationships/image" Target="../media/image1041.png"/><Relationship Id="rId12" Type="http://schemas.openxmlformats.org/officeDocument/2006/relationships/image" Target="../media/image1046.png"/><Relationship Id="rId17" Type="http://schemas.openxmlformats.org/officeDocument/2006/relationships/image" Target="../media/image1051.png"/><Relationship Id="rId25" Type="http://schemas.openxmlformats.org/officeDocument/2006/relationships/image" Target="../media/image1059.png"/><Relationship Id="rId33" Type="http://schemas.openxmlformats.org/officeDocument/2006/relationships/image" Target="../media/image1067.png"/><Relationship Id="rId38" Type="http://schemas.openxmlformats.org/officeDocument/2006/relationships/image" Target="../media/image1072.png"/><Relationship Id="rId2" Type="http://schemas.openxmlformats.org/officeDocument/2006/relationships/image" Target="../media/image1036.png"/><Relationship Id="rId16" Type="http://schemas.openxmlformats.org/officeDocument/2006/relationships/image" Target="../media/image1050.png"/><Relationship Id="rId20" Type="http://schemas.openxmlformats.org/officeDocument/2006/relationships/image" Target="../media/image1054.png"/><Relationship Id="rId29" Type="http://schemas.openxmlformats.org/officeDocument/2006/relationships/image" Target="../media/image1063.png"/><Relationship Id="rId1" Type="http://schemas.openxmlformats.org/officeDocument/2006/relationships/image" Target="../media/image1035.png"/><Relationship Id="rId6" Type="http://schemas.openxmlformats.org/officeDocument/2006/relationships/image" Target="../media/image1040.png"/><Relationship Id="rId11" Type="http://schemas.openxmlformats.org/officeDocument/2006/relationships/image" Target="../media/image1045.png"/><Relationship Id="rId24" Type="http://schemas.openxmlformats.org/officeDocument/2006/relationships/image" Target="../media/image1058.png"/><Relationship Id="rId32" Type="http://schemas.openxmlformats.org/officeDocument/2006/relationships/image" Target="../media/image1066.png"/><Relationship Id="rId37" Type="http://schemas.openxmlformats.org/officeDocument/2006/relationships/image" Target="../media/image1071.png"/><Relationship Id="rId5" Type="http://schemas.openxmlformats.org/officeDocument/2006/relationships/image" Target="../media/image1039.png"/><Relationship Id="rId15" Type="http://schemas.openxmlformats.org/officeDocument/2006/relationships/image" Target="../media/image1049.png"/><Relationship Id="rId23" Type="http://schemas.openxmlformats.org/officeDocument/2006/relationships/image" Target="../media/image1057.png"/><Relationship Id="rId28" Type="http://schemas.openxmlformats.org/officeDocument/2006/relationships/image" Target="../media/image1062.png"/><Relationship Id="rId36" Type="http://schemas.openxmlformats.org/officeDocument/2006/relationships/image" Target="../media/image1070.png"/><Relationship Id="rId10" Type="http://schemas.openxmlformats.org/officeDocument/2006/relationships/image" Target="../media/image1044.png"/><Relationship Id="rId19" Type="http://schemas.openxmlformats.org/officeDocument/2006/relationships/image" Target="../media/image1053.png"/><Relationship Id="rId31" Type="http://schemas.openxmlformats.org/officeDocument/2006/relationships/image" Target="../media/image1065.png"/><Relationship Id="rId4" Type="http://schemas.openxmlformats.org/officeDocument/2006/relationships/image" Target="../media/image1038.png"/><Relationship Id="rId9" Type="http://schemas.openxmlformats.org/officeDocument/2006/relationships/image" Target="../media/image1043.png"/><Relationship Id="rId14" Type="http://schemas.openxmlformats.org/officeDocument/2006/relationships/image" Target="../media/image1048.png"/><Relationship Id="rId22" Type="http://schemas.openxmlformats.org/officeDocument/2006/relationships/image" Target="../media/image1056.png"/><Relationship Id="rId27" Type="http://schemas.openxmlformats.org/officeDocument/2006/relationships/image" Target="../media/image1061.png"/><Relationship Id="rId30" Type="http://schemas.openxmlformats.org/officeDocument/2006/relationships/image" Target="../media/image1064.png"/><Relationship Id="rId35" Type="http://schemas.openxmlformats.org/officeDocument/2006/relationships/image" Target="../media/image1069.png"/><Relationship Id="rId8" Type="http://schemas.openxmlformats.org/officeDocument/2006/relationships/image" Target="../media/image1042.png"/><Relationship Id="rId3" Type="http://schemas.openxmlformats.org/officeDocument/2006/relationships/image" Target="../media/image103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.png"/><Relationship Id="rId18" Type="http://schemas.openxmlformats.org/officeDocument/2006/relationships/image" Target="../media/image100.png"/><Relationship Id="rId26" Type="http://schemas.openxmlformats.org/officeDocument/2006/relationships/image" Target="../media/image108.png"/><Relationship Id="rId39" Type="http://schemas.openxmlformats.org/officeDocument/2006/relationships/image" Target="../media/image121.png"/><Relationship Id="rId21" Type="http://schemas.openxmlformats.org/officeDocument/2006/relationships/image" Target="../media/image103.png"/><Relationship Id="rId34" Type="http://schemas.openxmlformats.org/officeDocument/2006/relationships/image" Target="../media/image116.png"/><Relationship Id="rId42" Type="http://schemas.openxmlformats.org/officeDocument/2006/relationships/image" Target="../media/image124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6" Type="http://schemas.openxmlformats.org/officeDocument/2006/relationships/image" Target="../media/image98.png"/><Relationship Id="rId20" Type="http://schemas.openxmlformats.org/officeDocument/2006/relationships/image" Target="../media/image102.png"/><Relationship Id="rId29" Type="http://schemas.openxmlformats.org/officeDocument/2006/relationships/image" Target="../media/image111.png"/><Relationship Id="rId41" Type="http://schemas.openxmlformats.org/officeDocument/2006/relationships/image" Target="../media/image123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11" Type="http://schemas.openxmlformats.org/officeDocument/2006/relationships/image" Target="../media/image93.png"/><Relationship Id="rId24" Type="http://schemas.openxmlformats.org/officeDocument/2006/relationships/image" Target="../media/image106.png"/><Relationship Id="rId32" Type="http://schemas.openxmlformats.org/officeDocument/2006/relationships/image" Target="../media/image114.png"/><Relationship Id="rId37" Type="http://schemas.openxmlformats.org/officeDocument/2006/relationships/image" Target="../media/image119.png"/><Relationship Id="rId40" Type="http://schemas.openxmlformats.org/officeDocument/2006/relationships/image" Target="../media/image122.png"/><Relationship Id="rId5" Type="http://schemas.openxmlformats.org/officeDocument/2006/relationships/image" Target="../media/image87.png"/><Relationship Id="rId15" Type="http://schemas.openxmlformats.org/officeDocument/2006/relationships/image" Target="../media/image97.png"/><Relationship Id="rId23" Type="http://schemas.openxmlformats.org/officeDocument/2006/relationships/image" Target="../media/image105.png"/><Relationship Id="rId28" Type="http://schemas.openxmlformats.org/officeDocument/2006/relationships/image" Target="../media/image110.png"/><Relationship Id="rId36" Type="http://schemas.openxmlformats.org/officeDocument/2006/relationships/image" Target="../media/image118.png"/><Relationship Id="rId10" Type="http://schemas.openxmlformats.org/officeDocument/2006/relationships/image" Target="../media/image92.png"/><Relationship Id="rId19" Type="http://schemas.openxmlformats.org/officeDocument/2006/relationships/image" Target="../media/image101.png"/><Relationship Id="rId31" Type="http://schemas.openxmlformats.org/officeDocument/2006/relationships/image" Target="../media/image113.png"/><Relationship Id="rId4" Type="http://schemas.openxmlformats.org/officeDocument/2006/relationships/image" Target="../media/image86.png"/><Relationship Id="rId9" Type="http://schemas.openxmlformats.org/officeDocument/2006/relationships/image" Target="../media/image91.png"/><Relationship Id="rId14" Type="http://schemas.openxmlformats.org/officeDocument/2006/relationships/image" Target="../media/image96.png"/><Relationship Id="rId22" Type="http://schemas.openxmlformats.org/officeDocument/2006/relationships/image" Target="../media/image104.png"/><Relationship Id="rId27" Type="http://schemas.openxmlformats.org/officeDocument/2006/relationships/image" Target="../media/image109.png"/><Relationship Id="rId30" Type="http://schemas.openxmlformats.org/officeDocument/2006/relationships/image" Target="../media/image112.png"/><Relationship Id="rId35" Type="http://schemas.openxmlformats.org/officeDocument/2006/relationships/image" Target="../media/image117.png"/><Relationship Id="rId8" Type="http://schemas.openxmlformats.org/officeDocument/2006/relationships/image" Target="../media/image90.png"/><Relationship Id="rId3" Type="http://schemas.openxmlformats.org/officeDocument/2006/relationships/image" Target="../media/image85.png"/><Relationship Id="rId12" Type="http://schemas.openxmlformats.org/officeDocument/2006/relationships/image" Target="../media/image94.png"/><Relationship Id="rId17" Type="http://schemas.openxmlformats.org/officeDocument/2006/relationships/image" Target="../media/image99.png"/><Relationship Id="rId25" Type="http://schemas.openxmlformats.org/officeDocument/2006/relationships/image" Target="../media/image107.png"/><Relationship Id="rId33" Type="http://schemas.openxmlformats.org/officeDocument/2006/relationships/image" Target="../media/image115.png"/><Relationship Id="rId38" Type="http://schemas.openxmlformats.org/officeDocument/2006/relationships/image" Target="../media/image120.png"/></Relationships>
</file>

<file path=xl/drawings/_rels/drawing2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85.png"/><Relationship Id="rId18" Type="http://schemas.openxmlformats.org/officeDocument/2006/relationships/image" Target="../media/image1090.png"/><Relationship Id="rId26" Type="http://schemas.openxmlformats.org/officeDocument/2006/relationships/image" Target="../media/image1098.png"/><Relationship Id="rId39" Type="http://schemas.openxmlformats.org/officeDocument/2006/relationships/image" Target="../media/image1111.png"/><Relationship Id="rId21" Type="http://schemas.openxmlformats.org/officeDocument/2006/relationships/image" Target="../media/image1093.png"/><Relationship Id="rId34" Type="http://schemas.openxmlformats.org/officeDocument/2006/relationships/image" Target="../media/image1106.png"/><Relationship Id="rId42" Type="http://schemas.openxmlformats.org/officeDocument/2006/relationships/image" Target="../media/image1114.png"/><Relationship Id="rId7" Type="http://schemas.openxmlformats.org/officeDocument/2006/relationships/image" Target="../media/image1079.png"/><Relationship Id="rId2" Type="http://schemas.openxmlformats.org/officeDocument/2006/relationships/image" Target="../media/image1074.png"/><Relationship Id="rId16" Type="http://schemas.openxmlformats.org/officeDocument/2006/relationships/image" Target="../media/image1088.png"/><Relationship Id="rId20" Type="http://schemas.openxmlformats.org/officeDocument/2006/relationships/image" Target="../media/image1092.png"/><Relationship Id="rId29" Type="http://schemas.openxmlformats.org/officeDocument/2006/relationships/image" Target="../media/image1101.png"/><Relationship Id="rId41" Type="http://schemas.openxmlformats.org/officeDocument/2006/relationships/image" Target="../media/image1113.png"/><Relationship Id="rId1" Type="http://schemas.openxmlformats.org/officeDocument/2006/relationships/image" Target="../media/image1073.png"/><Relationship Id="rId6" Type="http://schemas.openxmlformats.org/officeDocument/2006/relationships/image" Target="../media/image1078.png"/><Relationship Id="rId11" Type="http://schemas.openxmlformats.org/officeDocument/2006/relationships/image" Target="../media/image1083.png"/><Relationship Id="rId24" Type="http://schemas.openxmlformats.org/officeDocument/2006/relationships/image" Target="../media/image1096.png"/><Relationship Id="rId32" Type="http://schemas.openxmlformats.org/officeDocument/2006/relationships/image" Target="../media/image1104.png"/><Relationship Id="rId37" Type="http://schemas.openxmlformats.org/officeDocument/2006/relationships/image" Target="../media/image1109.png"/><Relationship Id="rId40" Type="http://schemas.openxmlformats.org/officeDocument/2006/relationships/image" Target="../media/image1112.png"/><Relationship Id="rId5" Type="http://schemas.openxmlformats.org/officeDocument/2006/relationships/image" Target="../media/image1077.png"/><Relationship Id="rId15" Type="http://schemas.openxmlformats.org/officeDocument/2006/relationships/image" Target="../media/image1087.png"/><Relationship Id="rId23" Type="http://schemas.openxmlformats.org/officeDocument/2006/relationships/image" Target="../media/image1095.png"/><Relationship Id="rId28" Type="http://schemas.openxmlformats.org/officeDocument/2006/relationships/image" Target="../media/image1100.png"/><Relationship Id="rId36" Type="http://schemas.openxmlformats.org/officeDocument/2006/relationships/image" Target="../media/image1108.png"/><Relationship Id="rId10" Type="http://schemas.openxmlformats.org/officeDocument/2006/relationships/image" Target="../media/image1082.png"/><Relationship Id="rId19" Type="http://schemas.openxmlformats.org/officeDocument/2006/relationships/image" Target="../media/image1091.png"/><Relationship Id="rId31" Type="http://schemas.openxmlformats.org/officeDocument/2006/relationships/image" Target="../media/image1103.png"/><Relationship Id="rId4" Type="http://schemas.openxmlformats.org/officeDocument/2006/relationships/image" Target="../media/image1076.png"/><Relationship Id="rId9" Type="http://schemas.openxmlformats.org/officeDocument/2006/relationships/image" Target="../media/image1081.png"/><Relationship Id="rId14" Type="http://schemas.openxmlformats.org/officeDocument/2006/relationships/image" Target="../media/image1086.png"/><Relationship Id="rId22" Type="http://schemas.openxmlformats.org/officeDocument/2006/relationships/image" Target="../media/image1094.png"/><Relationship Id="rId27" Type="http://schemas.openxmlformats.org/officeDocument/2006/relationships/image" Target="../media/image1099.png"/><Relationship Id="rId30" Type="http://schemas.openxmlformats.org/officeDocument/2006/relationships/image" Target="../media/image1102.png"/><Relationship Id="rId35" Type="http://schemas.openxmlformats.org/officeDocument/2006/relationships/image" Target="../media/image1107.png"/><Relationship Id="rId43" Type="http://schemas.openxmlformats.org/officeDocument/2006/relationships/image" Target="../media/image1115.png"/><Relationship Id="rId8" Type="http://schemas.openxmlformats.org/officeDocument/2006/relationships/image" Target="../media/image1080.png"/><Relationship Id="rId3" Type="http://schemas.openxmlformats.org/officeDocument/2006/relationships/image" Target="../media/image1075.png"/><Relationship Id="rId12" Type="http://schemas.openxmlformats.org/officeDocument/2006/relationships/image" Target="../media/image1084.png"/><Relationship Id="rId17" Type="http://schemas.openxmlformats.org/officeDocument/2006/relationships/image" Target="../media/image1089.png"/><Relationship Id="rId25" Type="http://schemas.openxmlformats.org/officeDocument/2006/relationships/image" Target="../media/image1097.png"/><Relationship Id="rId33" Type="http://schemas.openxmlformats.org/officeDocument/2006/relationships/image" Target="../media/image1105.png"/><Relationship Id="rId38" Type="http://schemas.openxmlformats.org/officeDocument/2006/relationships/image" Target="../media/image1110.png"/></Relationships>
</file>

<file path=xl/drawings/_rels/drawing2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28.png"/><Relationship Id="rId18" Type="http://schemas.openxmlformats.org/officeDocument/2006/relationships/image" Target="../media/image1133.png"/><Relationship Id="rId26" Type="http://schemas.openxmlformats.org/officeDocument/2006/relationships/image" Target="../media/image1141.png"/><Relationship Id="rId3" Type="http://schemas.openxmlformats.org/officeDocument/2006/relationships/image" Target="../media/image1118.png"/><Relationship Id="rId21" Type="http://schemas.openxmlformats.org/officeDocument/2006/relationships/image" Target="../media/image1136.png"/><Relationship Id="rId34" Type="http://schemas.openxmlformats.org/officeDocument/2006/relationships/image" Target="../media/image1149.png"/><Relationship Id="rId7" Type="http://schemas.openxmlformats.org/officeDocument/2006/relationships/image" Target="../media/image1122.png"/><Relationship Id="rId12" Type="http://schemas.openxmlformats.org/officeDocument/2006/relationships/image" Target="../media/image1127.png"/><Relationship Id="rId17" Type="http://schemas.openxmlformats.org/officeDocument/2006/relationships/image" Target="../media/image1132.png"/><Relationship Id="rId25" Type="http://schemas.openxmlformats.org/officeDocument/2006/relationships/image" Target="../media/image1140.png"/><Relationship Id="rId33" Type="http://schemas.openxmlformats.org/officeDocument/2006/relationships/image" Target="../media/image1148.png"/><Relationship Id="rId2" Type="http://schemas.openxmlformats.org/officeDocument/2006/relationships/image" Target="../media/image1117.png"/><Relationship Id="rId16" Type="http://schemas.openxmlformats.org/officeDocument/2006/relationships/image" Target="../media/image1131.png"/><Relationship Id="rId20" Type="http://schemas.openxmlformats.org/officeDocument/2006/relationships/image" Target="../media/image1135.png"/><Relationship Id="rId29" Type="http://schemas.openxmlformats.org/officeDocument/2006/relationships/image" Target="../media/image1144.png"/><Relationship Id="rId1" Type="http://schemas.openxmlformats.org/officeDocument/2006/relationships/image" Target="../media/image1116.png"/><Relationship Id="rId6" Type="http://schemas.openxmlformats.org/officeDocument/2006/relationships/image" Target="../media/image1121.png"/><Relationship Id="rId11" Type="http://schemas.openxmlformats.org/officeDocument/2006/relationships/image" Target="../media/image1126.png"/><Relationship Id="rId24" Type="http://schemas.openxmlformats.org/officeDocument/2006/relationships/image" Target="../media/image1139.png"/><Relationship Id="rId32" Type="http://schemas.openxmlformats.org/officeDocument/2006/relationships/image" Target="../media/image1147.png"/><Relationship Id="rId5" Type="http://schemas.openxmlformats.org/officeDocument/2006/relationships/image" Target="../media/image1120.png"/><Relationship Id="rId15" Type="http://schemas.openxmlformats.org/officeDocument/2006/relationships/image" Target="../media/image1130.png"/><Relationship Id="rId23" Type="http://schemas.openxmlformats.org/officeDocument/2006/relationships/image" Target="../media/image1138.png"/><Relationship Id="rId28" Type="http://schemas.openxmlformats.org/officeDocument/2006/relationships/image" Target="../media/image1143.png"/><Relationship Id="rId10" Type="http://schemas.openxmlformats.org/officeDocument/2006/relationships/image" Target="../media/image1125.png"/><Relationship Id="rId19" Type="http://schemas.openxmlformats.org/officeDocument/2006/relationships/image" Target="../media/image1134.png"/><Relationship Id="rId31" Type="http://schemas.openxmlformats.org/officeDocument/2006/relationships/image" Target="../media/image1146.png"/><Relationship Id="rId4" Type="http://schemas.openxmlformats.org/officeDocument/2006/relationships/image" Target="../media/image1119.png"/><Relationship Id="rId9" Type="http://schemas.openxmlformats.org/officeDocument/2006/relationships/image" Target="../media/image1124.png"/><Relationship Id="rId14" Type="http://schemas.openxmlformats.org/officeDocument/2006/relationships/image" Target="../media/image1129.png"/><Relationship Id="rId22" Type="http://schemas.openxmlformats.org/officeDocument/2006/relationships/image" Target="../media/image1137.png"/><Relationship Id="rId27" Type="http://schemas.openxmlformats.org/officeDocument/2006/relationships/image" Target="../media/image1142.png"/><Relationship Id="rId30" Type="http://schemas.openxmlformats.org/officeDocument/2006/relationships/image" Target="../media/image1145.png"/><Relationship Id="rId35" Type="http://schemas.openxmlformats.org/officeDocument/2006/relationships/image" Target="../media/image1150.png"/><Relationship Id="rId8" Type="http://schemas.openxmlformats.org/officeDocument/2006/relationships/image" Target="../media/image1123.png"/></Relationships>
</file>

<file path=xl/drawings/_rels/drawing2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63.png"/><Relationship Id="rId18" Type="http://schemas.openxmlformats.org/officeDocument/2006/relationships/image" Target="../media/image1168.png"/><Relationship Id="rId26" Type="http://schemas.openxmlformats.org/officeDocument/2006/relationships/image" Target="../media/image1176.png"/><Relationship Id="rId39" Type="http://schemas.openxmlformats.org/officeDocument/2006/relationships/image" Target="../media/image1189.png"/><Relationship Id="rId21" Type="http://schemas.openxmlformats.org/officeDocument/2006/relationships/image" Target="../media/image1171.png"/><Relationship Id="rId34" Type="http://schemas.openxmlformats.org/officeDocument/2006/relationships/image" Target="../media/image1184.png"/><Relationship Id="rId42" Type="http://schemas.openxmlformats.org/officeDocument/2006/relationships/image" Target="../media/image1192.png"/><Relationship Id="rId7" Type="http://schemas.openxmlformats.org/officeDocument/2006/relationships/image" Target="../media/image1157.png"/><Relationship Id="rId2" Type="http://schemas.openxmlformats.org/officeDocument/2006/relationships/image" Target="../media/image1152.png"/><Relationship Id="rId16" Type="http://schemas.openxmlformats.org/officeDocument/2006/relationships/image" Target="../media/image1166.png"/><Relationship Id="rId20" Type="http://schemas.openxmlformats.org/officeDocument/2006/relationships/image" Target="../media/image1170.png"/><Relationship Id="rId29" Type="http://schemas.openxmlformats.org/officeDocument/2006/relationships/image" Target="../media/image1179.png"/><Relationship Id="rId41" Type="http://schemas.openxmlformats.org/officeDocument/2006/relationships/image" Target="../media/image1191.png"/><Relationship Id="rId1" Type="http://schemas.openxmlformats.org/officeDocument/2006/relationships/image" Target="../media/image1151.png"/><Relationship Id="rId6" Type="http://schemas.openxmlformats.org/officeDocument/2006/relationships/image" Target="../media/image1156.png"/><Relationship Id="rId11" Type="http://schemas.openxmlformats.org/officeDocument/2006/relationships/image" Target="../media/image1161.png"/><Relationship Id="rId24" Type="http://schemas.openxmlformats.org/officeDocument/2006/relationships/image" Target="../media/image1174.png"/><Relationship Id="rId32" Type="http://schemas.openxmlformats.org/officeDocument/2006/relationships/image" Target="../media/image1182.png"/><Relationship Id="rId37" Type="http://schemas.openxmlformats.org/officeDocument/2006/relationships/image" Target="../media/image1187.png"/><Relationship Id="rId40" Type="http://schemas.openxmlformats.org/officeDocument/2006/relationships/image" Target="../media/image1190.png"/><Relationship Id="rId5" Type="http://schemas.openxmlformats.org/officeDocument/2006/relationships/image" Target="../media/image1155.png"/><Relationship Id="rId15" Type="http://schemas.openxmlformats.org/officeDocument/2006/relationships/image" Target="../media/image1165.png"/><Relationship Id="rId23" Type="http://schemas.openxmlformats.org/officeDocument/2006/relationships/image" Target="../media/image1173.png"/><Relationship Id="rId28" Type="http://schemas.openxmlformats.org/officeDocument/2006/relationships/image" Target="../media/image1178.png"/><Relationship Id="rId36" Type="http://schemas.openxmlformats.org/officeDocument/2006/relationships/image" Target="../media/image1186.png"/><Relationship Id="rId10" Type="http://schemas.openxmlformats.org/officeDocument/2006/relationships/image" Target="../media/image1160.png"/><Relationship Id="rId19" Type="http://schemas.openxmlformats.org/officeDocument/2006/relationships/image" Target="../media/image1169.png"/><Relationship Id="rId31" Type="http://schemas.openxmlformats.org/officeDocument/2006/relationships/image" Target="../media/image1181.png"/><Relationship Id="rId4" Type="http://schemas.openxmlformats.org/officeDocument/2006/relationships/image" Target="../media/image1154.png"/><Relationship Id="rId9" Type="http://schemas.openxmlformats.org/officeDocument/2006/relationships/image" Target="../media/image1159.png"/><Relationship Id="rId14" Type="http://schemas.openxmlformats.org/officeDocument/2006/relationships/image" Target="../media/image1164.png"/><Relationship Id="rId22" Type="http://schemas.openxmlformats.org/officeDocument/2006/relationships/image" Target="../media/image1172.png"/><Relationship Id="rId27" Type="http://schemas.openxmlformats.org/officeDocument/2006/relationships/image" Target="../media/image1177.png"/><Relationship Id="rId30" Type="http://schemas.openxmlformats.org/officeDocument/2006/relationships/image" Target="../media/image1180.png"/><Relationship Id="rId35" Type="http://schemas.openxmlformats.org/officeDocument/2006/relationships/image" Target="../media/image1185.png"/><Relationship Id="rId43" Type="http://schemas.openxmlformats.org/officeDocument/2006/relationships/image" Target="../media/image1193.png"/><Relationship Id="rId8" Type="http://schemas.openxmlformats.org/officeDocument/2006/relationships/image" Target="../media/image1158.png"/><Relationship Id="rId3" Type="http://schemas.openxmlformats.org/officeDocument/2006/relationships/image" Target="../media/image1153.png"/><Relationship Id="rId12" Type="http://schemas.openxmlformats.org/officeDocument/2006/relationships/image" Target="../media/image1162.png"/><Relationship Id="rId17" Type="http://schemas.openxmlformats.org/officeDocument/2006/relationships/image" Target="../media/image1167.png"/><Relationship Id="rId25" Type="http://schemas.openxmlformats.org/officeDocument/2006/relationships/image" Target="../media/image1175.png"/><Relationship Id="rId33" Type="http://schemas.openxmlformats.org/officeDocument/2006/relationships/image" Target="../media/image1183.png"/><Relationship Id="rId38" Type="http://schemas.openxmlformats.org/officeDocument/2006/relationships/image" Target="../media/image1188.png"/></Relationships>
</file>

<file path=xl/drawings/_rels/drawing2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06.png"/><Relationship Id="rId18" Type="http://schemas.openxmlformats.org/officeDocument/2006/relationships/image" Target="../media/image1211.png"/><Relationship Id="rId26" Type="http://schemas.openxmlformats.org/officeDocument/2006/relationships/image" Target="../media/image1219.png"/><Relationship Id="rId39" Type="http://schemas.openxmlformats.org/officeDocument/2006/relationships/image" Target="../media/image1232.png"/><Relationship Id="rId21" Type="http://schemas.openxmlformats.org/officeDocument/2006/relationships/image" Target="../media/image1214.png"/><Relationship Id="rId34" Type="http://schemas.openxmlformats.org/officeDocument/2006/relationships/image" Target="../media/image1227.png"/><Relationship Id="rId42" Type="http://schemas.openxmlformats.org/officeDocument/2006/relationships/image" Target="../media/image1235.png"/><Relationship Id="rId47" Type="http://schemas.openxmlformats.org/officeDocument/2006/relationships/image" Target="../media/image1240.png"/><Relationship Id="rId7" Type="http://schemas.openxmlformats.org/officeDocument/2006/relationships/image" Target="../media/image1200.png"/><Relationship Id="rId2" Type="http://schemas.openxmlformats.org/officeDocument/2006/relationships/image" Target="../media/image1195.png"/><Relationship Id="rId16" Type="http://schemas.openxmlformats.org/officeDocument/2006/relationships/image" Target="../media/image1209.png"/><Relationship Id="rId29" Type="http://schemas.openxmlformats.org/officeDocument/2006/relationships/image" Target="../media/image1222.png"/><Relationship Id="rId1" Type="http://schemas.openxmlformats.org/officeDocument/2006/relationships/image" Target="../media/image1194.png"/><Relationship Id="rId6" Type="http://schemas.openxmlformats.org/officeDocument/2006/relationships/image" Target="../media/image1199.png"/><Relationship Id="rId11" Type="http://schemas.openxmlformats.org/officeDocument/2006/relationships/image" Target="../media/image1204.png"/><Relationship Id="rId24" Type="http://schemas.openxmlformats.org/officeDocument/2006/relationships/image" Target="../media/image1217.png"/><Relationship Id="rId32" Type="http://schemas.openxmlformats.org/officeDocument/2006/relationships/image" Target="../media/image1225.png"/><Relationship Id="rId37" Type="http://schemas.openxmlformats.org/officeDocument/2006/relationships/image" Target="../media/image1230.png"/><Relationship Id="rId40" Type="http://schemas.openxmlformats.org/officeDocument/2006/relationships/image" Target="../media/image1233.png"/><Relationship Id="rId45" Type="http://schemas.openxmlformats.org/officeDocument/2006/relationships/image" Target="../media/image1238.png"/><Relationship Id="rId5" Type="http://schemas.openxmlformats.org/officeDocument/2006/relationships/image" Target="../media/image1198.png"/><Relationship Id="rId15" Type="http://schemas.openxmlformats.org/officeDocument/2006/relationships/image" Target="../media/image1208.png"/><Relationship Id="rId23" Type="http://schemas.openxmlformats.org/officeDocument/2006/relationships/image" Target="../media/image1216.png"/><Relationship Id="rId28" Type="http://schemas.openxmlformats.org/officeDocument/2006/relationships/image" Target="../media/image1221.png"/><Relationship Id="rId36" Type="http://schemas.openxmlformats.org/officeDocument/2006/relationships/image" Target="../media/image1229.png"/><Relationship Id="rId10" Type="http://schemas.openxmlformats.org/officeDocument/2006/relationships/image" Target="../media/image1203.png"/><Relationship Id="rId19" Type="http://schemas.openxmlformats.org/officeDocument/2006/relationships/image" Target="../media/image1212.png"/><Relationship Id="rId31" Type="http://schemas.openxmlformats.org/officeDocument/2006/relationships/image" Target="../media/image1224.png"/><Relationship Id="rId44" Type="http://schemas.openxmlformats.org/officeDocument/2006/relationships/image" Target="../media/image1237.png"/><Relationship Id="rId4" Type="http://schemas.openxmlformats.org/officeDocument/2006/relationships/image" Target="../media/image1197.png"/><Relationship Id="rId9" Type="http://schemas.openxmlformats.org/officeDocument/2006/relationships/image" Target="../media/image1202.png"/><Relationship Id="rId14" Type="http://schemas.openxmlformats.org/officeDocument/2006/relationships/image" Target="../media/image1207.png"/><Relationship Id="rId22" Type="http://schemas.openxmlformats.org/officeDocument/2006/relationships/image" Target="../media/image1215.png"/><Relationship Id="rId27" Type="http://schemas.openxmlformats.org/officeDocument/2006/relationships/image" Target="../media/image1220.png"/><Relationship Id="rId30" Type="http://schemas.openxmlformats.org/officeDocument/2006/relationships/image" Target="../media/image1223.png"/><Relationship Id="rId35" Type="http://schemas.openxmlformats.org/officeDocument/2006/relationships/image" Target="../media/image1228.png"/><Relationship Id="rId43" Type="http://schemas.openxmlformats.org/officeDocument/2006/relationships/image" Target="../media/image1236.png"/><Relationship Id="rId8" Type="http://schemas.openxmlformats.org/officeDocument/2006/relationships/image" Target="../media/image1201.png"/><Relationship Id="rId3" Type="http://schemas.openxmlformats.org/officeDocument/2006/relationships/image" Target="../media/image1196.png"/><Relationship Id="rId12" Type="http://schemas.openxmlformats.org/officeDocument/2006/relationships/image" Target="../media/image1205.png"/><Relationship Id="rId17" Type="http://schemas.openxmlformats.org/officeDocument/2006/relationships/image" Target="../media/image1210.png"/><Relationship Id="rId25" Type="http://schemas.openxmlformats.org/officeDocument/2006/relationships/image" Target="../media/image1218.png"/><Relationship Id="rId33" Type="http://schemas.openxmlformats.org/officeDocument/2006/relationships/image" Target="../media/image1226.png"/><Relationship Id="rId38" Type="http://schemas.openxmlformats.org/officeDocument/2006/relationships/image" Target="../media/image1231.png"/><Relationship Id="rId46" Type="http://schemas.openxmlformats.org/officeDocument/2006/relationships/image" Target="../media/image1239.png"/><Relationship Id="rId20" Type="http://schemas.openxmlformats.org/officeDocument/2006/relationships/image" Target="../media/image1213.png"/><Relationship Id="rId41" Type="http://schemas.openxmlformats.org/officeDocument/2006/relationships/image" Target="../media/image1234.png"/></Relationships>
</file>

<file path=xl/drawings/_rels/drawing2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53.png"/><Relationship Id="rId18" Type="http://schemas.openxmlformats.org/officeDocument/2006/relationships/image" Target="../media/image1258.png"/><Relationship Id="rId26" Type="http://schemas.openxmlformats.org/officeDocument/2006/relationships/image" Target="../media/image1266.png"/><Relationship Id="rId39" Type="http://schemas.openxmlformats.org/officeDocument/2006/relationships/image" Target="../media/image1279.png"/><Relationship Id="rId21" Type="http://schemas.openxmlformats.org/officeDocument/2006/relationships/image" Target="../media/image1261.png"/><Relationship Id="rId34" Type="http://schemas.openxmlformats.org/officeDocument/2006/relationships/image" Target="../media/image1274.png"/><Relationship Id="rId42" Type="http://schemas.openxmlformats.org/officeDocument/2006/relationships/image" Target="../media/image1282.png"/><Relationship Id="rId7" Type="http://schemas.openxmlformats.org/officeDocument/2006/relationships/image" Target="../media/image1247.png"/><Relationship Id="rId2" Type="http://schemas.openxmlformats.org/officeDocument/2006/relationships/image" Target="../media/image1242.png"/><Relationship Id="rId16" Type="http://schemas.openxmlformats.org/officeDocument/2006/relationships/image" Target="../media/image1256.png"/><Relationship Id="rId20" Type="http://schemas.openxmlformats.org/officeDocument/2006/relationships/image" Target="../media/image1260.png"/><Relationship Id="rId29" Type="http://schemas.openxmlformats.org/officeDocument/2006/relationships/image" Target="../media/image1269.png"/><Relationship Id="rId41" Type="http://schemas.openxmlformats.org/officeDocument/2006/relationships/image" Target="../media/image1281.png"/><Relationship Id="rId1" Type="http://schemas.openxmlformats.org/officeDocument/2006/relationships/image" Target="../media/image1241.png"/><Relationship Id="rId6" Type="http://schemas.openxmlformats.org/officeDocument/2006/relationships/image" Target="../media/image1246.png"/><Relationship Id="rId11" Type="http://schemas.openxmlformats.org/officeDocument/2006/relationships/image" Target="../media/image1251.png"/><Relationship Id="rId24" Type="http://schemas.openxmlformats.org/officeDocument/2006/relationships/image" Target="../media/image1264.png"/><Relationship Id="rId32" Type="http://schemas.openxmlformats.org/officeDocument/2006/relationships/image" Target="../media/image1272.png"/><Relationship Id="rId37" Type="http://schemas.openxmlformats.org/officeDocument/2006/relationships/image" Target="../media/image1277.png"/><Relationship Id="rId40" Type="http://schemas.openxmlformats.org/officeDocument/2006/relationships/image" Target="../media/image1280.png"/><Relationship Id="rId5" Type="http://schemas.openxmlformats.org/officeDocument/2006/relationships/image" Target="../media/image1245.png"/><Relationship Id="rId15" Type="http://schemas.openxmlformats.org/officeDocument/2006/relationships/image" Target="../media/image1255.png"/><Relationship Id="rId23" Type="http://schemas.openxmlformats.org/officeDocument/2006/relationships/image" Target="../media/image1263.png"/><Relationship Id="rId28" Type="http://schemas.openxmlformats.org/officeDocument/2006/relationships/image" Target="../media/image1268.png"/><Relationship Id="rId36" Type="http://schemas.openxmlformats.org/officeDocument/2006/relationships/image" Target="../media/image1276.png"/><Relationship Id="rId10" Type="http://schemas.openxmlformats.org/officeDocument/2006/relationships/image" Target="../media/image1250.png"/><Relationship Id="rId19" Type="http://schemas.openxmlformats.org/officeDocument/2006/relationships/image" Target="../media/image1259.png"/><Relationship Id="rId31" Type="http://schemas.openxmlformats.org/officeDocument/2006/relationships/image" Target="../media/image1271.png"/><Relationship Id="rId4" Type="http://schemas.openxmlformats.org/officeDocument/2006/relationships/image" Target="../media/image1244.png"/><Relationship Id="rId9" Type="http://schemas.openxmlformats.org/officeDocument/2006/relationships/image" Target="../media/image1249.png"/><Relationship Id="rId14" Type="http://schemas.openxmlformats.org/officeDocument/2006/relationships/image" Target="../media/image1254.png"/><Relationship Id="rId22" Type="http://schemas.openxmlformats.org/officeDocument/2006/relationships/image" Target="../media/image1262.png"/><Relationship Id="rId27" Type="http://schemas.openxmlformats.org/officeDocument/2006/relationships/image" Target="../media/image1267.png"/><Relationship Id="rId30" Type="http://schemas.openxmlformats.org/officeDocument/2006/relationships/image" Target="../media/image1270.png"/><Relationship Id="rId35" Type="http://schemas.openxmlformats.org/officeDocument/2006/relationships/image" Target="../media/image1275.png"/><Relationship Id="rId8" Type="http://schemas.openxmlformats.org/officeDocument/2006/relationships/image" Target="../media/image1248.png"/><Relationship Id="rId3" Type="http://schemas.openxmlformats.org/officeDocument/2006/relationships/image" Target="../media/image1243.png"/><Relationship Id="rId12" Type="http://schemas.openxmlformats.org/officeDocument/2006/relationships/image" Target="../media/image1252.png"/><Relationship Id="rId17" Type="http://schemas.openxmlformats.org/officeDocument/2006/relationships/image" Target="../media/image1257.png"/><Relationship Id="rId25" Type="http://schemas.openxmlformats.org/officeDocument/2006/relationships/image" Target="../media/image1265.png"/><Relationship Id="rId33" Type="http://schemas.openxmlformats.org/officeDocument/2006/relationships/image" Target="../media/image1273.png"/><Relationship Id="rId38" Type="http://schemas.openxmlformats.org/officeDocument/2006/relationships/image" Target="../media/image1278.png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95.png"/><Relationship Id="rId18" Type="http://schemas.openxmlformats.org/officeDocument/2006/relationships/image" Target="../media/image1300.png"/><Relationship Id="rId26" Type="http://schemas.openxmlformats.org/officeDocument/2006/relationships/image" Target="../media/image1308.png"/><Relationship Id="rId39" Type="http://schemas.openxmlformats.org/officeDocument/2006/relationships/image" Target="../media/image1321.png"/><Relationship Id="rId21" Type="http://schemas.openxmlformats.org/officeDocument/2006/relationships/image" Target="../media/image1303.png"/><Relationship Id="rId34" Type="http://schemas.openxmlformats.org/officeDocument/2006/relationships/image" Target="../media/image1316.png"/><Relationship Id="rId42" Type="http://schemas.openxmlformats.org/officeDocument/2006/relationships/image" Target="../media/image1324.png"/><Relationship Id="rId7" Type="http://schemas.openxmlformats.org/officeDocument/2006/relationships/image" Target="../media/image1289.png"/><Relationship Id="rId2" Type="http://schemas.openxmlformats.org/officeDocument/2006/relationships/image" Target="../media/image1284.png"/><Relationship Id="rId16" Type="http://schemas.openxmlformats.org/officeDocument/2006/relationships/image" Target="../media/image1298.png"/><Relationship Id="rId20" Type="http://schemas.openxmlformats.org/officeDocument/2006/relationships/image" Target="../media/image1302.png"/><Relationship Id="rId29" Type="http://schemas.openxmlformats.org/officeDocument/2006/relationships/image" Target="../media/image1311.png"/><Relationship Id="rId41" Type="http://schemas.openxmlformats.org/officeDocument/2006/relationships/image" Target="../media/image1323.png"/><Relationship Id="rId1" Type="http://schemas.openxmlformats.org/officeDocument/2006/relationships/image" Target="../media/image1283.png"/><Relationship Id="rId6" Type="http://schemas.openxmlformats.org/officeDocument/2006/relationships/image" Target="../media/image1288.png"/><Relationship Id="rId11" Type="http://schemas.openxmlformats.org/officeDocument/2006/relationships/image" Target="../media/image1293.png"/><Relationship Id="rId24" Type="http://schemas.openxmlformats.org/officeDocument/2006/relationships/image" Target="../media/image1306.png"/><Relationship Id="rId32" Type="http://schemas.openxmlformats.org/officeDocument/2006/relationships/image" Target="../media/image1314.png"/><Relationship Id="rId37" Type="http://schemas.openxmlformats.org/officeDocument/2006/relationships/image" Target="../media/image1319.png"/><Relationship Id="rId40" Type="http://schemas.openxmlformats.org/officeDocument/2006/relationships/image" Target="../media/image1322.png"/><Relationship Id="rId5" Type="http://schemas.openxmlformats.org/officeDocument/2006/relationships/image" Target="../media/image1287.png"/><Relationship Id="rId15" Type="http://schemas.openxmlformats.org/officeDocument/2006/relationships/image" Target="../media/image1297.png"/><Relationship Id="rId23" Type="http://schemas.openxmlformats.org/officeDocument/2006/relationships/image" Target="../media/image1305.png"/><Relationship Id="rId28" Type="http://schemas.openxmlformats.org/officeDocument/2006/relationships/image" Target="../media/image1310.png"/><Relationship Id="rId36" Type="http://schemas.openxmlformats.org/officeDocument/2006/relationships/image" Target="../media/image1318.png"/><Relationship Id="rId10" Type="http://schemas.openxmlformats.org/officeDocument/2006/relationships/image" Target="../media/image1292.png"/><Relationship Id="rId19" Type="http://schemas.openxmlformats.org/officeDocument/2006/relationships/image" Target="../media/image1301.png"/><Relationship Id="rId31" Type="http://schemas.openxmlformats.org/officeDocument/2006/relationships/image" Target="../media/image1313.png"/><Relationship Id="rId4" Type="http://schemas.openxmlformats.org/officeDocument/2006/relationships/image" Target="../media/image1286.png"/><Relationship Id="rId9" Type="http://schemas.openxmlformats.org/officeDocument/2006/relationships/image" Target="../media/image1291.png"/><Relationship Id="rId14" Type="http://schemas.openxmlformats.org/officeDocument/2006/relationships/image" Target="../media/image1296.png"/><Relationship Id="rId22" Type="http://schemas.openxmlformats.org/officeDocument/2006/relationships/image" Target="../media/image1304.png"/><Relationship Id="rId27" Type="http://schemas.openxmlformats.org/officeDocument/2006/relationships/image" Target="../media/image1309.png"/><Relationship Id="rId30" Type="http://schemas.openxmlformats.org/officeDocument/2006/relationships/image" Target="../media/image1312.png"/><Relationship Id="rId35" Type="http://schemas.openxmlformats.org/officeDocument/2006/relationships/image" Target="../media/image1317.png"/><Relationship Id="rId43" Type="http://schemas.openxmlformats.org/officeDocument/2006/relationships/image" Target="../media/image1325.png"/><Relationship Id="rId8" Type="http://schemas.openxmlformats.org/officeDocument/2006/relationships/image" Target="../media/image1290.png"/><Relationship Id="rId3" Type="http://schemas.openxmlformats.org/officeDocument/2006/relationships/image" Target="../media/image1285.png"/><Relationship Id="rId12" Type="http://schemas.openxmlformats.org/officeDocument/2006/relationships/image" Target="../media/image1294.png"/><Relationship Id="rId17" Type="http://schemas.openxmlformats.org/officeDocument/2006/relationships/image" Target="../media/image1299.png"/><Relationship Id="rId25" Type="http://schemas.openxmlformats.org/officeDocument/2006/relationships/image" Target="../media/image1307.png"/><Relationship Id="rId33" Type="http://schemas.openxmlformats.org/officeDocument/2006/relationships/image" Target="../media/image1315.png"/><Relationship Id="rId38" Type="http://schemas.openxmlformats.org/officeDocument/2006/relationships/image" Target="../media/image1320.png"/></Relationships>
</file>

<file path=xl/drawings/_rels/drawing2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38.png"/><Relationship Id="rId18" Type="http://schemas.openxmlformats.org/officeDocument/2006/relationships/image" Target="../media/image1343.png"/><Relationship Id="rId26" Type="http://schemas.openxmlformats.org/officeDocument/2006/relationships/image" Target="../media/image1351.png"/><Relationship Id="rId21" Type="http://schemas.openxmlformats.org/officeDocument/2006/relationships/image" Target="../media/image1346.png"/><Relationship Id="rId34" Type="http://schemas.openxmlformats.org/officeDocument/2006/relationships/image" Target="../media/image1359.png"/><Relationship Id="rId7" Type="http://schemas.openxmlformats.org/officeDocument/2006/relationships/image" Target="../media/image1332.png"/><Relationship Id="rId12" Type="http://schemas.openxmlformats.org/officeDocument/2006/relationships/image" Target="../media/image1337.png"/><Relationship Id="rId17" Type="http://schemas.openxmlformats.org/officeDocument/2006/relationships/image" Target="../media/image1342.png"/><Relationship Id="rId25" Type="http://schemas.openxmlformats.org/officeDocument/2006/relationships/image" Target="../media/image1350.png"/><Relationship Id="rId33" Type="http://schemas.openxmlformats.org/officeDocument/2006/relationships/image" Target="../media/image1358.png"/><Relationship Id="rId2" Type="http://schemas.openxmlformats.org/officeDocument/2006/relationships/image" Target="../media/image1327.png"/><Relationship Id="rId16" Type="http://schemas.openxmlformats.org/officeDocument/2006/relationships/image" Target="../media/image1341.png"/><Relationship Id="rId20" Type="http://schemas.openxmlformats.org/officeDocument/2006/relationships/image" Target="../media/image1345.png"/><Relationship Id="rId29" Type="http://schemas.openxmlformats.org/officeDocument/2006/relationships/image" Target="../media/image1354.png"/><Relationship Id="rId1" Type="http://schemas.openxmlformats.org/officeDocument/2006/relationships/image" Target="../media/image1326.png"/><Relationship Id="rId6" Type="http://schemas.openxmlformats.org/officeDocument/2006/relationships/image" Target="../media/image1331.png"/><Relationship Id="rId11" Type="http://schemas.openxmlformats.org/officeDocument/2006/relationships/image" Target="../media/image1336.png"/><Relationship Id="rId24" Type="http://schemas.openxmlformats.org/officeDocument/2006/relationships/image" Target="../media/image1349.png"/><Relationship Id="rId32" Type="http://schemas.openxmlformats.org/officeDocument/2006/relationships/image" Target="../media/image1357.png"/><Relationship Id="rId37" Type="http://schemas.openxmlformats.org/officeDocument/2006/relationships/image" Target="../media/image1362.png"/><Relationship Id="rId5" Type="http://schemas.openxmlformats.org/officeDocument/2006/relationships/image" Target="../media/image1330.png"/><Relationship Id="rId15" Type="http://schemas.openxmlformats.org/officeDocument/2006/relationships/image" Target="../media/image1340.png"/><Relationship Id="rId23" Type="http://schemas.openxmlformats.org/officeDocument/2006/relationships/image" Target="../media/image1348.png"/><Relationship Id="rId28" Type="http://schemas.openxmlformats.org/officeDocument/2006/relationships/image" Target="../media/image1353.png"/><Relationship Id="rId36" Type="http://schemas.openxmlformats.org/officeDocument/2006/relationships/image" Target="../media/image1361.png"/><Relationship Id="rId10" Type="http://schemas.openxmlformats.org/officeDocument/2006/relationships/image" Target="../media/image1335.png"/><Relationship Id="rId19" Type="http://schemas.openxmlformats.org/officeDocument/2006/relationships/image" Target="../media/image1344.png"/><Relationship Id="rId31" Type="http://schemas.openxmlformats.org/officeDocument/2006/relationships/image" Target="../media/image1356.png"/><Relationship Id="rId4" Type="http://schemas.openxmlformats.org/officeDocument/2006/relationships/image" Target="../media/image1329.png"/><Relationship Id="rId9" Type="http://schemas.openxmlformats.org/officeDocument/2006/relationships/image" Target="../media/image1334.png"/><Relationship Id="rId14" Type="http://schemas.openxmlformats.org/officeDocument/2006/relationships/image" Target="../media/image1339.png"/><Relationship Id="rId22" Type="http://schemas.openxmlformats.org/officeDocument/2006/relationships/image" Target="../media/image1347.png"/><Relationship Id="rId27" Type="http://schemas.openxmlformats.org/officeDocument/2006/relationships/image" Target="../media/image1352.png"/><Relationship Id="rId30" Type="http://schemas.openxmlformats.org/officeDocument/2006/relationships/image" Target="../media/image1355.png"/><Relationship Id="rId35" Type="http://schemas.openxmlformats.org/officeDocument/2006/relationships/image" Target="../media/image1360.png"/><Relationship Id="rId8" Type="http://schemas.openxmlformats.org/officeDocument/2006/relationships/image" Target="../media/image1333.png"/><Relationship Id="rId3" Type="http://schemas.openxmlformats.org/officeDocument/2006/relationships/image" Target="../media/image1328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0.png"/><Relationship Id="rId21" Type="http://schemas.openxmlformats.org/officeDocument/2006/relationships/image" Target="../media/image145.png"/><Relationship Id="rId42" Type="http://schemas.openxmlformats.org/officeDocument/2006/relationships/image" Target="../media/image166.png"/><Relationship Id="rId47" Type="http://schemas.openxmlformats.org/officeDocument/2006/relationships/image" Target="../media/image171.png"/><Relationship Id="rId63" Type="http://schemas.openxmlformats.org/officeDocument/2006/relationships/image" Target="../media/image187.png"/><Relationship Id="rId68" Type="http://schemas.openxmlformats.org/officeDocument/2006/relationships/image" Target="../media/image192.png"/><Relationship Id="rId84" Type="http://schemas.openxmlformats.org/officeDocument/2006/relationships/image" Target="../media/image208.png"/><Relationship Id="rId16" Type="http://schemas.openxmlformats.org/officeDocument/2006/relationships/image" Target="../media/image140.png"/><Relationship Id="rId11" Type="http://schemas.openxmlformats.org/officeDocument/2006/relationships/image" Target="../media/image135.png"/><Relationship Id="rId32" Type="http://schemas.openxmlformats.org/officeDocument/2006/relationships/image" Target="../media/image156.png"/><Relationship Id="rId37" Type="http://schemas.openxmlformats.org/officeDocument/2006/relationships/image" Target="../media/image161.png"/><Relationship Id="rId53" Type="http://schemas.openxmlformats.org/officeDocument/2006/relationships/image" Target="../media/image177.png"/><Relationship Id="rId58" Type="http://schemas.openxmlformats.org/officeDocument/2006/relationships/image" Target="../media/image182.png"/><Relationship Id="rId74" Type="http://schemas.openxmlformats.org/officeDocument/2006/relationships/image" Target="../media/image198.png"/><Relationship Id="rId79" Type="http://schemas.openxmlformats.org/officeDocument/2006/relationships/image" Target="../media/image203.png"/><Relationship Id="rId5" Type="http://schemas.openxmlformats.org/officeDocument/2006/relationships/image" Target="../media/image129.png"/><Relationship Id="rId61" Type="http://schemas.openxmlformats.org/officeDocument/2006/relationships/image" Target="../media/image185.png"/><Relationship Id="rId82" Type="http://schemas.openxmlformats.org/officeDocument/2006/relationships/image" Target="../media/image206.png"/><Relationship Id="rId19" Type="http://schemas.openxmlformats.org/officeDocument/2006/relationships/image" Target="../media/image143.png"/><Relationship Id="rId14" Type="http://schemas.openxmlformats.org/officeDocument/2006/relationships/image" Target="../media/image138.png"/><Relationship Id="rId22" Type="http://schemas.openxmlformats.org/officeDocument/2006/relationships/image" Target="../media/image146.png"/><Relationship Id="rId27" Type="http://schemas.openxmlformats.org/officeDocument/2006/relationships/image" Target="../media/image151.png"/><Relationship Id="rId30" Type="http://schemas.openxmlformats.org/officeDocument/2006/relationships/image" Target="../media/image154.png"/><Relationship Id="rId35" Type="http://schemas.openxmlformats.org/officeDocument/2006/relationships/image" Target="../media/image159.png"/><Relationship Id="rId43" Type="http://schemas.openxmlformats.org/officeDocument/2006/relationships/image" Target="../media/image167.png"/><Relationship Id="rId48" Type="http://schemas.openxmlformats.org/officeDocument/2006/relationships/image" Target="../media/image172.png"/><Relationship Id="rId56" Type="http://schemas.openxmlformats.org/officeDocument/2006/relationships/image" Target="../media/image180.png"/><Relationship Id="rId64" Type="http://schemas.openxmlformats.org/officeDocument/2006/relationships/image" Target="../media/image188.png"/><Relationship Id="rId69" Type="http://schemas.openxmlformats.org/officeDocument/2006/relationships/image" Target="../media/image193.png"/><Relationship Id="rId77" Type="http://schemas.openxmlformats.org/officeDocument/2006/relationships/image" Target="../media/image201.png"/><Relationship Id="rId8" Type="http://schemas.openxmlformats.org/officeDocument/2006/relationships/image" Target="../media/image132.png"/><Relationship Id="rId51" Type="http://schemas.openxmlformats.org/officeDocument/2006/relationships/image" Target="../media/image175.png"/><Relationship Id="rId72" Type="http://schemas.openxmlformats.org/officeDocument/2006/relationships/image" Target="../media/image196.png"/><Relationship Id="rId80" Type="http://schemas.openxmlformats.org/officeDocument/2006/relationships/image" Target="../media/image204.png"/><Relationship Id="rId3" Type="http://schemas.openxmlformats.org/officeDocument/2006/relationships/image" Target="../media/image127.png"/><Relationship Id="rId12" Type="http://schemas.openxmlformats.org/officeDocument/2006/relationships/image" Target="../media/image136.png"/><Relationship Id="rId17" Type="http://schemas.openxmlformats.org/officeDocument/2006/relationships/image" Target="../media/image141.png"/><Relationship Id="rId25" Type="http://schemas.openxmlformats.org/officeDocument/2006/relationships/image" Target="../media/image149.png"/><Relationship Id="rId33" Type="http://schemas.openxmlformats.org/officeDocument/2006/relationships/image" Target="../media/image157.png"/><Relationship Id="rId38" Type="http://schemas.openxmlformats.org/officeDocument/2006/relationships/image" Target="../media/image162.png"/><Relationship Id="rId46" Type="http://schemas.openxmlformats.org/officeDocument/2006/relationships/image" Target="../media/image170.png"/><Relationship Id="rId59" Type="http://schemas.openxmlformats.org/officeDocument/2006/relationships/image" Target="../media/image183.png"/><Relationship Id="rId67" Type="http://schemas.openxmlformats.org/officeDocument/2006/relationships/image" Target="../media/image191.png"/><Relationship Id="rId20" Type="http://schemas.openxmlformats.org/officeDocument/2006/relationships/image" Target="../media/image144.png"/><Relationship Id="rId41" Type="http://schemas.openxmlformats.org/officeDocument/2006/relationships/image" Target="../media/image165.png"/><Relationship Id="rId54" Type="http://schemas.openxmlformats.org/officeDocument/2006/relationships/image" Target="../media/image178.png"/><Relationship Id="rId62" Type="http://schemas.openxmlformats.org/officeDocument/2006/relationships/image" Target="../media/image186.png"/><Relationship Id="rId70" Type="http://schemas.openxmlformats.org/officeDocument/2006/relationships/image" Target="../media/image194.png"/><Relationship Id="rId75" Type="http://schemas.openxmlformats.org/officeDocument/2006/relationships/image" Target="../media/image199.png"/><Relationship Id="rId83" Type="http://schemas.openxmlformats.org/officeDocument/2006/relationships/image" Target="../media/image207.png"/><Relationship Id="rId1" Type="http://schemas.openxmlformats.org/officeDocument/2006/relationships/image" Target="../media/image125.png"/><Relationship Id="rId6" Type="http://schemas.openxmlformats.org/officeDocument/2006/relationships/image" Target="../media/image130.png"/><Relationship Id="rId15" Type="http://schemas.openxmlformats.org/officeDocument/2006/relationships/image" Target="../media/image139.png"/><Relationship Id="rId23" Type="http://schemas.openxmlformats.org/officeDocument/2006/relationships/image" Target="../media/image147.png"/><Relationship Id="rId28" Type="http://schemas.openxmlformats.org/officeDocument/2006/relationships/image" Target="../media/image152.png"/><Relationship Id="rId36" Type="http://schemas.openxmlformats.org/officeDocument/2006/relationships/image" Target="../media/image160.png"/><Relationship Id="rId49" Type="http://schemas.openxmlformats.org/officeDocument/2006/relationships/image" Target="../media/image173.png"/><Relationship Id="rId57" Type="http://schemas.openxmlformats.org/officeDocument/2006/relationships/image" Target="../media/image181.png"/><Relationship Id="rId10" Type="http://schemas.openxmlformats.org/officeDocument/2006/relationships/image" Target="../media/image134.png"/><Relationship Id="rId31" Type="http://schemas.openxmlformats.org/officeDocument/2006/relationships/image" Target="../media/image155.png"/><Relationship Id="rId44" Type="http://schemas.openxmlformats.org/officeDocument/2006/relationships/image" Target="../media/image168.png"/><Relationship Id="rId52" Type="http://schemas.openxmlformats.org/officeDocument/2006/relationships/image" Target="../media/image176.png"/><Relationship Id="rId60" Type="http://schemas.openxmlformats.org/officeDocument/2006/relationships/image" Target="../media/image184.png"/><Relationship Id="rId65" Type="http://schemas.openxmlformats.org/officeDocument/2006/relationships/image" Target="../media/image189.png"/><Relationship Id="rId73" Type="http://schemas.openxmlformats.org/officeDocument/2006/relationships/image" Target="../media/image197.png"/><Relationship Id="rId78" Type="http://schemas.openxmlformats.org/officeDocument/2006/relationships/image" Target="../media/image202.png"/><Relationship Id="rId81" Type="http://schemas.openxmlformats.org/officeDocument/2006/relationships/image" Target="../media/image205.png"/><Relationship Id="rId4" Type="http://schemas.openxmlformats.org/officeDocument/2006/relationships/image" Target="../media/image128.png"/><Relationship Id="rId9" Type="http://schemas.openxmlformats.org/officeDocument/2006/relationships/image" Target="../media/image133.png"/><Relationship Id="rId13" Type="http://schemas.openxmlformats.org/officeDocument/2006/relationships/image" Target="../media/image137.png"/><Relationship Id="rId18" Type="http://schemas.openxmlformats.org/officeDocument/2006/relationships/image" Target="../media/image142.png"/><Relationship Id="rId39" Type="http://schemas.openxmlformats.org/officeDocument/2006/relationships/image" Target="../media/image163.png"/><Relationship Id="rId34" Type="http://schemas.openxmlformats.org/officeDocument/2006/relationships/image" Target="../media/image158.png"/><Relationship Id="rId50" Type="http://schemas.openxmlformats.org/officeDocument/2006/relationships/image" Target="../media/image174.png"/><Relationship Id="rId55" Type="http://schemas.openxmlformats.org/officeDocument/2006/relationships/image" Target="../media/image179.png"/><Relationship Id="rId76" Type="http://schemas.openxmlformats.org/officeDocument/2006/relationships/image" Target="../media/image200.png"/><Relationship Id="rId7" Type="http://schemas.openxmlformats.org/officeDocument/2006/relationships/image" Target="../media/image131.png"/><Relationship Id="rId71" Type="http://schemas.openxmlformats.org/officeDocument/2006/relationships/image" Target="../media/image195.png"/><Relationship Id="rId2" Type="http://schemas.openxmlformats.org/officeDocument/2006/relationships/image" Target="../media/image126.png"/><Relationship Id="rId29" Type="http://schemas.openxmlformats.org/officeDocument/2006/relationships/image" Target="../media/image153.png"/><Relationship Id="rId24" Type="http://schemas.openxmlformats.org/officeDocument/2006/relationships/image" Target="../media/image148.png"/><Relationship Id="rId40" Type="http://schemas.openxmlformats.org/officeDocument/2006/relationships/image" Target="../media/image164.png"/><Relationship Id="rId45" Type="http://schemas.openxmlformats.org/officeDocument/2006/relationships/image" Target="../media/image169.png"/><Relationship Id="rId66" Type="http://schemas.openxmlformats.org/officeDocument/2006/relationships/image" Target="../media/image19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21.png"/><Relationship Id="rId18" Type="http://schemas.openxmlformats.org/officeDocument/2006/relationships/image" Target="../media/image226.png"/><Relationship Id="rId26" Type="http://schemas.openxmlformats.org/officeDocument/2006/relationships/image" Target="../media/image234.png"/><Relationship Id="rId39" Type="http://schemas.openxmlformats.org/officeDocument/2006/relationships/image" Target="../media/image247.png"/><Relationship Id="rId21" Type="http://schemas.openxmlformats.org/officeDocument/2006/relationships/image" Target="../media/image229.png"/><Relationship Id="rId34" Type="http://schemas.openxmlformats.org/officeDocument/2006/relationships/image" Target="../media/image242.png"/><Relationship Id="rId42" Type="http://schemas.openxmlformats.org/officeDocument/2006/relationships/image" Target="../media/image250.png"/><Relationship Id="rId7" Type="http://schemas.openxmlformats.org/officeDocument/2006/relationships/image" Target="../media/image215.png"/><Relationship Id="rId2" Type="http://schemas.openxmlformats.org/officeDocument/2006/relationships/image" Target="../media/image210.png"/><Relationship Id="rId16" Type="http://schemas.openxmlformats.org/officeDocument/2006/relationships/image" Target="../media/image224.png"/><Relationship Id="rId20" Type="http://schemas.openxmlformats.org/officeDocument/2006/relationships/image" Target="../media/image228.png"/><Relationship Id="rId29" Type="http://schemas.openxmlformats.org/officeDocument/2006/relationships/image" Target="../media/image237.png"/><Relationship Id="rId41" Type="http://schemas.openxmlformats.org/officeDocument/2006/relationships/image" Target="../media/image249.png"/><Relationship Id="rId1" Type="http://schemas.openxmlformats.org/officeDocument/2006/relationships/image" Target="../media/image209.png"/><Relationship Id="rId6" Type="http://schemas.openxmlformats.org/officeDocument/2006/relationships/image" Target="../media/image214.png"/><Relationship Id="rId11" Type="http://schemas.openxmlformats.org/officeDocument/2006/relationships/image" Target="../media/image219.png"/><Relationship Id="rId24" Type="http://schemas.openxmlformats.org/officeDocument/2006/relationships/image" Target="../media/image232.png"/><Relationship Id="rId32" Type="http://schemas.openxmlformats.org/officeDocument/2006/relationships/image" Target="../media/image240.png"/><Relationship Id="rId37" Type="http://schemas.openxmlformats.org/officeDocument/2006/relationships/image" Target="../media/image245.png"/><Relationship Id="rId40" Type="http://schemas.openxmlformats.org/officeDocument/2006/relationships/image" Target="../media/image248.png"/><Relationship Id="rId5" Type="http://schemas.openxmlformats.org/officeDocument/2006/relationships/image" Target="../media/image213.png"/><Relationship Id="rId15" Type="http://schemas.openxmlformats.org/officeDocument/2006/relationships/image" Target="../media/image223.png"/><Relationship Id="rId23" Type="http://schemas.openxmlformats.org/officeDocument/2006/relationships/image" Target="../media/image231.png"/><Relationship Id="rId28" Type="http://schemas.openxmlformats.org/officeDocument/2006/relationships/image" Target="../media/image236.png"/><Relationship Id="rId36" Type="http://schemas.openxmlformats.org/officeDocument/2006/relationships/image" Target="../media/image244.png"/><Relationship Id="rId10" Type="http://schemas.openxmlformats.org/officeDocument/2006/relationships/image" Target="../media/image218.png"/><Relationship Id="rId19" Type="http://schemas.openxmlformats.org/officeDocument/2006/relationships/image" Target="../media/image227.png"/><Relationship Id="rId31" Type="http://schemas.openxmlformats.org/officeDocument/2006/relationships/image" Target="../media/image239.png"/><Relationship Id="rId4" Type="http://schemas.openxmlformats.org/officeDocument/2006/relationships/image" Target="../media/image212.png"/><Relationship Id="rId9" Type="http://schemas.openxmlformats.org/officeDocument/2006/relationships/image" Target="../media/image217.png"/><Relationship Id="rId14" Type="http://schemas.openxmlformats.org/officeDocument/2006/relationships/image" Target="../media/image222.png"/><Relationship Id="rId22" Type="http://schemas.openxmlformats.org/officeDocument/2006/relationships/image" Target="../media/image230.png"/><Relationship Id="rId27" Type="http://schemas.openxmlformats.org/officeDocument/2006/relationships/image" Target="../media/image235.png"/><Relationship Id="rId30" Type="http://schemas.openxmlformats.org/officeDocument/2006/relationships/image" Target="../media/image238.png"/><Relationship Id="rId35" Type="http://schemas.openxmlformats.org/officeDocument/2006/relationships/image" Target="../media/image243.png"/><Relationship Id="rId43" Type="http://schemas.openxmlformats.org/officeDocument/2006/relationships/image" Target="../media/image251.png"/><Relationship Id="rId8" Type="http://schemas.openxmlformats.org/officeDocument/2006/relationships/image" Target="../media/image216.png"/><Relationship Id="rId3" Type="http://schemas.openxmlformats.org/officeDocument/2006/relationships/image" Target="../media/image211.png"/><Relationship Id="rId12" Type="http://schemas.openxmlformats.org/officeDocument/2006/relationships/image" Target="../media/image220.png"/><Relationship Id="rId17" Type="http://schemas.openxmlformats.org/officeDocument/2006/relationships/image" Target="../media/image225.png"/><Relationship Id="rId25" Type="http://schemas.openxmlformats.org/officeDocument/2006/relationships/image" Target="../media/image233.png"/><Relationship Id="rId33" Type="http://schemas.openxmlformats.org/officeDocument/2006/relationships/image" Target="../media/image241.png"/><Relationship Id="rId38" Type="http://schemas.openxmlformats.org/officeDocument/2006/relationships/image" Target="../media/image246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7.png"/><Relationship Id="rId21" Type="http://schemas.openxmlformats.org/officeDocument/2006/relationships/image" Target="../media/image272.png"/><Relationship Id="rId42" Type="http://schemas.openxmlformats.org/officeDocument/2006/relationships/image" Target="../media/image293.png"/><Relationship Id="rId47" Type="http://schemas.openxmlformats.org/officeDocument/2006/relationships/image" Target="../media/image298.png"/><Relationship Id="rId63" Type="http://schemas.openxmlformats.org/officeDocument/2006/relationships/image" Target="../media/image314.png"/><Relationship Id="rId68" Type="http://schemas.openxmlformats.org/officeDocument/2006/relationships/image" Target="../media/image319.png"/><Relationship Id="rId16" Type="http://schemas.openxmlformats.org/officeDocument/2006/relationships/image" Target="../media/image267.png"/><Relationship Id="rId11" Type="http://schemas.openxmlformats.org/officeDocument/2006/relationships/image" Target="../media/image262.png"/><Relationship Id="rId24" Type="http://schemas.openxmlformats.org/officeDocument/2006/relationships/image" Target="../media/image275.png"/><Relationship Id="rId32" Type="http://schemas.openxmlformats.org/officeDocument/2006/relationships/image" Target="../media/image283.png"/><Relationship Id="rId37" Type="http://schemas.openxmlformats.org/officeDocument/2006/relationships/image" Target="../media/image288.png"/><Relationship Id="rId40" Type="http://schemas.openxmlformats.org/officeDocument/2006/relationships/image" Target="../media/image291.png"/><Relationship Id="rId45" Type="http://schemas.openxmlformats.org/officeDocument/2006/relationships/image" Target="../media/image296.png"/><Relationship Id="rId53" Type="http://schemas.openxmlformats.org/officeDocument/2006/relationships/image" Target="../media/image304.png"/><Relationship Id="rId58" Type="http://schemas.openxmlformats.org/officeDocument/2006/relationships/image" Target="../media/image309.png"/><Relationship Id="rId66" Type="http://schemas.openxmlformats.org/officeDocument/2006/relationships/image" Target="../media/image317.png"/><Relationship Id="rId74" Type="http://schemas.openxmlformats.org/officeDocument/2006/relationships/image" Target="../media/image325.png"/><Relationship Id="rId5" Type="http://schemas.openxmlformats.org/officeDocument/2006/relationships/image" Target="../media/image256.png"/><Relationship Id="rId61" Type="http://schemas.openxmlformats.org/officeDocument/2006/relationships/image" Target="../media/image312.png"/><Relationship Id="rId19" Type="http://schemas.openxmlformats.org/officeDocument/2006/relationships/image" Target="../media/image270.png"/><Relationship Id="rId14" Type="http://schemas.openxmlformats.org/officeDocument/2006/relationships/image" Target="../media/image265.png"/><Relationship Id="rId22" Type="http://schemas.openxmlformats.org/officeDocument/2006/relationships/image" Target="../media/image273.png"/><Relationship Id="rId27" Type="http://schemas.openxmlformats.org/officeDocument/2006/relationships/image" Target="../media/image278.png"/><Relationship Id="rId30" Type="http://schemas.openxmlformats.org/officeDocument/2006/relationships/image" Target="../media/image281.png"/><Relationship Id="rId35" Type="http://schemas.openxmlformats.org/officeDocument/2006/relationships/image" Target="../media/image286.png"/><Relationship Id="rId43" Type="http://schemas.openxmlformats.org/officeDocument/2006/relationships/image" Target="../media/image294.png"/><Relationship Id="rId48" Type="http://schemas.openxmlformats.org/officeDocument/2006/relationships/image" Target="../media/image299.png"/><Relationship Id="rId56" Type="http://schemas.openxmlformats.org/officeDocument/2006/relationships/image" Target="../media/image307.png"/><Relationship Id="rId64" Type="http://schemas.openxmlformats.org/officeDocument/2006/relationships/image" Target="../media/image315.png"/><Relationship Id="rId69" Type="http://schemas.openxmlformats.org/officeDocument/2006/relationships/image" Target="../media/image320.png"/><Relationship Id="rId77" Type="http://schemas.openxmlformats.org/officeDocument/2006/relationships/image" Target="../media/image328.png"/><Relationship Id="rId8" Type="http://schemas.openxmlformats.org/officeDocument/2006/relationships/image" Target="../media/image259.png"/><Relationship Id="rId51" Type="http://schemas.openxmlformats.org/officeDocument/2006/relationships/image" Target="../media/image302.png"/><Relationship Id="rId72" Type="http://schemas.openxmlformats.org/officeDocument/2006/relationships/image" Target="../media/image323.png"/><Relationship Id="rId3" Type="http://schemas.openxmlformats.org/officeDocument/2006/relationships/image" Target="../media/image254.png"/><Relationship Id="rId12" Type="http://schemas.openxmlformats.org/officeDocument/2006/relationships/image" Target="../media/image263.png"/><Relationship Id="rId17" Type="http://schemas.openxmlformats.org/officeDocument/2006/relationships/image" Target="../media/image268.png"/><Relationship Id="rId25" Type="http://schemas.openxmlformats.org/officeDocument/2006/relationships/image" Target="../media/image276.png"/><Relationship Id="rId33" Type="http://schemas.openxmlformats.org/officeDocument/2006/relationships/image" Target="../media/image284.png"/><Relationship Id="rId38" Type="http://schemas.openxmlformats.org/officeDocument/2006/relationships/image" Target="../media/image289.png"/><Relationship Id="rId46" Type="http://schemas.openxmlformats.org/officeDocument/2006/relationships/image" Target="../media/image297.png"/><Relationship Id="rId59" Type="http://schemas.openxmlformats.org/officeDocument/2006/relationships/image" Target="../media/image310.png"/><Relationship Id="rId67" Type="http://schemas.openxmlformats.org/officeDocument/2006/relationships/image" Target="../media/image318.png"/><Relationship Id="rId20" Type="http://schemas.openxmlformats.org/officeDocument/2006/relationships/image" Target="../media/image271.png"/><Relationship Id="rId41" Type="http://schemas.openxmlformats.org/officeDocument/2006/relationships/image" Target="../media/image292.png"/><Relationship Id="rId54" Type="http://schemas.openxmlformats.org/officeDocument/2006/relationships/image" Target="../media/image305.png"/><Relationship Id="rId62" Type="http://schemas.openxmlformats.org/officeDocument/2006/relationships/image" Target="../media/image313.png"/><Relationship Id="rId70" Type="http://schemas.openxmlformats.org/officeDocument/2006/relationships/image" Target="../media/image321.png"/><Relationship Id="rId75" Type="http://schemas.openxmlformats.org/officeDocument/2006/relationships/image" Target="../media/image326.png"/><Relationship Id="rId1" Type="http://schemas.openxmlformats.org/officeDocument/2006/relationships/image" Target="../media/image252.png"/><Relationship Id="rId6" Type="http://schemas.openxmlformats.org/officeDocument/2006/relationships/image" Target="../media/image257.png"/><Relationship Id="rId15" Type="http://schemas.openxmlformats.org/officeDocument/2006/relationships/image" Target="../media/image266.png"/><Relationship Id="rId23" Type="http://schemas.openxmlformats.org/officeDocument/2006/relationships/image" Target="../media/image274.png"/><Relationship Id="rId28" Type="http://schemas.openxmlformats.org/officeDocument/2006/relationships/image" Target="../media/image279.png"/><Relationship Id="rId36" Type="http://schemas.openxmlformats.org/officeDocument/2006/relationships/image" Target="../media/image287.png"/><Relationship Id="rId49" Type="http://schemas.openxmlformats.org/officeDocument/2006/relationships/image" Target="../media/image300.png"/><Relationship Id="rId57" Type="http://schemas.openxmlformats.org/officeDocument/2006/relationships/image" Target="../media/image308.png"/><Relationship Id="rId10" Type="http://schemas.openxmlformats.org/officeDocument/2006/relationships/image" Target="../media/image261.png"/><Relationship Id="rId31" Type="http://schemas.openxmlformats.org/officeDocument/2006/relationships/image" Target="../media/image282.png"/><Relationship Id="rId44" Type="http://schemas.openxmlformats.org/officeDocument/2006/relationships/image" Target="../media/image295.png"/><Relationship Id="rId52" Type="http://schemas.openxmlformats.org/officeDocument/2006/relationships/image" Target="../media/image303.png"/><Relationship Id="rId60" Type="http://schemas.openxmlformats.org/officeDocument/2006/relationships/image" Target="../media/image311.png"/><Relationship Id="rId65" Type="http://schemas.openxmlformats.org/officeDocument/2006/relationships/image" Target="../media/image316.png"/><Relationship Id="rId73" Type="http://schemas.openxmlformats.org/officeDocument/2006/relationships/image" Target="../media/image324.png"/><Relationship Id="rId4" Type="http://schemas.openxmlformats.org/officeDocument/2006/relationships/image" Target="../media/image255.png"/><Relationship Id="rId9" Type="http://schemas.openxmlformats.org/officeDocument/2006/relationships/image" Target="../media/image260.png"/><Relationship Id="rId13" Type="http://schemas.openxmlformats.org/officeDocument/2006/relationships/image" Target="../media/image264.png"/><Relationship Id="rId18" Type="http://schemas.openxmlformats.org/officeDocument/2006/relationships/image" Target="../media/image269.png"/><Relationship Id="rId39" Type="http://schemas.openxmlformats.org/officeDocument/2006/relationships/image" Target="../media/image290.png"/><Relationship Id="rId34" Type="http://schemas.openxmlformats.org/officeDocument/2006/relationships/image" Target="../media/image285.png"/><Relationship Id="rId50" Type="http://schemas.openxmlformats.org/officeDocument/2006/relationships/image" Target="../media/image301.png"/><Relationship Id="rId55" Type="http://schemas.openxmlformats.org/officeDocument/2006/relationships/image" Target="../media/image306.png"/><Relationship Id="rId76" Type="http://schemas.openxmlformats.org/officeDocument/2006/relationships/image" Target="../media/image327.png"/><Relationship Id="rId7" Type="http://schemas.openxmlformats.org/officeDocument/2006/relationships/image" Target="../media/image258.png"/><Relationship Id="rId71" Type="http://schemas.openxmlformats.org/officeDocument/2006/relationships/image" Target="../media/image322.png"/><Relationship Id="rId2" Type="http://schemas.openxmlformats.org/officeDocument/2006/relationships/image" Target="../media/image253.png"/><Relationship Id="rId29" Type="http://schemas.openxmlformats.org/officeDocument/2006/relationships/image" Target="../media/image280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41.png"/><Relationship Id="rId18" Type="http://schemas.openxmlformats.org/officeDocument/2006/relationships/image" Target="../media/image346.png"/><Relationship Id="rId26" Type="http://schemas.openxmlformats.org/officeDocument/2006/relationships/image" Target="../media/image354.png"/><Relationship Id="rId39" Type="http://schemas.openxmlformats.org/officeDocument/2006/relationships/image" Target="../media/image367.png"/><Relationship Id="rId21" Type="http://schemas.openxmlformats.org/officeDocument/2006/relationships/image" Target="../media/image349.png"/><Relationship Id="rId34" Type="http://schemas.openxmlformats.org/officeDocument/2006/relationships/image" Target="../media/image362.png"/><Relationship Id="rId42" Type="http://schemas.openxmlformats.org/officeDocument/2006/relationships/image" Target="../media/image370.png"/><Relationship Id="rId7" Type="http://schemas.openxmlformats.org/officeDocument/2006/relationships/image" Target="../media/image335.png"/><Relationship Id="rId2" Type="http://schemas.openxmlformats.org/officeDocument/2006/relationships/image" Target="../media/image330.png"/><Relationship Id="rId16" Type="http://schemas.openxmlformats.org/officeDocument/2006/relationships/image" Target="../media/image344.png"/><Relationship Id="rId20" Type="http://schemas.openxmlformats.org/officeDocument/2006/relationships/image" Target="../media/image348.png"/><Relationship Id="rId29" Type="http://schemas.openxmlformats.org/officeDocument/2006/relationships/image" Target="../media/image357.png"/><Relationship Id="rId41" Type="http://schemas.openxmlformats.org/officeDocument/2006/relationships/image" Target="../media/image369.png"/><Relationship Id="rId1" Type="http://schemas.openxmlformats.org/officeDocument/2006/relationships/image" Target="../media/image329.png"/><Relationship Id="rId6" Type="http://schemas.openxmlformats.org/officeDocument/2006/relationships/image" Target="../media/image334.png"/><Relationship Id="rId11" Type="http://schemas.openxmlformats.org/officeDocument/2006/relationships/image" Target="../media/image339.png"/><Relationship Id="rId24" Type="http://schemas.openxmlformats.org/officeDocument/2006/relationships/image" Target="../media/image352.png"/><Relationship Id="rId32" Type="http://schemas.openxmlformats.org/officeDocument/2006/relationships/image" Target="../media/image360.png"/><Relationship Id="rId37" Type="http://schemas.openxmlformats.org/officeDocument/2006/relationships/image" Target="../media/image365.png"/><Relationship Id="rId40" Type="http://schemas.openxmlformats.org/officeDocument/2006/relationships/image" Target="../media/image368.png"/><Relationship Id="rId5" Type="http://schemas.openxmlformats.org/officeDocument/2006/relationships/image" Target="../media/image333.png"/><Relationship Id="rId15" Type="http://schemas.openxmlformats.org/officeDocument/2006/relationships/image" Target="../media/image343.png"/><Relationship Id="rId23" Type="http://schemas.openxmlformats.org/officeDocument/2006/relationships/image" Target="../media/image351.png"/><Relationship Id="rId28" Type="http://schemas.openxmlformats.org/officeDocument/2006/relationships/image" Target="../media/image356.png"/><Relationship Id="rId36" Type="http://schemas.openxmlformats.org/officeDocument/2006/relationships/image" Target="../media/image364.png"/><Relationship Id="rId10" Type="http://schemas.openxmlformats.org/officeDocument/2006/relationships/image" Target="../media/image338.png"/><Relationship Id="rId19" Type="http://schemas.openxmlformats.org/officeDocument/2006/relationships/image" Target="../media/image347.png"/><Relationship Id="rId31" Type="http://schemas.openxmlformats.org/officeDocument/2006/relationships/image" Target="../media/image359.png"/><Relationship Id="rId4" Type="http://schemas.openxmlformats.org/officeDocument/2006/relationships/image" Target="../media/image332.png"/><Relationship Id="rId9" Type="http://schemas.openxmlformats.org/officeDocument/2006/relationships/image" Target="../media/image337.png"/><Relationship Id="rId14" Type="http://schemas.openxmlformats.org/officeDocument/2006/relationships/image" Target="../media/image342.png"/><Relationship Id="rId22" Type="http://schemas.openxmlformats.org/officeDocument/2006/relationships/image" Target="../media/image350.png"/><Relationship Id="rId27" Type="http://schemas.openxmlformats.org/officeDocument/2006/relationships/image" Target="../media/image355.png"/><Relationship Id="rId30" Type="http://schemas.openxmlformats.org/officeDocument/2006/relationships/image" Target="../media/image358.png"/><Relationship Id="rId35" Type="http://schemas.openxmlformats.org/officeDocument/2006/relationships/image" Target="../media/image363.png"/><Relationship Id="rId8" Type="http://schemas.openxmlformats.org/officeDocument/2006/relationships/image" Target="../media/image336.png"/><Relationship Id="rId3" Type="http://schemas.openxmlformats.org/officeDocument/2006/relationships/image" Target="../media/image331.png"/><Relationship Id="rId12" Type="http://schemas.openxmlformats.org/officeDocument/2006/relationships/image" Target="../media/image340.png"/><Relationship Id="rId17" Type="http://schemas.openxmlformats.org/officeDocument/2006/relationships/image" Target="../media/image345.png"/><Relationship Id="rId25" Type="http://schemas.openxmlformats.org/officeDocument/2006/relationships/image" Target="../media/image353.png"/><Relationship Id="rId33" Type="http://schemas.openxmlformats.org/officeDocument/2006/relationships/image" Target="../media/image361.png"/><Relationship Id="rId38" Type="http://schemas.openxmlformats.org/officeDocument/2006/relationships/image" Target="../media/image366.png"/></Relationships>
</file>

<file path=xl/drawings/_rels/drawing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487.png"/><Relationship Id="rId21" Type="http://schemas.openxmlformats.org/officeDocument/2006/relationships/image" Target="../media/image391.png"/><Relationship Id="rId42" Type="http://schemas.openxmlformats.org/officeDocument/2006/relationships/image" Target="../media/image412.png"/><Relationship Id="rId63" Type="http://schemas.openxmlformats.org/officeDocument/2006/relationships/image" Target="../media/image433.png"/><Relationship Id="rId84" Type="http://schemas.openxmlformats.org/officeDocument/2006/relationships/image" Target="../media/image454.png"/><Relationship Id="rId138" Type="http://schemas.openxmlformats.org/officeDocument/2006/relationships/image" Target="../media/image508.png"/><Relationship Id="rId107" Type="http://schemas.openxmlformats.org/officeDocument/2006/relationships/image" Target="../media/image477.png"/><Relationship Id="rId11" Type="http://schemas.openxmlformats.org/officeDocument/2006/relationships/image" Target="../media/image381.png"/><Relationship Id="rId32" Type="http://schemas.openxmlformats.org/officeDocument/2006/relationships/image" Target="../media/image402.png"/><Relationship Id="rId53" Type="http://schemas.openxmlformats.org/officeDocument/2006/relationships/image" Target="../media/image423.png"/><Relationship Id="rId74" Type="http://schemas.openxmlformats.org/officeDocument/2006/relationships/image" Target="../media/image444.png"/><Relationship Id="rId128" Type="http://schemas.openxmlformats.org/officeDocument/2006/relationships/image" Target="../media/image498.png"/><Relationship Id="rId5" Type="http://schemas.openxmlformats.org/officeDocument/2006/relationships/image" Target="../media/image375.png"/><Relationship Id="rId90" Type="http://schemas.openxmlformats.org/officeDocument/2006/relationships/image" Target="../media/image460.png"/><Relationship Id="rId95" Type="http://schemas.openxmlformats.org/officeDocument/2006/relationships/image" Target="../media/image465.png"/><Relationship Id="rId22" Type="http://schemas.openxmlformats.org/officeDocument/2006/relationships/image" Target="../media/image392.png"/><Relationship Id="rId27" Type="http://schemas.openxmlformats.org/officeDocument/2006/relationships/image" Target="../media/image397.png"/><Relationship Id="rId43" Type="http://schemas.openxmlformats.org/officeDocument/2006/relationships/image" Target="../media/image413.png"/><Relationship Id="rId48" Type="http://schemas.openxmlformats.org/officeDocument/2006/relationships/image" Target="../media/image418.png"/><Relationship Id="rId64" Type="http://schemas.openxmlformats.org/officeDocument/2006/relationships/image" Target="../media/image434.png"/><Relationship Id="rId69" Type="http://schemas.openxmlformats.org/officeDocument/2006/relationships/image" Target="../media/image439.png"/><Relationship Id="rId113" Type="http://schemas.openxmlformats.org/officeDocument/2006/relationships/image" Target="../media/image483.png"/><Relationship Id="rId118" Type="http://schemas.openxmlformats.org/officeDocument/2006/relationships/image" Target="../media/image488.png"/><Relationship Id="rId134" Type="http://schemas.openxmlformats.org/officeDocument/2006/relationships/image" Target="../media/image504.png"/><Relationship Id="rId139" Type="http://schemas.openxmlformats.org/officeDocument/2006/relationships/image" Target="../media/image509.png"/><Relationship Id="rId80" Type="http://schemas.openxmlformats.org/officeDocument/2006/relationships/image" Target="../media/image450.png"/><Relationship Id="rId85" Type="http://schemas.openxmlformats.org/officeDocument/2006/relationships/image" Target="../media/image455.png"/><Relationship Id="rId12" Type="http://schemas.openxmlformats.org/officeDocument/2006/relationships/image" Target="../media/image382.png"/><Relationship Id="rId17" Type="http://schemas.openxmlformats.org/officeDocument/2006/relationships/image" Target="../media/image387.png"/><Relationship Id="rId33" Type="http://schemas.openxmlformats.org/officeDocument/2006/relationships/image" Target="../media/image403.png"/><Relationship Id="rId38" Type="http://schemas.openxmlformats.org/officeDocument/2006/relationships/image" Target="../media/image408.png"/><Relationship Id="rId59" Type="http://schemas.openxmlformats.org/officeDocument/2006/relationships/image" Target="../media/image429.png"/><Relationship Id="rId103" Type="http://schemas.openxmlformats.org/officeDocument/2006/relationships/image" Target="../media/image473.png"/><Relationship Id="rId108" Type="http://schemas.openxmlformats.org/officeDocument/2006/relationships/image" Target="../media/image478.png"/><Relationship Id="rId124" Type="http://schemas.openxmlformats.org/officeDocument/2006/relationships/image" Target="../media/image494.png"/><Relationship Id="rId129" Type="http://schemas.openxmlformats.org/officeDocument/2006/relationships/image" Target="../media/image499.png"/><Relationship Id="rId54" Type="http://schemas.openxmlformats.org/officeDocument/2006/relationships/image" Target="../media/image424.png"/><Relationship Id="rId70" Type="http://schemas.openxmlformats.org/officeDocument/2006/relationships/image" Target="../media/image440.png"/><Relationship Id="rId75" Type="http://schemas.openxmlformats.org/officeDocument/2006/relationships/image" Target="../media/image445.png"/><Relationship Id="rId91" Type="http://schemas.openxmlformats.org/officeDocument/2006/relationships/image" Target="../media/image461.png"/><Relationship Id="rId96" Type="http://schemas.openxmlformats.org/officeDocument/2006/relationships/image" Target="../media/image466.png"/><Relationship Id="rId140" Type="http://schemas.openxmlformats.org/officeDocument/2006/relationships/image" Target="../media/image510.png"/><Relationship Id="rId145" Type="http://schemas.openxmlformats.org/officeDocument/2006/relationships/image" Target="../media/image515.png"/><Relationship Id="rId1" Type="http://schemas.openxmlformats.org/officeDocument/2006/relationships/image" Target="../media/image371.png"/><Relationship Id="rId6" Type="http://schemas.openxmlformats.org/officeDocument/2006/relationships/image" Target="../media/image376.png"/><Relationship Id="rId23" Type="http://schemas.openxmlformats.org/officeDocument/2006/relationships/image" Target="../media/image393.png"/><Relationship Id="rId28" Type="http://schemas.openxmlformats.org/officeDocument/2006/relationships/image" Target="../media/image398.png"/><Relationship Id="rId49" Type="http://schemas.openxmlformats.org/officeDocument/2006/relationships/image" Target="../media/image419.png"/><Relationship Id="rId114" Type="http://schemas.openxmlformats.org/officeDocument/2006/relationships/image" Target="../media/image484.png"/><Relationship Id="rId119" Type="http://schemas.openxmlformats.org/officeDocument/2006/relationships/image" Target="../media/image489.png"/><Relationship Id="rId44" Type="http://schemas.openxmlformats.org/officeDocument/2006/relationships/image" Target="../media/image414.png"/><Relationship Id="rId60" Type="http://schemas.openxmlformats.org/officeDocument/2006/relationships/image" Target="../media/image430.png"/><Relationship Id="rId65" Type="http://schemas.openxmlformats.org/officeDocument/2006/relationships/image" Target="../media/image435.png"/><Relationship Id="rId81" Type="http://schemas.openxmlformats.org/officeDocument/2006/relationships/image" Target="../media/image451.png"/><Relationship Id="rId86" Type="http://schemas.openxmlformats.org/officeDocument/2006/relationships/image" Target="../media/image456.png"/><Relationship Id="rId130" Type="http://schemas.openxmlformats.org/officeDocument/2006/relationships/image" Target="../media/image500.png"/><Relationship Id="rId135" Type="http://schemas.openxmlformats.org/officeDocument/2006/relationships/image" Target="../media/image505.png"/><Relationship Id="rId13" Type="http://schemas.openxmlformats.org/officeDocument/2006/relationships/image" Target="../media/image383.png"/><Relationship Id="rId18" Type="http://schemas.openxmlformats.org/officeDocument/2006/relationships/image" Target="../media/image388.png"/><Relationship Id="rId39" Type="http://schemas.openxmlformats.org/officeDocument/2006/relationships/image" Target="../media/image409.png"/><Relationship Id="rId109" Type="http://schemas.openxmlformats.org/officeDocument/2006/relationships/image" Target="../media/image479.png"/><Relationship Id="rId34" Type="http://schemas.openxmlformats.org/officeDocument/2006/relationships/image" Target="../media/image404.png"/><Relationship Id="rId50" Type="http://schemas.openxmlformats.org/officeDocument/2006/relationships/image" Target="../media/image420.png"/><Relationship Id="rId55" Type="http://schemas.openxmlformats.org/officeDocument/2006/relationships/image" Target="../media/image425.png"/><Relationship Id="rId76" Type="http://schemas.openxmlformats.org/officeDocument/2006/relationships/image" Target="../media/image446.png"/><Relationship Id="rId97" Type="http://schemas.openxmlformats.org/officeDocument/2006/relationships/image" Target="../media/image467.png"/><Relationship Id="rId104" Type="http://schemas.openxmlformats.org/officeDocument/2006/relationships/image" Target="../media/image474.png"/><Relationship Id="rId120" Type="http://schemas.openxmlformats.org/officeDocument/2006/relationships/image" Target="../media/image490.png"/><Relationship Id="rId125" Type="http://schemas.openxmlformats.org/officeDocument/2006/relationships/image" Target="../media/image495.png"/><Relationship Id="rId141" Type="http://schemas.openxmlformats.org/officeDocument/2006/relationships/image" Target="../media/image511.png"/><Relationship Id="rId146" Type="http://schemas.openxmlformats.org/officeDocument/2006/relationships/image" Target="../media/image516.png"/><Relationship Id="rId7" Type="http://schemas.openxmlformats.org/officeDocument/2006/relationships/image" Target="../media/image377.png"/><Relationship Id="rId71" Type="http://schemas.openxmlformats.org/officeDocument/2006/relationships/image" Target="../media/image441.png"/><Relationship Id="rId92" Type="http://schemas.openxmlformats.org/officeDocument/2006/relationships/image" Target="../media/image462.png"/><Relationship Id="rId2" Type="http://schemas.openxmlformats.org/officeDocument/2006/relationships/image" Target="../media/image372.png"/><Relationship Id="rId29" Type="http://schemas.openxmlformats.org/officeDocument/2006/relationships/image" Target="../media/image399.png"/><Relationship Id="rId24" Type="http://schemas.openxmlformats.org/officeDocument/2006/relationships/image" Target="../media/image394.png"/><Relationship Id="rId40" Type="http://schemas.openxmlformats.org/officeDocument/2006/relationships/image" Target="../media/image410.png"/><Relationship Id="rId45" Type="http://schemas.openxmlformats.org/officeDocument/2006/relationships/image" Target="../media/image415.png"/><Relationship Id="rId66" Type="http://schemas.openxmlformats.org/officeDocument/2006/relationships/image" Target="../media/image436.png"/><Relationship Id="rId87" Type="http://schemas.openxmlformats.org/officeDocument/2006/relationships/image" Target="../media/image457.png"/><Relationship Id="rId110" Type="http://schemas.openxmlformats.org/officeDocument/2006/relationships/image" Target="../media/image480.png"/><Relationship Id="rId115" Type="http://schemas.openxmlformats.org/officeDocument/2006/relationships/image" Target="../media/image485.png"/><Relationship Id="rId131" Type="http://schemas.openxmlformats.org/officeDocument/2006/relationships/image" Target="../media/image501.png"/><Relationship Id="rId136" Type="http://schemas.openxmlformats.org/officeDocument/2006/relationships/image" Target="../media/image506.png"/><Relationship Id="rId61" Type="http://schemas.openxmlformats.org/officeDocument/2006/relationships/image" Target="../media/image431.png"/><Relationship Id="rId82" Type="http://schemas.openxmlformats.org/officeDocument/2006/relationships/image" Target="../media/image452.png"/><Relationship Id="rId19" Type="http://schemas.openxmlformats.org/officeDocument/2006/relationships/image" Target="../media/image389.png"/><Relationship Id="rId14" Type="http://schemas.openxmlformats.org/officeDocument/2006/relationships/image" Target="../media/image384.png"/><Relationship Id="rId30" Type="http://schemas.openxmlformats.org/officeDocument/2006/relationships/image" Target="../media/image400.png"/><Relationship Id="rId35" Type="http://schemas.openxmlformats.org/officeDocument/2006/relationships/image" Target="../media/image405.png"/><Relationship Id="rId56" Type="http://schemas.openxmlformats.org/officeDocument/2006/relationships/image" Target="../media/image426.png"/><Relationship Id="rId77" Type="http://schemas.openxmlformats.org/officeDocument/2006/relationships/image" Target="../media/image447.png"/><Relationship Id="rId100" Type="http://schemas.openxmlformats.org/officeDocument/2006/relationships/image" Target="../media/image470.png"/><Relationship Id="rId105" Type="http://schemas.openxmlformats.org/officeDocument/2006/relationships/image" Target="../media/image475.png"/><Relationship Id="rId126" Type="http://schemas.openxmlformats.org/officeDocument/2006/relationships/image" Target="../media/image496.png"/><Relationship Id="rId147" Type="http://schemas.openxmlformats.org/officeDocument/2006/relationships/image" Target="../media/image517.png"/><Relationship Id="rId8" Type="http://schemas.openxmlformats.org/officeDocument/2006/relationships/image" Target="../media/image378.png"/><Relationship Id="rId51" Type="http://schemas.openxmlformats.org/officeDocument/2006/relationships/image" Target="../media/image421.png"/><Relationship Id="rId72" Type="http://schemas.openxmlformats.org/officeDocument/2006/relationships/image" Target="../media/image442.png"/><Relationship Id="rId93" Type="http://schemas.openxmlformats.org/officeDocument/2006/relationships/image" Target="../media/image463.png"/><Relationship Id="rId98" Type="http://schemas.openxmlformats.org/officeDocument/2006/relationships/image" Target="../media/image468.png"/><Relationship Id="rId121" Type="http://schemas.openxmlformats.org/officeDocument/2006/relationships/image" Target="../media/image491.png"/><Relationship Id="rId142" Type="http://schemas.openxmlformats.org/officeDocument/2006/relationships/image" Target="../media/image512.png"/><Relationship Id="rId3" Type="http://schemas.openxmlformats.org/officeDocument/2006/relationships/image" Target="../media/image373.png"/><Relationship Id="rId25" Type="http://schemas.openxmlformats.org/officeDocument/2006/relationships/image" Target="../media/image395.png"/><Relationship Id="rId46" Type="http://schemas.openxmlformats.org/officeDocument/2006/relationships/image" Target="../media/image416.png"/><Relationship Id="rId67" Type="http://schemas.openxmlformats.org/officeDocument/2006/relationships/image" Target="../media/image437.png"/><Relationship Id="rId116" Type="http://schemas.openxmlformats.org/officeDocument/2006/relationships/image" Target="../media/image486.png"/><Relationship Id="rId137" Type="http://schemas.openxmlformats.org/officeDocument/2006/relationships/image" Target="../media/image507.png"/><Relationship Id="rId20" Type="http://schemas.openxmlformats.org/officeDocument/2006/relationships/image" Target="../media/image390.png"/><Relationship Id="rId41" Type="http://schemas.openxmlformats.org/officeDocument/2006/relationships/image" Target="../media/image411.png"/><Relationship Id="rId62" Type="http://schemas.openxmlformats.org/officeDocument/2006/relationships/image" Target="../media/image432.png"/><Relationship Id="rId83" Type="http://schemas.openxmlformats.org/officeDocument/2006/relationships/image" Target="../media/image453.png"/><Relationship Id="rId88" Type="http://schemas.openxmlformats.org/officeDocument/2006/relationships/image" Target="../media/image458.png"/><Relationship Id="rId111" Type="http://schemas.openxmlformats.org/officeDocument/2006/relationships/image" Target="../media/image481.png"/><Relationship Id="rId132" Type="http://schemas.openxmlformats.org/officeDocument/2006/relationships/image" Target="../media/image502.png"/><Relationship Id="rId15" Type="http://schemas.openxmlformats.org/officeDocument/2006/relationships/image" Target="../media/image385.png"/><Relationship Id="rId36" Type="http://schemas.openxmlformats.org/officeDocument/2006/relationships/image" Target="../media/image406.png"/><Relationship Id="rId57" Type="http://schemas.openxmlformats.org/officeDocument/2006/relationships/image" Target="../media/image427.png"/><Relationship Id="rId106" Type="http://schemas.openxmlformats.org/officeDocument/2006/relationships/image" Target="../media/image476.png"/><Relationship Id="rId127" Type="http://schemas.openxmlformats.org/officeDocument/2006/relationships/image" Target="../media/image497.png"/><Relationship Id="rId10" Type="http://schemas.openxmlformats.org/officeDocument/2006/relationships/image" Target="../media/image380.png"/><Relationship Id="rId31" Type="http://schemas.openxmlformats.org/officeDocument/2006/relationships/image" Target="../media/image401.png"/><Relationship Id="rId52" Type="http://schemas.openxmlformats.org/officeDocument/2006/relationships/image" Target="../media/image422.png"/><Relationship Id="rId73" Type="http://schemas.openxmlformats.org/officeDocument/2006/relationships/image" Target="../media/image443.png"/><Relationship Id="rId78" Type="http://schemas.openxmlformats.org/officeDocument/2006/relationships/image" Target="../media/image448.png"/><Relationship Id="rId94" Type="http://schemas.openxmlformats.org/officeDocument/2006/relationships/image" Target="../media/image464.png"/><Relationship Id="rId99" Type="http://schemas.openxmlformats.org/officeDocument/2006/relationships/image" Target="../media/image469.png"/><Relationship Id="rId101" Type="http://schemas.openxmlformats.org/officeDocument/2006/relationships/image" Target="../media/image471.png"/><Relationship Id="rId122" Type="http://schemas.openxmlformats.org/officeDocument/2006/relationships/image" Target="../media/image492.png"/><Relationship Id="rId143" Type="http://schemas.openxmlformats.org/officeDocument/2006/relationships/image" Target="../media/image513.png"/><Relationship Id="rId4" Type="http://schemas.openxmlformats.org/officeDocument/2006/relationships/image" Target="../media/image374.png"/><Relationship Id="rId9" Type="http://schemas.openxmlformats.org/officeDocument/2006/relationships/image" Target="../media/image379.png"/><Relationship Id="rId26" Type="http://schemas.openxmlformats.org/officeDocument/2006/relationships/image" Target="../media/image396.png"/><Relationship Id="rId47" Type="http://schemas.openxmlformats.org/officeDocument/2006/relationships/image" Target="../media/image417.png"/><Relationship Id="rId68" Type="http://schemas.openxmlformats.org/officeDocument/2006/relationships/image" Target="../media/image438.png"/><Relationship Id="rId89" Type="http://schemas.openxmlformats.org/officeDocument/2006/relationships/image" Target="../media/image459.png"/><Relationship Id="rId112" Type="http://schemas.openxmlformats.org/officeDocument/2006/relationships/image" Target="../media/image482.png"/><Relationship Id="rId133" Type="http://schemas.openxmlformats.org/officeDocument/2006/relationships/image" Target="../media/image503.png"/><Relationship Id="rId16" Type="http://schemas.openxmlformats.org/officeDocument/2006/relationships/image" Target="../media/image386.png"/><Relationship Id="rId37" Type="http://schemas.openxmlformats.org/officeDocument/2006/relationships/image" Target="../media/image407.png"/><Relationship Id="rId58" Type="http://schemas.openxmlformats.org/officeDocument/2006/relationships/image" Target="../media/image428.png"/><Relationship Id="rId79" Type="http://schemas.openxmlformats.org/officeDocument/2006/relationships/image" Target="../media/image449.png"/><Relationship Id="rId102" Type="http://schemas.openxmlformats.org/officeDocument/2006/relationships/image" Target="../media/image472.png"/><Relationship Id="rId123" Type="http://schemas.openxmlformats.org/officeDocument/2006/relationships/image" Target="../media/image493.png"/><Relationship Id="rId144" Type="http://schemas.openxmlformats.org/officeDocument/2006/relationships/image" Target="../media/image514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30.png"/><Relationship Id="rId18" Type="http://schemas.openxmlformats.org/officeDocument/2006/relationships/image" Target="../media/image535.png"/><Relationship Id="rId26" Type="http://schemas.openxmlformats.org/officeDocument/2006/relationships/image" Target="../media/image543.png"/><Relationship Id="rId39" Type="http://schemas.openxmlformats.org/officeDocument/2006/relationships/image" Target="../media/image556.png"/><Relationship Id="rId21" Type="http://schemas.openxmlformats.org/officeDocument/2006/relationships/image" Target="../media/image538.png"/><Relationship Id="rId34" Type="http://schemas.openxmlformats.org/officeDocument/2006/relationships/image" Target="../media/image551.png"/><Relationship Id="rId42" Type="http://schemas.openxmlformats.org/officeDocument/2006/relationships/image" Target="../media/image559.png"/><Relationship Id="rId7" Type="http://schemas.openxmlformats.org/officeDocument/2006/relationships/image" Target="../media/image524.png"/><Relationship Id="rId2" Type="http://schemas.openxmlformats.org/officeDocument/2006/relationships/image" Target="../media/image519.png"/><Relationship Id="rId16" Type="http://schemas.openxmlformats.org/officeDocument/2006/relationships/image" Target="../media/image533.png"/><Relationship Id="rId20" Type="http://schemas.openxmlformats.org/officeDocument/2006/relationships/image" Target="../media/image537.png"/><Relationship Id="rId29" Type="http://schemas.openxmlformats.org/officeDocument/2006/relationships/image" Target="../media/image546.png"/><Relationship Id="rId41" Type="http://schemas.openxmlformats.org/officeDocument/2006/relationships/image" Target="../media/image558.png"/><Relationship Id="rId1" Type="http://schemas.openxmlformats.org/officeDocument/2006/relationships/image" Target="../media/image518.png"/><Relationship Id="rId6" Type="http://schemas.openxmlformats.org/officeDocument/2006/relationships/image" Target="../media/image523.png"/><Relationship Id="rId11" Type="http://schemas.openxmlformats.org/officeDocument/2006/relationships/image" Target="../media/image528.png"/><Relationship Id="rId24" Type="http://schemas.openxmlformats.org/officeDocument/2006/relationships/image" Target="../media/image541.png"/><Relationship Id="rId32" Type="http://schemas.openxmlformats.org/officeDocument/2006/relationships/image" Target="../media/image549.png"/><Relationship Id="rId37" Type="http://schemas.openxmlformats.org/officeDocument/2006/relationships/image" Target="../media/image554.png"/><Relationship Id="rId40" Type="http://schemas.openxmlformats.org/officeDocument/2006/relationships/image" Target="../media/image557.png"/><Relationship Id="rId5" Type="http://schemas.openxmlformats.org/officeDocument/2006/relationships/image" Target="../media/image522.png"/><Relationship Id="rId15" Type="http://schemas.openxmlformats.org/officeDocument/2006/relationships/image" Target="../media/image532.png"/><Relationship Id="rId23" Type="http://schemas.openxmlformats.org/officeDocument/2006/relationships/image" Target="../media/image540.png"/><Relationship Id="rId28" Type="http://schemas.openxmlformats.org/officeDocument/2006/relationships/image" Target="../media/image545.png"/><Relationship Id="rId36" Type="http://schemas.openxmlformats.org/officeDocument/2006/relationships/image" Target="../media/image553.png"/><Relationship Id="rId10" Type="http://schemas.openxmlformats.org/officeDocument/2006/relationships/image" Target="../media/image527.png"/><Relationship Id="rId19" Type="http://schemas.openxmlformats.org/officeDocument/2006/relationships/image" Target="../media/image536.png"/><Relationship Id="rId31" Type="http://schemas.openxmlformats.org/officeDocument/2006/relationships/image" Target="../media/image548.png"/><Relationship Id="rId4" Type="http://schemas.openxmlformats.org/officeDocument/2006/relationships/image" Target="../media/image521.png"/><Relationship Id="rId9" Type="http://schemas.openxmlformats.org/officeDocument/2006/relationships/image" Target="../media/image526.png"/><Relationship Id="rId14" Type="http://schemas.openxmlformats.org/officeDocument/2006/relationships/image" Target="../media/image531.png"/><Relationship Id="rId22" Type="http://schemas.openxmlformats.org/officeDocument/2006/relationships/image" Target="../media/image539.png"/><Relationship Id="rId27" Type="http://schemas.openxmlformats.org/officeDocument/2006/relationships/image" Target="../media/image544.png"/><Relationship Id="rId30" Type="http://schemas.openxmlformats.org/officeDocument/2006/relationships/image" Target="../media/image547.png"/><Relationship Id="rId35" Type="http://schemas.openxmlformats.org/officeDocument/2006/relationships/image" Target="../media/image552.png"/><Relationship Id="rId8" Type="http://schemas.openxmlformats.org/officeDocument/2006/relationships/image" Target="../media/image525.png"/><Relationship Id="rId3" Type="http://schemas.openxmlformats.org/officeDocument/2006/relationships/image" Target="../media/image520.png"/><Relationship Id="rId12" Type="http://schemas.openxmlformats.org/officeDocument/2006/relationships/image" Target="../media/image529.png"/><Relationship Id="rId17" Type="http://schemas.openxmlformats.org/officeDocument/2006/relationships/image" Target="../media/image534.png"/><Relationship Id="rId25" Type="http://schemas.openxmlformats.org/officeDocument/2006/relationships/image" Target="../media/image542.png"/><Relationship Id="rId33" Type="http://schemas.openxmlformats.org/officeDocument/2006/relationships/image" Target="../media/image550.png"/><Relationship Id="rId38" Type="http://schemas.openxmlformats.org/officeDocument/2006/relationships/image" Target="../media/image555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72.png"/><Relationship Id="rId18" Type="http://schemas.openxmlformats.org/officeDocument/2006/relationships/image" Target="../media/image577.png"/><Relationship Id="rId26" Type="http://schemas.openxmlformats.org/officeDocument/2006/relationships/image" Target="../media/image585.png"/><Relationship Id="rId39" Type="http://schemas.openxmlformats.org/officeDocument/2006/relationships/image" Target="../media/image598.png"/><Relationship Id="rId21" Type="http://schemas.openxmlformats.org/officeDocument/2006/relationships/image" Target="../media/image580.png"/><Relationship Id="rId34" Type="http://schemas.openxmlformats.org/officeDocument/2006/relationships/image" Target="../media/image593.png"/><Relationship Id="rId42" Type="http://schemas.openxmlformats.org/officeDocument/2006/relationships/image" Target="../media/image601.png"/><Relationship Id="rId7" Type="http://schemas.openxmlformats.org/officeDocument/2006/relationships/image" Target="../media/image566.png"/><Relationship Id="rId2" Type="http://schemas.openxmlformats.org/officeDocument/2006/relationships/image" Target="../media/image561.png"/><Relationship Id="rId16" Type="http://schemas.openxmlformats.org/officeDocument/2006/relationships/image" Target="../media/image575.png"/><Relationship Id="rId20" Type="http://schemas.openxmlformats.org/officeDocument/2006/relationships/image" Target="../media/image579.png"/><Relationship Id="rId29" Type="http://schemas.openxmlformats.org/officeDocument/2006/relationships/image" Target="../media/image588.png"/><Relationship Id="rId41" Type="http://schemas.openxmlformats.org/officeDocument/2006/relationships/image" Target="../media/image600.png"/><Relationship Id="rId1" Type="http://schemas.openxmlformats.org/officeDocument/2006/relationships/image" Target="../media/image560.png"/><Relationship Id="rId6" Type="http://schemas.openxmlformats.org/officeDocument/2006/relationships/image" Target="../media/image565.png"/><Relationship Id="rId11" Type="http://schemas.openxmlformats.org/officeDocument/2006/relationships/image" Target="../media/image570.png"/><Relationship Id="rId24" Type="http://schemas.openxmlformats.org/officeDocument/2006/relationships/image" Target="../media/image583.png"/><Relationship Id="rId32" Type="http://schemas.openxmlformats.org/officeDocument/2006/relationships/image" Target="../media/image591.png"/><Relationship Id="rId37" Type="http://schemas.openxmlformats.org/officeDocument/2006/relationships/image" Target="../media/image596.png"/><Relationship Id="rId40" Type="http://schemas.openxmlformats.org/officeDocument/2006/relationships/image" Target="../media/image599.png"/><Relationship Id="rId5" Type="http://schemas.openxmlformats.org/officeDocument/2006/relationships/image" Target="../media/image564.png"/><Relationship Id="rId15" Type="http://schemas.openxmlformats.org/officeDocument/2006/relationships/image" Target="../media/image574.png"/><Relationship Id="rId23" Type="http://schemas.openxmlformats.org/officeDocument/2006/relationships/image" Target="../media/image582.png"/><Relationship Id="rId28" Type="http://schemas.openxmlformats.org/officeDocument/2006/relationships/image" Target="../media/image587.png"/><Relationship Id="rId36" Type="http://schemas.openxmlformats.org/officeDocument/2006/relationships/image" Target="../media/image595.png"/><Relationship Id="rId10" Type="http://schemas.openxmlformats.org/officeDocument/2006/relationships/image" Target="../media/image569.png"/><Relationship Id="rId19" Type="http://schemas.openxmlformats.org/officeDocument/2006/relationships/image" Target="../media/image578.png"/><Relationship Id="rId31" Type="http://schemas.openxmlformats.org/officeDocument/2006/relationships/image" Target="../media/image590.png"/><Relationship Id="rId4" Type="http://schemas.openxmlformats.org/officeDocument/2006/relationships/image" Target="../media/image563.png"/><Relationship Id="rId9" Type="http://schemas.openxmlformats.org/officeDocument/2006/relationships/image" Target="../media/image568.png"/><Relationship Id="rId14" Type="http://schemas.openxmlformats.org/officeDocument/2006/relationships/image" Target="../media/image573.png"/><Relationship Id="rId22" Type="http://schemas.openxmlformats.org/officeDocument/2006/relationships/image" Target="../media/image581.png"/><Relationship Id="rId27" Type="http://schemas.openxmlformats.org/officeDocument/2006/relationships/image" Target="../media/image586.png"/><Relationship Id="rId30" Type="http://schemas.openxmlformats.org/officeDocument/2006/relationships/image" Target="../media/image589.png"/><Relationship Id="rId35" Type="http://schemas.openxmlformats.org/officeDocument/2006/relationships/image" Target="../media/image594.png"/><Relationship Id="rId8" Type="http://schemas.openxmlformats.org/officeDocument/2006/relationships/image" Target="../media/image567.png"/><Relationship Id="rId3" Type="http://schemas.openxmlformats.org/officeDocument/2006/relationships/image" Target="../media/image562.png"/><Relationship Id="rId12" Type="http://schemas.openxmlformats.org/officeDocument/2006/relationships/image" Target="../media/image571.png"/><Relationship Id="rId17" Type="http://schemas.openxmlformats.org/officeDocument/2006/relationships/image" Target="../media/image576.png"/><Relationship Id="rId25" Type="http://schemas.openxmlformats.org/officeDocument/2006/relationships/image" Target="../media/image584.png"/><Relationship Id="rId33" Type="http://schemas.openxmlformats.org/officeDocument/2006/relationships/image" Target="../media/image592.png"/><Relationship Id="rId38" Type="http://schemas.openxmlformats.org/officeDocument/2006/relationships/image" Target="../media/image5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19050</xdr:rowOff>
    </xdr:from>
    <xdr:to>
      <xdr:col>2</xdr:col>
      <xdr:colOff>1933575</xdr:colOff>
      <xdr:row>14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E33440-DC60-478B-BAD0-6C2C73545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5625875"/>
          <a:ext cx="37052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28575</xdr:rowOff>
    </xdr:from>
    <xdr:to>
      <xdr:col>2</xdr:col>
      <xdr:colOff>1943100</xdr:colOff>
      <xdr:row>45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3E8F9F-DC63-4D78-98AC-938CA0B1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350400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</xdr:row>
      <xdr:rowOff>19050</xdr:rowOff>
    </xdr:from>
    <xdr:to>
      <xdr:col>2</xdr:col>
      <xdr:colOff>1943101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0E960B-1A6D-48FE-BD00-6832ADDD1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2792075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85</xdr:row>
      <xdr:rowOff>19051</xdr:rowOff>
    </xdr:from>
    <xdr:to>
      <xdr:col>2</xdr:col>
      <xdr:colOff>1943101</xdr:colOff>
      <xdr:row>85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A80C2F-B792-4947-AD16-E6B312F6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4506576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19051</xdr:rowOff>
    </xdr:from>
    <xdr:to>
      <xdr:col>3</xdr:col>
      <xdr:colOff>0</xdr:colOff>
      <xdr:row>103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CE4E21-9758-4911-B5FF-A52830B39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478626"/>
          <a:ext cx="37242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3</xdr:col>
      <xdr:colOff>0</xdr:colOff>
      <xdr:row>133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995C36-533C-4558-B6BE-624DB9336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384125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19050</xdr:rowOff>
    </xdr:from>
    <xdr:to>
      <xdr:col>2</xdr:col>
      <xdr:colOff>1943100</xdr:colOff>
      <xdr:row>147</xdr:row>
      <xdr:rowOff>171450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768C2A-7F4E-40BB-B903-A112FB020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070175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19050</xdr:rowOff>
    </xdr:from>
    <xdr:to>
      <xdr:col>2</xdr:col>
      <xdr:colOff>1943100</xdr:colOff>
      <xdr:row>180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59E8977-CEB3-4FDC-BC48-86D37596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16617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197</xdr:row>
      <xdr:rowOff>9525</xdr:rowOff>
    </xdr:from>
    <xdr:to>
      <xdr:col>3</xdr:col>
      <xdr:colOff>0</xdr:colOff>
      <xdr:row>198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E27B14E-7CE9-43BF-9B3F-5E5D1EFD3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604700"/>
          <a:ext cx="37242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19051</xdr:rowOff>
    </xdr:from>
    <xdr:to>
      <xdr:col>2</xdr:col>
      <xdr:colOff>1933575</xdr:colOff>
      <xdr:row>220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A198D86-BCE8-496E-8FBC-19B2829F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6"/>
          <a:ext cx="37052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248</xdr:row>
      <xdr:rowOff>19050</xdr:rowOff>
    </xdr:from>
    <xdr:to>
      <xdr:col>3</xdr:col>
      <xdr:colOff>9525</xdr:colOff>
      <xdr:row>249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6E09DA3-C3C2-42D2-A274-684CB8E3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7329725"/>
          <a:ext cx="37338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19051</xdr:rowOff>
    </xdr:from>
    <xdr:to>
      <xdr:col>2</xdr:col>
      <xdr:colOff>1933575</xdr:colOff>
      <xdr:row>271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1E12C87-95FD-42D9-BE86-95CED98F7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1730276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19050</xdr:rowOff>
    </xdr:from>
    <xdr:to>
      <xdr:col>2</xdr:col>
      <xdr:colOff>1943100</xdr:colOff>
      <xdr:row>302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F59D524-567C-4CFB-9830-20C6E0E3E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744527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19051</xdr:rowOff>
    </xdr:from>
    <xdr:to>
      <xdr:col>2</xdr:col>
      <xdr:colOff>1933575</xdr:colOff>
      <xdr:row>316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AF0E086-6867-447A-9988-0EE4A161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331351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340</xdr:row>
      <xdr:rowOff>28576</xdr:rowOff>
    </xdr:from>
    <xdr:to>
      <xdr:col>3</xdr:col>
      <xdr:colOff>9525</xdr:colOff>
      <xdr:row>341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B11EAFE-87EE-4927-A0F7-C7738F3B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4722376"/>
          <a:ext cx="37338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19050</xdr:rowOff>
    </xdr:from>
    <xdr:to>
      <xdr:col>2</xdr:col>
      <xdr:colOff>1924051</xdr:colOff>
      <xdr:row>356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867798D-C848-4E88-953E-3B1611C52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67589400"/>
          <a:ext cx="36957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377</xdr:row>
      <xdr:rowOff>9525</xdr:rowOff>
    </xdr:from>
    <xdr:to>
      <xdr:col>2</xdr:col>
      <xdr:colOff>1924050</xdr:colOff>
      <xdr:row>377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3434A42-A4EA-45E6-952B-497332B2C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1770875"/>
          <a:ext cx="36957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391</xdr:row>
      <xdr:rowOff>19051</xdr:rowOff>
    </xdr:from>
    <xdr:to>
      <xdr:col>3</xdr:col>
      <xdr:colOff>0</xdr:colOff>
      <xdr:row>391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DF4BE7A-C605-4984-B19D-4FAAC37A4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74466451"/>
          <a:ext cx="3724274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427</xdr:row>
      <xdr:rowOff>19049</xdr:rowOff>
    </xdr:from>
    <xdr:to>
      <xdr:col>2</xdr:col>
      <xdr:colOff>1943100</xdr:colOff>
      <xdr:row>428</xdr:row>
      <xdr:rowOff>9524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7F98A38-41E6-4FD5-A5EA-A80FD4D9C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1324449"/>
          <a:ext cx="37147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439</xdr:row>
      <xdr:rowOff>19050</xdr:rowOff>
    </xdr:from>
    <xdr:to>
      <xdr:col>3</xdr:col>
      <xdr:colOff>0</xdr:colOff>
      <xdr:row>439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83381F17-A1C4-47E1-B1AA-C3F5965B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83629500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467</xdr:row>
      <xdr:rowOff>19050</xdr:rowOff>
    </xdr:from>
    <xdr:to>
      <xdr:col>2</xdr:col>
      <xdr:colOff>1943101</xdr:colOff>
      <xdr:row>467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BB3F3BA-0DF9-4DDD-8415-13E9CCEC3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88963500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494</xdr:row>
      <xdr:rowOff>19050</xdr:rowOff>
    </xdr:from>
    <xdr:to>
      <xdr:col>2</xdr:col>
      <xdr:colOff>1943100</xdr:colOff>
      <xdr:row>494</xdr:row>
      <xdr:rowOff>171449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6894564-2CF0-4E41-9762-682A00658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94107000"/>
          <a:ext cx="37147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518</xdr:row>
      <xdr:rowOff>19050</xdr:rowOff>
    </xdr:from>
    <xdr:to>
      <xdr:col>2</xdr:col>
      <xdr:colOff>1943101</xdr:colOff>
      <xdr:row>518</xdr:row>
      <xdr:rowOff>171449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AC87D99-B208-403F-899B-609B19CD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98698050"/>
          <a:ext cx="37147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562</xdr:row>
      <xdr:rowOff>19050</xdr:rowOff>
    </xdr:from>
    <xdr:to>
      <xdr:col>3</xdr:col>
      <xdr:colOff>0</xdr:colOff>
      <xdr:row>562</xdr:row>
      <xdr:rowOff>181807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56F5C5B-F9E8-41DF-A54B-DE80C5D0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06889550"/>
          <a:ext cx="3724275" cy="1627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572</xdr:row>
      <xdr:rowOff>19051</xdr:rowOff>
    </xdr:from>
    <xdr:to>
      <xdr:col>3</xdr:col>
      <xdr:colOff>9526</xdr:colOff>
      <xdr:row>572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4745C81-4ECF-4E8C-9D36-B51776AD4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108823126"/>
          <a:ext cx="37338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595</xdr:row>
      <xdr:rowOff>19050</xdr:rowOff>
    </xdr:from>
    <xdr:to>
      <xdr:col>2</xdr:col>
      <xdr:colOff>1943100</xdr:colOff>
      <xdr:row>595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F88111B-47E0-433A-89C1-CFDE2D78B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13204625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619</xdr:row>
      <xdr:rowOff>28575</xdr:rowOff>
    </xdr:from>
    <xdr:to>
      <xdr:col>2</xdr:col>
      <xdr:colOff>1943100</xdr:colOff>
      <xdr:row>619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5974A67-765F-490F-998E-8BE7A5EB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17805200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645</xdr:row>
      <xdr:rowOff>28576</xdr:rowOff>
    </xdr:from>
    <xdr:to>
      <xdr:col>2</xdr:col>
      <xdr:colOff>1943100</xdr:colOff>
      <xdr:row>646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CF8ABDC4-4EBA-42FF-A553-D27F0988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22758201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666</xdr:row>
      <xdr:rowOff>9525</xdr:rowOff>
    </xdr:from>
    <xdr:to>
      <xdr:col>3</xdr:col>
      <xdr:colOff>0</xdr:colOff>
      <xdr:row>666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83F0F78-81ED-4CBD-B866-DBE98F20A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26758700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709</xdr:row>
      <xdr:rowOff>19050</xdr:rowOff>
    </xdr:from>
    <xdr:to>
      <xdr:col>2</xdr:col>
      <xdr:colOff>1933575</xdr:colOff>
      <xdr:row>709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B44FD0CA-6BE2-4A71-8577-7FA8CD802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34959725"/>
          <a:ext cx="37052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768</xdr:row>
      <xdr:rowOff>19051</xdr:rowOff>
    </xdr:from>
    <xdr:to>
      <xdr:col>3</xdr:col>
      <xdr:colOff>0</xdr:colOff>
      <xdr:row>769</xdr:row>
      <xdr:rowOff>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D656E54-4043-486E-B27A-36144ADB4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45075276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731</xdr:row>
      <xdr:rowOff>19050</xdr:rowOff>
    </xdr:from>
    <xdr:to>
      <xdr:col>3</xdr:col>
      <xdr:colOff>0</xdr:colOff>
      <xdr:row>731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3AA80BE6-5750-40AF-9463-2FC418D8D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38598275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2</xdr:col>
      <xdr:colOff>1924050</xdr:colOff>
      <xdr:row>710</xdr:row>
      <xdr:rowOff>171450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042FC60-2D8E-4C97-AFCD-2D5E28074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35150225"/>
          <a:ext cx="36957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732</xdr:row>
      <xdr:rowOff>19050</xdr:rowOff>
    </xdr:from>
    <xdr:to>
      <xdr:col>2</xdr:col>
      <xdr:colOff>1924050</xdr:colOff>
      <xdr:row>732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372D760-014B-44E7-B4B7-0473C8433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38979275"/>
          <a:ext cx="36957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813</xdr:row>
      <xdr:rowOff>19051</xdr:rowOff>
    </xdr:from>
    <xdr:to>
      <xdr:col>3</xdr:col>
      <xdr:colOff>9525</xdr:colOff>
      <xdr:row>813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563AA8D-7F2A-4CD6-AA2D-D51EABAB3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153142951"/>
          <a:ext cx="37338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835</xdr:row>
      <xdr:rowOff>19050</xdr:rowOff>
    </xdr:from>
    <xdr:to>
      <xdr:col>2</xdr:col>
      <xdr:colOff>1943101</xdr:colOff>
      <xdr:row>835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A6B038C-7617-4A53-827E-9A497F65C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157333950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855</xdr:row>
      <xdr:rowOff>19050</xdr:rowOff>
    </xdr:from>
    <xdr:to>
      <xdr:col>2</xdr:col>
      <xdr:colOff>1943101</xdr:colOff>
      <xdr:row>855</xdr:row>
      <xdr:rowOff>171450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24664187-7F12-4167-A866-8874FF938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161143950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883</xdr:row>
      <xdr:rowOff>19051</xdr:rowOff>
    </xdr:from>
    <xdr:to>
      <xdr:col>2</xdr:col>
      <xdr:colOff>1933575</xdr:colOff>
      <xdr:row>883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F4C6AF9-0677-4852-B5B8-096E7AA44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66477951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903</xdr:row>
      <xdr:rowOff>19051</xdr:rowOff>
    </xdr:from>
    <xdr:to>
      <xdr:col>2</xdr:col>
      <xdr:colOff>1943100</xdr:colOff>
      <xdr:row>903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CA7D266-2275-42AE-931A-7DF89F60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72031026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925</xdr:row>
      <xdr:rowOff>19051</xdr:rowOff>
    </xdr:from>
    <xdr:to>
      <xdr:col>3</xdr:col>
      <xdr:colOff>0</xdr:colOff>
      <xdr:row>925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109630FC-2D33-4169-98DB-567C47C5C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76222026"/>
          <a:ext cx="37242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943</xdr:row>
      <xdr:rowOff>19050</xdr:rowOff>
    </xdr:from>
    <xdr:to>
      <xdr:col>3</xdr:col>
      <xdr:colOff>0</xdr:colOff>
      <xdr:row>944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1042A4D4-A88B-4B8A-9651-AD6E289E7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79670075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1003</xdr:row>
      <xdr:rowOff>28576</xdr:rowOff>
    </xdr:from>
    <xdr:to>
      <xdr:col>3</xdr:col>
      <xdr:colOff>0</xdr:colOff>
      <xdr:row>1004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16939CE6-892E-4047-B1F2-AC29311D8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91109601"/>
          <a:ext cx="37242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1068</xdr:row>
      <xdr:rowOff>19050</xdr:rowOff>
    </xdr:from>
    <xdr:to>
      <xdr:col>2</xdr:col>
      <xdr:colOff>1933575</xdr:colOff>
      <xdr:row>1069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4671BBD-2554-4941-8FC5-E770F3738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203501625"/>
          <a:ext cx="37052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1117</xdr:row>
      <xdr:rowOff>19049</xdr:rowOff>
    </xdr:from>
    <xdr:to>
      <xdr:col>2</xdr:col>
      <xdr:colOff>1943101</xdr:colOff>
      <xdr:row>1117</xdr:row>
      <xdr:rowOff>180974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34482681-EA49-4177-A694-B9B2301B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212836124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1131</xdr:row>
      <xdr:rowOff>19050</xdr:rowOff>
    </xdr:from>
    <xdr:to>
      <xdr:col>2</xdr:col>
      <xdr:colOff>1943101</xdr:colOff>
      <xdr:row>1132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ACFAADD-19C6-44EA-9E2E-1E46CF470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" y="21590317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1141</xdr:row>
      <xdr:rowOff>19050</xdr:rowOff>
    </xdr:from>
    <xdr:to>
      <xdr:col>2</xdr:col>
      <xdr:colOff>1933575</xdr:colOff>
      <xdr:row>1141</xdr:row>
      <xdr:rowOff>171450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A3867CFD-F232-4334-BBCF-9ACDDB402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217808175"/>
          <a:ext cx="37052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1164</xdr:row>
      <xdr:rowOff>19051</xdr:rowOff>
    </xdr:from>
    <xdr:to>
      <xdr:col>3</xdr:col>
      <xdr:colOff>0</xdr:colOff>
      <xdr:row>1164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7FD5E5DE-052B-4C51-82B1-FCB990B9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221427676"/>
          <a:ext cx="37242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1218</xdr:row>
      <xdr:rowOff>19050</xdr:rowOff>
    </xdr:from>
    <xdr:to>
      <xdr:col>2</xdr:col>
      <xdr:colOff>1933575</xdr:colOff>
      <xdr:row>1218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D126BB81-D69D-4F78-83C5-B9620B224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230190675"/>
          <a:ext cx="37052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1176</xdr:row>
      <xdr:rowOff>28575</xdr:rowOff>
    </xdr:from>
    <xdr:to>
      <xdr:col>5</xdr:col>
      <xdr:colOff>666750</xdr:colOff>
      <xdr:row>1178</xdr:row>
      <xdr:rowOff>161925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C8405AD-CAA8-4863-A8B0-1C0596678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223170750"/>
          <a:ext cx="6210300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1167</xdr:row>
      <xdr:rowOff>38100</xdr:rowOff>
    </xdr:from>
    <xdr:to>
      <xdr:col>6</xdr:col>
      <xdr:colOff>0</xdr:colOff>
      <xdr:row>1169</xdr:row>
      <xdr:rowOff>161925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4A72FAE-38E6-403C-9D5C-B1DEFF0D2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22418275"/>
          <a:ext cx="6219825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1144</xdr:row>
      <xdr:rowOff>28575</xdr:rowOff>
    </xdr:from>
    <xdr:to>
      <xdr:col>6</xdr:col>
      <xdr:colOff>0</xdr:colOff>
      <xdr:row>1146</xdr:row>
      <xdr:rowOff>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7BB97399-8B36-49E5-B47F-A24AC90BC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218217750"/>
          <a:ext cx="6219825" cy="3524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1240</xdr:row>
      <xdr:rowOff>19050</xdr:rowOff>
    </xdr:from>
    <xdr:to>
      <xdr:col>2</xdr:col>
      <xdr:colOff>1943101</xdr:colOff>
      <xdr:row>1240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5706D368-28DA-4903-83D9-50775E52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236305725"/>
          <a:ext cx="37147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1361</xdr:row>
      <xdr:rowOff>19050</xdr:rowOff>
    </xdr:from>
    <xdr:to>
      <xdr:col>3</xdr:col>
      <xdr:colOff>0</xdr:colOff>
      <xdr:row>1361</xdr:row>
      <xdr:rowOff>190499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DE218B0B-FD10-4FE8-B37E-64A5E9247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258403725"/>
          <a:ext cx="37242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1340</xdr:row>
      <xdr:rowOff>28575</xdr:rowOff>
    </xdr:from>
    <xdr:to>
      <xdr:col>3</xdr:col>
      <xdr:colOff>0</xdr:colOff>
      <xdr:row>1340</xdr:row>
      <xdr:rowOff>180975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8DAA7426-B9A8-4A9F-BF95-7543A9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254603250"/>
          <a:ext cx="37242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1328</xdr:row>
      <xdr:rowOff>19050</xdr:rowOff>
    </xdr:from>
    <xdr:to>
      <xdr:col>2</xdr:col>
      <xdr:colOff>1933575</xdr:colOff>
      <xdr:row>1328</xdr:row>
      <xdr:rowOff>180975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1EEBA7EC-D536-48CF-ABC6-F6FB3D1D2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252498225"/>
          <a:ext cx="37052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1305</xdr:row>
      <xdr:rowOff>9525</xdr:rowOff>
    </xdr:from>
    <xdr:to>
      <xdr:col>2</xdr:col>
      <xdr:colOff>1943100</xdr:colOff>
      <xdr:row>1306</xdr:row>
      <xdr:rowOff>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AAA8339-92DF-4875-B448-60AE99000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248154825"/>
          <a:ext cx="37147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1276</xdr:row>
      <xdr:rowOff>28575</xdr:rowOff>
    </xdr:from>
    <xdr:to>
      <xdr:col>2</xdr:col>
      <xdr:colOff>1943100</xdr:colOff>
      <xdr:row>1276</xdr:row>
      <xdr:rowOff>180975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37ED9BB9-489C-41B4-8752-152CFFC3E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242839875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1384</xdr:row>
      <xdr:rowOff>19050</xdr:rowOff>
    </xdr:from>
    <xdr:to>
      <xdr:col>2</xdr:col>
      <xdr:colOff>1933575</xdr:colOff>
      <xdr:row>1385</xdr:row>
      <xdr:rowOff>9525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EAA35EF1-1DFA-4C70-9F0D-F6C344A49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263623425"/>
          <a:ext cx="37052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1423</xdr:row>
      <xdr:rowOff>19050</xdr:rowOff>
    </xdr:from>
    <xdr:to>
      <xdr:col>2</xdr:col>
      <xdr:colOff>1943101</xdr:colOff>
      <xdr:row>1424</xdr:row>
      <xdr:rowOff>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AA1D5D2A-BFD6-4B49-BE07-0325D8D6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27105292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1463</xdr:row>
      <xdr:rowOff>19050</xdr:rowOff>
    </xdr:from>
    <xdr:to>
      <xdr:col>2</xdr:col>
      <xdr:colOff>1933575</xdr:colOff>
      <xdr:row>1464</xdr:row>
      <xdr:rowOff>9525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E358CA50-205B-4FDD-8163-D874FD49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279072975"/>
          <a:ext cx="37052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1486</xdr:row>
      <xdr:rowOff>9525</xdr:rowOff>
    </xdr:from>
    <xdr:to>
      <xdr:col>2</xdr:col>
      <xdr:colOff>1933575</xdr:colOff>
      <xdr:row>1487</xdr:row>
      <xdr:rowOff>0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73A28990-7C42-4D93-8E14-0043E1F1B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283654500"/>
          <a:ext cx="37052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1500</xdr:row>
      <xdr:rowOff>19050</xdr:rowOff>
    </xdr:from>
    <xdr:to>
      <xdr:col>2</xdr:col>
      <xdr:colOff>1933575</xdr:colOff>
      <xdr:row>1500</xdr:row>
      <xdr:rowOff>180975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1752B2B9-19D8-4B69-8D3C-869C572E7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286331025"/>
          <a:ext cx="37052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1535</xdr:row>
      <xdr:rowOff>19050</xdr:rowOff>
    </xdr:from>
    <xdr:to>
      <xdr:col>2</xdr:col>
      <xdr:colOff>1933575</xdr:colOff>
      <xdr:row>1536</xdr:row>
      <xdr:rowOff>9525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6F2510B1-D447-4497-9380-2C62DA3E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293017575"/>
          <a:ext cx="37052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1568</xdr:row>
      <xdr:rowOff>19050</xdr:rowOff>
    </xdr:from>
    <xdr:to>
      <xdr:col>2</xdr:col>
      <xdr:colOff>1943101</xdr:colOff>
      <xdr:row>1568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755018CC-8B73-4BAB-8A16-EF28136C1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" y="299304075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1588</xdr:row>
      <xdr:rowOff>19050</xdr:rowOff>
    </xdr:from>
    <xdr:to>
      <xdr:col>2</xdr:col>
      <xdr:colOff>1933575</xdr:colOff>
      <xdr:row>1588</xdr:row>
      <xdr:rowOff>171450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934DD4CF-AA51-48DC-B525-B7D5465BC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303123600"/>
          <a:ext cx="37052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1614</xdr:row>
      <xdr:rowOff>19050</xdr:rowOff>
    </xdr:from>
    <xdr:to>
      <xdr:col>2</xdr:col>
      <xdr:colOff>1924051</xdr:colOff>
      <xdr:row>1614</xdr:row>
      <xdr:rowOff>180975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7601B59B-6DF4-4E75-B93A-3D9B645A4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" y="308076600"/>
          <a:ext cx="36957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1633</xdr:row>
      <xdr:rowOff>19050</xdr:rowOff>
    </xdr:from>
    <xdr:to>
      <xdr:col>3</xdr:col>
      <xdr:colOff>9526</xdr:colOff>
      <xdr:row>1634</xdr:row>
      <xdr:rowOff>0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460ADCA4-3126-44CE-8E2D-5D674FB9E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" y="311734200"/>
          <a:ext cx="37338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1670</xdr:row>
      <xdr:rowOff>19050</xdr:rowOff>
    </xdr:from>
    <xdr:to>
      <xdr:col>2</xdr:col>
      <xdr:colOff>1943101</xdr:colOff>
      <xdr:row>1670</xdr:row>
      <xdr:rowOff>171450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F419C874-CB2B-4466-905B-98751B086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" y="318782700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1709</xdr:row>
      <xdr:rowOff>19049</xdr:rowOff>
    </xdr:from>
    <xdr:to>
      <xdr:col>2</xdr:col>
      <xdr:colOff>1943101</xdr:colOff>
      <xdr:row>1709</xdr:row>
      <xdr:rowOff>180974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B19BFAC0-DC24-41A4-A606-E4C4A8055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" y="326212199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1732</xdr:row>
      <xdr:rowOff>19051</xdr:rowOff>
    </xdr:from>
    <xdr:to>
      <xdr:col>2</xdr:col>
      <xdr:colOff>1943100</xdr:colOff>
      <xdr:row>1732</xdr:row>
      <xdr:rowOff>180975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D0354759-8F34-46F2-B195-64F0DD14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330593701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1748</xdr:row>
      <xdr:rowOff>19050</xdr:rowOff>
    </xdr:from>
    <xdr:to>
      <xdr:col>3</xdr:col>
      <xdr:colOff>0</xdr:colOff>
      <xdr:row>1749</xdr:row>
      <xdr:rowOff>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E34D6564-49A3-4E45-AECC-203F850BE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333660750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1769</xdr:row>
      <xdr:rowOff>19050</xdr:rowOff>
    </xdr:from>
    <xdr:to>
      <xdr:col>2</xdr:col>
      <xdr:colOff>1943101</xdr:colOff>
      <xdr:row>1769</xdr:row>
      <xdr:rowOff>190499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6E4FE3CE-CDB7-48E5-B017-A7057449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" y="337661250"/>
          <a:ext cx="37147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1792</xdr:row>
      <xdr:rowOff>28575</xdr:rowOff>
    </xdr:from>
    <xdr:to>
      <xdr:col>3</xdr:col>
      <xdr:colOff>0</xdr:colOff>
      <xdr:row>1792</xdr:row>
      <xdr:rowOff>180975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2DFD5879-54B8-48D4-B7F4-C5F6C3695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342071325"/>
          <a:ext cx="37242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1838</xdr:row>
      <xdr:rowOff>19050</xdr:rowOff>
    </xdr:from>
    <xdr:to>
      <xdr:col>2</xdr:col>
      <xdr:colOff>1933575</xdr:colOff>
      <xdr:row>1839</xdr:row>
      <xdr:rowOff>0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2D70A6AC-FDAB-49E4-A8EA-CB36D3FE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350824800"/>
          <a:ext cx="37052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1857</xdr:row>
      <xdr:rowOff>19050</xdr:rowOff>
    </xdr:from>
    <xdr:to>
      <xdr:col>2</xdr:col>
      <xdr:colOff>1943100</xdr:colOff>
      <xdr:row>1857</xdr:row>
      <xdr:rowOff>190499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E4EFD7EF-E758-4A10-9F96-D369F1437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354463350"/>
          <a:ext cx="37147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1898</xdr:row>
      <xdr:rowOff>19050</xdr:rowOff>
    </xdr:from>
    <xdr:to>
      <xdr:col>2</xdr:col>
      <xdr:colOff>1943101</xdr:colOff>
      <xdr:row>1899</xdr:row>
      <xdr:rowOff>0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76BE47ED-4ADC-4956-A20A-59A371F5C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" y="362273850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1917</xdr:row>
      <xdr:rowOff>9525</xdr:rowOff>
    </xdr:from>
    <xdr:to>
      <xdr:col>2</xdr:col>
      <xdr:colOff>1933575</xdr:colOff>
      <xdr:row>1917</xdr:row>
      <xdr:rowOff>180974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D687F0B8-7230-4ADC-A74A-288C79230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365912400"/>
          <a:ext cx="37052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1954</xdr:row>
      <xdr:rowOff>180975</xdr:rowOff>
    </xdr:from>
    <xdr:to>
      <xdr:col>4</xdr:col>
      <xdr:colOff>0</xdr:colOff>
      <xdr:row>1956</xdr:row>
      <xdr:rowOff>180975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6A95C873-4205-4108-AC65-5A9234CE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372760875"/>
          <a:ext cx="462915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1953</xdr:row>
      <xdr:rowOff>9525</xdr:rowOff>
    </xdr:from>
    <xdr:to>
      <xdr:col>4</xdr:col>
      <xdr:colOff>0</xdr:colOff>
      <xdr:row>1953</xdr:row>
      <xdr:rowOff>163157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38C7117-2945-4F29-9B4C-0E9CD07FD4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9"/>
        <a:srcRect t="48942" b="-2127"/>
        <a:stretch/>
      </xdr:blipFill>
      <xdr:spPr>
        <a:xfrm>
          <a:off x="0" y="372589425"/>
          <a:ext cx="4629150" cy="15363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2011</xdr:row>
      <xdr:rowOff>19051</xdr:rowOff>
    </xdr:from>
    <xdr:to>
      <xdr:col>2</xdr:col>
      <xdr:colOff>1924051</xdr:colOff>
      <xdr:row>2011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D253A5A2-9F21-4C2D-B495-B312E61A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" y="383647951"/>
          <a:ext cx="36957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2038</xdr:row>
      <xdr:rowOff>19051</xdr:rowOff>
    </xdr:from>
    <xdr:to>
      <xdr:col>3</xdr:col>
      <xdr:colOff>9525</xdr:colOff>
      <xdr:row>2038</xdr:row>
      <xdr:rowOff>180975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80D3E8AC-F322-4566-AD67-4C60B76B1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388791451"/>
          <a:ext cx="37338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1952</xdr:row>
      <xdr:rowOff>19049</xdr:rowOff>
    </xdr:from>
    <xdr:to>
      <xdr:col>2</xdr:col>
      <xdr:colOff>1924050</xdr:colOff>
      <xdr:row>1953</xdr:row>
      <xdr:rowOff>9524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3C4F00D7-EB63-4D13-A361-C5FE436A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372598949"/>
          <a:ext cx="3695700" cy="180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678312-ACBF-42BA-AB41-EAC315C53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0118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</xdr:row>
      <xdr:rowOff>19050</xdr:rowOff>
    </xdr:from>
    <xdr:to>
      <xdr:col>2</xdr:col>
      <xdr:colOff>2476501</xdr:colOff>
      <xdr:row>27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2D0A64-1F59-4CED-AADC-4DEAC2664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2670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3</xdr:col>
      <xdr:colOff>9525</xdr:colOff>
      <xdr:row>35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F6CF99-01A6-4BA3-97CE-3A66E2E5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19050</xdr:rowOff>
    </xdr:from>
    <xdr:to>
      <xdr:col>3</xdr:col>
      <xdr:colOff>1</xdr:colOff>
      <xdr:row>46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150C3D-57CF-4418-BECF-878154D0B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4296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9525</xdr:rowOff>
    </xdr:from>
    <xdr:to>
      <xdr:col>4</xdr:col>
      <xdr:colOff>0</xdr:colOff>
      <xdr:row>38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3D8D77-E571-45AC-823F-90DF11784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86600"/>
          <a:ext cx="516255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19051</xdr:rowOff>
    </xdr:from>
    <xdr:to>
      <xdr:col>2</xdr:col>
      <xdr:colOff>2486025</xdr:colOff>
      <xdr:row>57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523C537-7C5A-458B-92D5-8F126473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442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2486025</xdr:colOff>
      <xdr:row>65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ED38E64-F811-4BF8-A147-DDBB70FD2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587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75</xdr:row>
      <xdr:rowOff>19050</xdr:rowOff>
    </xdr:from>
    <xdr:to>
      <xdr:col>3</xdr:col>
      <xdr:colOff>1</xdr:colOff>
      <xdr:row>76</xdr:row>
      <xdr:rowOff>19049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6D811B9-B5C4-499E-A868-2EC791C17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437322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85</xdr:row>
      <xdr:rowOff>19050</xdr:rowOff>
    </xdr:from>
    <xdr:to>
      <xdr:col>3</xdr:col>
      <xdr:colOff>1</xdr:colOff>
      <xdr:row>85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FD580B8-DD6C-443B-9190-3046B2D93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2782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19050</xdr:rowOff>
    </xdr:from>
    <xdr:to>
      <xdr:col>2</xdr:col>
      <xdr:colOff>2476500</xdr:colOff>
      <xdr:row>94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F623DBB-A311-4FE1-881A-B72B73FAE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00225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28575</xdr:rowOff>
    </xdr:from>
    <xdr:to>
      <xdr:col>2</xdr:col>
      <xdr:colOff>2486025</xdr:colOff>
      <xdr:row>104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D10628A-C235-44D5-9F55-3FB6D0EB5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7453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19050</xdr:rowOff>
    </xdr:from>
    <xdr:to>
      <xdr:col>3</xdr:col>
      <xdr:colOff>9525</xdr:colOff>
      <xdr:row>113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034F2E4-65A5-465A-BD02-4CC86DA7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146935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3</xdr:col>
      <xdr:colOff>9525</xdr:colOff>
      <xdr:row>122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DFF8EF3-F6D1-4CE0-A0F1-46FDBC4FE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37435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19050</xdr:rowOff>
    </xdr:from>
    <xdr:to>
      <xdr:col>2</xdr:col>
      <xdr:colOff>2476500</xdr:colOff>
      <xdr:row>132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0C56F62-CAFF-4305-A206-971BBB69B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2888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28575</xdr:rowOff>
    </xdr:from>
    <xdr:to>
      <xdr:col>2</xdr:col>
      <xdr:colOff>2486025</xdr:colOff>
      <xdr:row>141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1FCBA42-4154-4708-A559-196DF8797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0129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9525</xdr:rowOff>
    </xdr:from>
    <xdr:to>
      <xdr:col>3</xdr:col>
      <xdr:colOff>0</xdr:colOff>
      <xdr:row>150</xdr:row>
      <xdr:rowOff>171450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E5098B1-599F-4E24-AE44-E57C8FF9B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87274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19050</xdr:rowOff>
    </xdr:from>
    <xdr:to>
      <xdr:col>2</xdr:col>
      <xdr:colOff>2486025</xdr:colOff>
      <xdr:row>159</xdr:row>
      <xdr:rowOff>171450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ACDCF6D-FB0C-42C9-AA31-7377C97A7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04514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19049</xdr:rowOff>
    </xdr:from>
    <xdr:to>
      <xdr:col>3</xdr:col>
      <xdr:colOff>9525</xdr:colOff>
      <xdr:row>168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51B1E73-AAE4-435F-8DC0-F1C605888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2194499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19050</xdr:rowOff>
    </xdr:from>
    <xdr:to>
      <xdr:col>3</xdr:col>
      <xdr:colOff>0</xdr:colOff>
      <xdr:row>178</xdr:row>
      <xdr:rowOff>19049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8FEDF11-A28E-4761-8983-F5AC57F7A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3909000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19051</xdr:rowOff>
    </xdr:from>
    <xdr:to>
      <xdr:col>2</xdr:col>
      <xdr:colOff>2486025</xdr:colOff>
      <xdr:row>196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8C59956-7C26-4F92-84C2-6946F25B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58140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19050</xdr:rowOff>
    </xdr:from>
    <xdr:to>
      <xdr:col>2</xdr:col>
      <xdr:colOff>2476500</xdr:colOff>
      <xdr:row>206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89E1146-8376-4DD2-A747-176B41063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75380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214</xdr:row>
      <xdr:rowOff>19050</xdr:rowOff>
    </xdr:from>
    <xdr:to>
      <xdr:col>2</xdr:col>
      <xdr:colOff>2476501</xdr:colOff>
      <xdr:row>214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9C1CE87-301A-4C80-8848-C7699B928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09860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223</xdr:row>
      <xdr:rowOff>19050</xdr:rowOff>
    </xdr:from>
    <xdr:to>
      <xdr:col>2</xdr:col>
      <xdr:colOff>2476501</xdr:colOff>
      <xdr:row>223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D86B6B9-4F04-4696-816B-3758C7025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27101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232</xdr:row>
      <xdr:rowOff>19050</xdr:rowOff>
    </xdr:from>
    <xdr:to>
      <xdr:col>3</xdr:col>
      <xdr:colOff>1</xdr:colOff>
      <xdr:row>233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E204043-22E4-490F-B0CE-03FFBBA98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44246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</xdr:row>
      <xdr:rowOff>19051</xdr:rowOff>
    </xdr:from>
    <xdr:to>
      <xdr:col>3</xdr:col>
      <xdr:colOff>0</xdr:colOff>
      <xdr:row>242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B9EC4B0-A173-458A-B433-E9FF49E7D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63581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28575</xdr:rowOff>
    </xdr:from>
    <xdr:to>
      <xdr:col>2</xdr:col>
      <xdr:colOff>2476500</xdr:colOff>
      <xdr:row>252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8A81B5B-47E8-4ADC-8376-EE897D44A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80822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</xdr:row>
      <xdr:rowOff>19050</xdr:rowOff>
    </xdr:from>
    <xdr:to>
      <xdr:col>3</xdr:col>
      <xdr:colOff>0</xdr:colOff>
      <xdr:row>261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4CCBD41-7234-4EAD-AA4B-EF654995B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98062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9525</xdr:rowOff>
    </xdr:from>
    <xdr:to>
      <xdr:col>2</xdr:col>
      <xdr:colOff>2486025</xdr:colOff>
      <xdr:row>271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9B77753-4016-4D34-99D4-ABFBA0CD0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17112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3</xdr:col>
      <xdr:colOff>9525</xdr:colOff>
      <xdr:row>280</xdr:row>
      <xdr:rowOff>162895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6E177BC-12C9-42F1-818B-C03C2200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3635275"/>
          <a:ext cx="4314825" cy="143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289</xdr:row>
      <xdr:rowOff>28576</xdr:rowOff>
    </xdr:from>
    <xdr:to>
      <xdr:col>2</xdr:col>
      <xdr:colOff>2486025</xdr:colOff>
      <xdr:row>290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672F1D1-111E-4E62-8F69-897ED0AA9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53593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19050</xdr:rowOff>
    </xdr:from>
    <xdr:to>
      <xdr:col>3</xdr:col>
      <xdr:colOff>9525</xdr:colOff>
      <xdr:row>299</xdr:row>
      <xdr:rowOff>190499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0CA8EDD-2A00-4A9A-B8E3-7B68E562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7254775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28575</xdr:rowOff>
    </xdr:from>
    <xdr:to>
      <xdr:col>2</xdr:col>
      <xdr:colOff>2476500</xdr:colOff>
      <xdr:row>309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54EAA617-4917-4815-9137-0767892AE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90169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318</xdr:row>
      <xdr:rowOff>19050</xdr:rowOff>
    </xdr:from>
    <xdr:to>
      <xdr:col>2</xdr:col>
      <xdr:colOff>2476500</xdr:colOff>
      <xdr:row>319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D0F1F971-8A79-464B-8160-D8CF8D81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09123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327</xdr:row>
      <xdr:rowOff>19050</xdr:rowOff>
    </xdr:from>
    <xdr:to>
      <xdr:col>2</xdr:col>
      <xdr:colOff>2476501</xdr:colOff>
      <xdr:row>328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0365D55-D25D-4FA1-AC8E-15D329978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626364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336</xdr:row>
      <xdr:rowOff>9525</xdr:rowOff>
    </xdr:from>
    <xdr:to>
      <xdr:col>2</xdr:col>
      <xdr:colOff>2476500</xdr:colOff>
      <xdr:row>337</xdr:row>
      <xdr:rowOff>28575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3C84B73A-8000-4D91-B5E5-A11AA93B0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4350900"/>
          <a:ext cx="42862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346</xdr:row>
      <xdr:rowOff>9526</xdr:rowOff>
    </xdr:from>
    <xdr:to>
      <xdr:col>2</xdr:col>
      <xdr:colOff>2466975</xdr:colOff>
      <xdr:row>346</xdr:row>
      <xdr:rowOff>171450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8F9CAB5F-2DD3-4154-94D8-AE12E5B5C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66255901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355</xdr:row>
      <xdr:rowOff>19050</xdr:rowOff>
    </xdr:from>
    <xdr:to>
      <xdr:col>2</xdr:col>
      <xdr:colOff>2486025</xdr:colOff>
      <xdr:row>355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3D4B1709-FFFB-4DF6-9880-C8298FDB3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67998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364</xdr:row>
      <xdr:rowOff>19050</xdr:rowOff>
    </xdr:from>
    <xdr:to>
      <xdr:col>2</xdr:col>
      <xdr:colOff>2476501</xdr:colOff>
      <xdr:row>364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61EE37A3-79CC-40A7-B3EC-C405ADBF0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697230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374</xdr:row>
      <xdr:rowOff>28576</xdr:rowOff>
    </xdr:from>
    <xdr:to>
      <xdr:col>3</xdr:col>
      <xdr:colOff>0</xdr:colOff>
      <xdr:row>375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188C1F9-46B8-447F-96F2-699BD94B1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16470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384</xdr:row>
      <xdr:rowOff>19050</xdr:rowOff>
    </xdr:from>
    <xdr:to>
      <xdr:col>3</xdr:col>
      <xdr:colOff>0</xdr:colOff>
      <xdr:row>385</xdr:row>
      <xdr:rowOff>19049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AF823DE4-858B-42C2-8772-DD9A0F13B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3552050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394</xdr:row>
      <xdr:rowOff>28576</xdr:rowOff>
    </xdr:from>
    <xdr:to>
      <xdr:col>3</xdr:col>
      <xdr:colOff>0</xdr:colOff>
      <xdr:row>395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F008029-2C52-4AA6-9701-F9ADDE613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754761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403</xdr:row>
      <xdr:rowOff>28575</xdr:rowOff>
    </xdr:from>
    <xdr:to>
      <xdr:col>2</xdr:col>
      <xdr:colOff>2466975</xdr:colOff>
      <xdr:row>403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CF2C9BF-1F95-452C-9965-680309DFE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77190600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430</xdr:row>
      <xdr:rowOff>19050</xdr:rowOff>
    </xdr:from>
    <xdr:to>
      <xdr:col>2</xdr:col>
      <xdr:colOff>2476500</xdr:colOff>
      <xdr:row>431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D4B31C9D-C356-41B7-8D03-B8D9E14C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82343625"/>
          <a:ext cx="4286250" cy="171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19050</xdr:rowOff>
    </xdr:from>
    <xdr:to>
      <xdr:col>2</xdr:col>
      <xdr:colOff>2486025</xdr:colOff>
      <xdr:row>51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4518E0-B32F-4BD0-91C3-F728ECAE3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3513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3</xdr:col>
      <xdr:colOff>0</xdr:colOff>
      <xdr:row>69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0BCF4E-234A-40A3-9868-0C42B86EF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2279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2476500</xdr:colOff>
      <xdr:row>53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BCB1FF-A7C4-472A-B926-C784424A0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5514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3</xdr:col>
      <xdr:colOff>0</xdr:colOff>
      <xdr:row>92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08215EA-2BE4-4FE1-8ECC-1309FCF0C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16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19050</xdr:rowOff>
    </xdr:from>
    <xdr:to>
      <xdr:col>2</xdr:col>
      <xdr:colOff>2486025</xdr:colOff>
      <xdr:row>105</xdr:row>
      <xdr:rowOff>19049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EDE791-7F78-406A-8CEB-A76C605A4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992100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2</xdr:col>
      <xdr:colOff>2486025</xdr:colOff>
      <xdr:row>17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FCA6D85-4C52-4F3C-BE87-46A357618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76575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2</xdr:col>
      <xdr:colOff>2476500</xdr:colOff>
      <xdr:row>32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D5334D7-C746-4C8F-98B4-1F095CD98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0741400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9525</xdr:rowOff>
    </xdr:from>
    <xdr:to>
      <xdr:col>2</xdr:col>
      <xdr:colOff>2476500</xdr:colOff>
      <xdr:row>116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3AABF74-18D2-44A7-9975-C10562FFC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002750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19050</xdr:rowOff>
    </xdr:from>
    <xdr:to>
      <xdr:col>2</xdr:col>
      <xdr:colOff>2486025</xdr:colOff>
      <xdr:row>129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99B823-48B5-4F45-B8A5-705470710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6792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2</xdr:col>
      <xdr:colOff>2486025</xdr:colOff>
      <xdr:row>147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D8709BD-A1A6-451D-B461-65C0B82F4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9177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156</xdr:row>
      <xdr:rowOff>19050</xdr:rowOff>
    </xdr:from>
    <xdr:to>
      <xdr:col>3</xdr:col>
      <xdr:colOff>1</xdr:colOff>
      <xdr:row>156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5FC074B-C0CA-4B4E-94B2-A8B9C2636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98513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19050</xdr:rowOff>
    </xdr:from>
    <xdr:to>
      <xdr:col>2</xdr:col>
      <xdr:colOff>2476500</xdr:colOff>
      <xdr:row>173</xdr:row>
      <xdr:rowOff>171449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7821457-249E-49A8-8E6A-899C579F2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108900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9525</xdr:rowOff>
    </xdr:from>
    <xdr:to>
      <xdr:col>2</xdr:col>
      <xdr:colOff>2486025</xdr:colOff>
      <xdr:row>187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BD2B2D3-4B83-431F-8746-83878B960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57663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19049</xdr:rowOff>
    </xdr:from>
    <xdr:to>
      <xdr:col>3</xdr:col>
      <xdr:colOff>9525</xdr:colOff>
      <xdr:row>206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9454AAA-AEFA-42FE-9784-A27DC776B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9414449"/>
          <a:ext cx="4314825" cy="171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9525</xdr:rowOff>
    </xdr:from>
    <xdr:to>
      <xdr:col>3</xdr:col>
      <xdr:colOff>19050</xdr:colOff>
      <xdr:row>207</xdr:row>
      <xdr:rowOff>190500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2A1686B-9469-448B-BC33-4C8D34A79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595425"/>
          <a:ext cx="43243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19050</xdr:rowOff>
    </xdr:from>
    <xdr:to>
      <xdr:col>3</xdr:col>
      <xdr:colOff>0</xdr:colOff>
      <xdr:row>223</xdr:row>
      <xdr:rowOff>190499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AF8E2BD-0ADE-4EDA-A6E5-9A1624A5D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26720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236</xdr:row>
      <xdr:rowOff>19050</xdr:rowOff>
    </xdr:from>
    <xdr:to>
      <xdr:col>3</xdr:col>
      <xdr:colOff>1</xdr:colOff>
      <xdr:row>236</xdr:row>
      <xdr:rowOff>190499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52DC784-ADB1-4955-A70B-43253DA72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451485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</xdr:row>
      <xdr:rowOff>19050</xdr:rowOff>
    </xdr:from>
    <xdr:to>
      <xdr:col>2</xdr:col>
      <xdr:colOff>2486025</xdr:colOff>
      <xdr:row>247</xdr:row>
      <xdr:rowOff>190499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EDEDFCD-3B77-471F-95E9-2AEE2928E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72535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263</xdr:row>
      <xdr:rowOff>19050</xdr:rowOff>
    </xdr:from>
    <xdr:to>
      <xdr:col>2</xdr:col>
      <xdr:colOff>2486025</xdr:colOff>
      <xdr:row>263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6A137C3-A9A9-441A-B8D8-F170DD1CE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50320575"/>
          <a:ext cx="4295774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277</xdr:row>
      <xdr:rowOff>19050</xdr:rowOff>
    </xdr:from>
    <xdr:to>
      <xdr:col>2</xdr:col>
      <xdr:colOff>2476501</xdr:colOff>
      <xdr:row>277</xdr:row>
      <xdr:rowOff>171450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F44C408-984B-4493-A503-0EF4037B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529875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291</xdr:row>
      <xdr:rowOff>19050</xdr:rowOff>
    </xdr:from>
    <xdr:to>
      <xdr:col>2</xdr:col>
      <xdr:colOff>2476501</xdr:colOff>
      <xdr:row>291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FC548BE-08AD-4A16-99A4-53E731294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556736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309</xdr:row>
      <xdr:rowOff>28575</xdr:rowOff>
    </xdr:from>
    <xdr:to>
      <xdr:col>2</xdr:col>
      <xdr:colOff>2486025</xdr:colOff>
      <xdr:row>309</xdr:row>
      <xdr:rowOff>187110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7A1F418-2F66-45C4-BD40-2A1F1CB13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59112150"/>
          <a:ext cx="4295775" cy="158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325</xdr:row>
      <xdr:rowOff>19050</xdr:rowOff>
    </xdr:from>
    <xdr:to>
      <xdr:col>2</xdr:col>
      <xdr:colOff>2486025</xdr:colOff>
      <xdr:row>325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ABF7035-A5F6-4556-8C29-36CF80EB4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621506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345</xdr:row>
      <xdr:rowOff>19050</xdr:rowOff>
    </xdr:from>
    <xdr:to>
      <xdr:col>3</xdr:col>
      <xdr:colOff>1</xdr:colOff>
      <xdr:row>345</xdr:row>
      <xdr:rowOff>190499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D588309-939C-4BA4-BD9E-2A6AEA10C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642651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357</xdr:row>
      <xdr:rowOff>28575</xdr:rowOff>
    </xdr:from>
    <xdr:to>
      <xdr:col>2</xdr:col>
      <xdr:colOff>2476501</xdr:colOff>
      <xdr:row>357</xdr:row>
      <xdr:rowOff>180974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5AC9B89-770C-4B2C-AA57-6521488DE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66579750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370</xdr:row>
      <xdr:rowOff>19050</xdr:rowOff>
    </xdr:from>
    <xdr:to>
      <xdr:col>2</xdr:col>
      <xdr:colOff>2476500</xdr:colOff>
      <xdr:row>370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23AB692-F0CB-4C74-8C06-AA95E1FCB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707898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384</xdr:row>
      <xdr:rowOff>19050</xdr:rowOff>
    </xdr:from>
    <xdr:to>
      <xdr:col>2</xdr:col>
      <xdr:colOff>2486025</xdr:colOff>
      <xdr:row>385</xdr:row>
      <xdr:rowOff>9525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736C95DD-6587-4E1B-ACFA-2C0A3296F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734568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400</xdr:row>
      <xdr:rowOff>19050</xdr:rowOff>
    </xdr:from>
    <xdr:to>
      <xdr:col>3</xdr:col>
      <xdr:colOff>1</xdr:colOff>
      <xdr:row>401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1B574B9-C261-4726-8C16-377761E8A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7650480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401</xdr:row>
      <xdr:rowOff>19050</xdr:rowOff>
    </xdr:from>
    <xdr:to>
      <xdr:col>3</xdr:col>
      <xdr:colOff>0</xdr:colOff>
      <xdr:row>401</xdr:row>
      <xdr:rowOff>190500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95103E5-2A7E-44C6-BA75-A30C60F4A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767143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416</xdr:row>
      <xdr:rowOff>28575</xdr:rowOff>
    </xdr:from>
    <xdr:to>
      <xdr:col>2</xdr:col>
      <xdr:colOff>2486025</xdr:colOff>
      <xdr:row>416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ED91D22-EE76-44A0-B662-C65E39AF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795813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430</xdr:row>
      <xdr:rowOff>19050</xdr:rowOff>
    </xdr:from>
    <xdr:to>
      <xdr:col>2</xdr:col>
      <xdr:colOff>2486025</xdr:colOff>
      <xdr:row>430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A299E1A6-AAC5-4026-87D5-DC8A9F35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822579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441</xdr:row>
      <xdr:rowOff>19049</xdr:rowOff>
    </xdr:from>
    <xdr:to>
      <xdr:col>2</xdr:col>
      <xdr:colOff>2486025</xdr:colOff>
      <xdr:row>441</xdr:row>
      <xdr:rowOff>180974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CE2332C-3262-44B5-A4AB-35BCC0D26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843533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458</xdr:row>
      <xdr:rowOff>19050</xdr:rowOff>
    </xdr:from>
    <xdr:to>
      <xdr:col>2</xdr:col>
      <xdr:colOff>2457450</xdr:colOff>
      <xdr:row>458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267C5DF-E21B-4B28-94A0-731652938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87401400"/>
          <a:ext cx="42672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469</xdr:row>
      <xdr:rowOff>19050</xdr:rowOff>
    </xdr:from>
    <xdr:to>
      <xdr:col>3</xdr:col>
      <xdr:colOff>19050</xdr:colOff>
      <xdr:row>469</xdr:row>
      <xdr:rowOff>182777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68C2B01-E90D-47AF-A694-EBCCDAB21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89325450"/>
          <a:ext cx="4324350" cy="16372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483</xdr:row>
      <xdr:rowOff>19051</xdr:rowOff>
    </xdr:from>
    <xdr:to>
      <xdr:col>2</xdr:col>
      <xdr:colOff>2476500</xdr:colOff>
      <xdr:row>484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F8A202B-7842-4420-9EB1-E4A654CC3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91992451"/>
          <a:ext cx="4286249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492</xdr:row>
      <xdr:rowOff>19049</xdr:rowOff>
    </xdr:from>
    <xdr:to>
      <xdr:col>2</xdr:col>
      <xdr:colOff>2486025</xdr:colOff>
      <xdr:row>493</xdr:row>
      <xdr:rowOff>9524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DD2C6A2-3A38-4908-9D7B-BD222932B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9410699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506</xdr:row>
      <xdr:rowOff>19050</xdr:rowOff>
    </xdr:from>
    <xdr:to>
      <xdr:col>3</xdr:col>
      <xdr:colOff>1</xdr:colOff>
      <xdr:row>506</xdr:row>
      <xdr:rowOff>190499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3574214-DCA6-4BAD-ADC5-A9CAC5F30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967930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519</xdr:row>
      <xdr:rowOff>19050</xdr:rowOff>
    </xdr:from>
    <xdr:to>
      <xdr:col>2</xdr:col>
      <xdr:colOff>2486025</xdr:colOff>
      <xdr:row>519</xdr:row>
      <xdr:rowOff>171449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0E19C54-0F9B-4796-9E1C-A6E69A3D4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992695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536</xdr:row>
      <xdr:rowOff>28575</xdr:rowOff>
    </xdr:from>
    <xdr:to>
      <xdr:col>2</xdr:col>
      <xdr:colOff>2486025</xdr:colOff>
      <xdr:row>536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BC3F8E7-9E71-4EDF-8CBB-4FA5AD206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025366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547</xdr:row>
      <xdr:rowOff>19050</xdr:rowOff>
    </xdr:from>
    <xdr:to>
      <xdr:col>3</xdr:col>
      <xdr:colOff>9525</xdr:colOff>
      <xdr:row>548</xdr:row>
      <xdr:rowOff>9525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88B3C2EF-B5E5-4AF2-821C-91E0AE12B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0462260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562</xdr:row>
      <xdr:rowOff>19050</xdr:rowOff>
    </xdr:from>
    <xdr:to>
      <xdr:col>2</xdr:col>
      <xdr:colOff>2476501</xdr:colOff>
      <xdr:row>562</xdr:row>
      <xdr:rowOff>190499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F2029F7-D75A-4978-870A-7D9279038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1074801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572</xdr:row>
      <xdr:rowOff>19050</xdr:rowOff>
    </xdr:from>
    <xdr:to>
      <xdr:col>3</xdr:col>
      <xdr:colOff>9525</xdr:colOff>
      <xdr:row>573</xdr:row>
      <xdr:rowOff>9525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E7219247-7F60-4564-B220-1CB27822C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0940415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588</xdr:row>
      <xdr:rowOff>19050</xdr:rowOff>
    </xdr:from>
    <xdr:to>
      <xdr:col>2</xdr:col>
      <xdr:colOff>2486025</xdr:colOff>
      <xdr:row>589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815302F-6775-4A94-8D8A-700E937D7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1124712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602</xdr:row>
      <xdr:rowOff>19050</xdr:rowOff>
    </xdr:from>
    <xdr:to>
      <xdr:col>2</xdr:col>
      <xdr:colOff>2486025</xdr:colOff>
      <xdr:row>602</xdr:row>
      <xdr:rowOff>171450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4B6962CF-E355-4F59-BC55-D7F117FC6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1151382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618</xdr:row>
      <xdr:rowOff>19050</xdr:rowOff>
    </xdr:from>
    <xdr:to>
      <xdr:col>3</xdr:col>
      <xdr:colOff>1</xdr:colOff>
      <xdr:row>618</xdr:row>
      <xdr:rowOff>180975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8B21F3F-C263-477B-A0FE-72CA2829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" y="1182052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636</xdr:row>
      <xdr:rowOff>19050</xdr:rowOff>
    </xdr:from>
    <xdr:to>
      <xdr:col>3</xdr:col>
      <xdr:colOff>1</xdr:colOff>
      <xdr:row>636</xdr:row>
      <xdr:rowOff>190499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31B5425-C6C1-4C4C-9A4D-BE9634C5B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" y="1216342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654</xdr:row>
      <xdr:rowOff>19050</xdr:rowOff>
    </xdr:from>
    <xdr:to>
      <xdr:col>2</xdr:col>
      <xdr:colOff>2486025</xdr:colOff>
      <xdr:row>654</xdr:row>
      <xdr:rowOff>171450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5B924A5E-8587-4BB5-87C2-EC7BF7C8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1250632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661</xdr:row>
      <xdr:rowOff>19050</xdr:rowOff>
    </xdr:from>
    <xdr:to>
      <xdr:col>2</xdr:col>
      <xdr:colOff>2476500</xdr:colOff>
      <xdr:row>662</xdr:row>
      <xdr:rowOff>19050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762BC6FC-FD1C-480D-AE93-027714A2E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26396750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690</xdr:row>
      <xdr:rowOff>28575</xdr:rowOff>
    </xdr:from>
    <xdr:to>
      <xdr:col>3</xdr:col>
      <xdr:colOff>0</xdr:colOff>
      <xdr:row>690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0DDDED5-F697-4A93-9BE0-22FD270B6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131949825"/>
          <a:ext cx="4305300" cy="152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19050</xdr:rowOff>
    </xdr:from>
    <xdr:to>
      <xdr:col>2</xdr:col>
      <xdr:colOff>2476501</xdr:colOff>
      <xdr:row>10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E522D8-9339-4F54-9F4D-223A0DD73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08888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9526</xdr:rowOff>
    </xdr:from>
    <xdr:to>
      <xdr:col>2</xdr:col>
      <xdr:colOff>2486025</xdr:colOff>
      <xdr:row>21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928EBD-A318-43A1-BBCB-9511A7603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9747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19051</xdr:rowOff>
    </xdr:from>
    <xdr:to>
      <xdr:col>3</xdr:col>
      <xdr:colOff>0</xdr:colOff>
      <xdr:row>39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EA8298-AEF5-4D49-AFF8-5A866CC9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</xdr:rowOff>
    </xdr:from>
    <xdr:to>
      <xdr:col>3</xdr:col>
      <xdr:colOff>0</xdr:colOff>
      <xdr:row>49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6E118D-7BBD-43E3-8D08-9E8657CFD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3726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2466975</xdr:colOff>
      <xdr:row>61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A29E63-C00B-4695-AAD1-A2443E26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87150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9525</xdr:colOff>
      <xdr:row>70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2716810-A6B4-40D8-A4D8-522215DF9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112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0</xdr:colOff>
      <xdr:row>80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98A87D0-E0DB-4DC0-9646-6ABF2974A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3162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2486025</xdr:colOff>
      <xdr:row>91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39FB322-D776-4A5D-8995-5FAC7D269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3072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</xdr:row>
      <xdr:rowOff>19051</xdr:rowOff>
    </xdr:from>
    <xdr:to>
      <xdr:col>2</xdr:col>
      <xdr:colOff>2476501</xdr:colOff>
      <xdr:row>102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209AFA4-7DA1-4FA1-ADAB-AE6E6977A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9335751"/>
          <a:ext cx="4286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112</xdr:row>
      <xdr:rowOff>19050</xdr:rowOff>
    </xdr:from>
    <xdr:to>
      <xdr:col>3</xdr:col>
      <xdr:colOff>19051</xdr:colOff>
      <xdr:row>112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8C5A5C1-AB7A-43C1-A5AA-B9E53A7D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1440775"/>
          <a:ext cx="43243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FEDB300-15C4-4A9C-8284-7FFD40E1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3553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28575</xdr:rowOff>
    </xdr:from>
    <xdr:to>
      <xdr:col>3</xdr:col>
      <xdr:colOff>0</xdr:colOff>
      <xdr:row>131</xdr:row>
      <xdr:rowOff>177474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A8B14A1-A055-4386-AF5A-93A7EA245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098375"/>
          <a:ext cx="4305300" cy="148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19051</xdr:rowOff>
    </xdr:from>
    <xdr:to>
      <xdr:col>3</xdr:col>
      <xdr:colOff>9525</xdr:colOff>
      <xdr:row>142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2DFD9E4-84A4-4690-9839-7DAA04F50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18435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19050</xdr:rowOff>
    </xdr:from>
    <xdr:to>
      <xdr:col>3</xdr:col>
      <xdr:colOff>9525</xdr:colOff>
      <xdr:row>153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568EBBA-3F7A-4421-A1FF-6F855E2FB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28937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28575</xdr:rowOff>
    </xdr:from>
    <xdr:to>
      <xdr:col>2</xdr:col>
      <xdr:colOff>2486025</xdr:colOff>
      <xdr:row>164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B6AC42E-3B63-4266-A4C8-AD5475482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14039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28575</xdr:rowOff>
    </xdr:from>
    <xdr:to>
      <xdr:col>3</xdr:col>
      <xdr:colOff>0</xdr:colOff>
      <xdr:row>175</xdr:row>
      <xdr:rowOff>180974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715B009-FB1B-47FF-8761-ACBFD8268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331845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19051</xdr:rowOff>
    </xdr:from>
    <xdr:to>
      <xdr:col>2</xdr:col>
      <xdr:colOff>2486025</xdr:colOff>
      <xdr:row>186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DEC591A-3DC2-46D0-8551-F42642A4D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56044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28575</xdr:rowOff>
    </xdr:from>
    <xdr:to>
      <xdr:col>2</xdr:col>
      <xdr:colOff>2486025</xdr:colOff>
      <xdr:row>196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4832423-CA77-4C09-A58C-F1695287D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75475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207</xdr:row>
      <xdr:rowOff>19050</xdr:rowOff>
    </xdr:from>
    <xdr:to>
      <xdr:col>2</xdr:col>
      <xdr:colOff>2476501</xdr:colOff>
      <xdr:row>207</xdr:row>
      <xdr:rowOff>171450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FA06ECE-ECED-4C8F-B071-92D4E9D7C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96335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19051</xdr:rowOff>
    </xdr:from>
    <xdr:to>
      <xdr:col>2</xdr:col>
      <xdr:colOff>2486025</xdr:colOff>
      <xdr:row>227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D44FB98-1977-4F21-9362-6082C38FC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17385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19050</xdr:rowOff>
    </xdr:from>
    <xdr:to>
      <xdr:col>2</xdr:col>
      <xdr:colOff>2486025</xdr:colOff>
      <xdr:row>237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B9C2215E-3214-4F55-B964-AD4CA5FE7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34530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246</xdr:row>
      <xdr:rowOff>19050</xdr:rowOff>
    </xdr:from>
    <xdr:to>
      <xdr:col>3</xdr:col>
      <xdr:colOff>9525</xdr:colOff>
      <xdr:row>247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5132DA3-DE51-474F-98F5-0D895536F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709160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255</xdr:row>
      <xdr:rowOff>28575</xdr:rowOff>
    </xdr:from>
    <xdr:to>
      <xdr:col>2</xdr:col>
      <xdr:colOff>2466975</xdr:colOff>
      <xdr:row>255</xdr:row>
      <xdr:rowOff>179071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DE945D4-F310-4E39-9366-6A0B14868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8825150"/>
          <a:ext cx="4276725" cy="1504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19051</xdr:rowOff>
    </xdr:from>
    <xdr:to>
      <xdr:col>2</xdr:col>
      <xdr:colOff>2486025</xdr:colOff>
      <xdr:row>265</xdr:row>
      <xdr:rowOff>171451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750F478-9347-4392-84D9-012DA2AFB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0720626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28575</xdr:rowOff>
    </xdr:from>
    <xdr:to>
      <xdr:col>2</xdr:col>
      <xdr:colOff>2486025</xdr:colOff>
      <xdr:row>275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0ADA730-3AF7-4BD4-A891-1ECAAC5AE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26637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19050</xdr:rowOff>
    </xdr:from>
    <xdr:to>
      <xdr:col>2</xdr:col>
      <xdr:colOff>2486025</xdr:colOff>
      <xdr:row>287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1E7E129-D573-494D-A98E-6D199EC9C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47497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28575</xdr:rowOff>
    </xdr:from>
    <xdr:to>
      <xdr:col>2</xdr:col>
      <xdr:colOff>2476500</xdr:colOff>
      <xdr:row>297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F7BA5F1-6713-4DCD-A0C1-6D1FB8BD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66832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306</xdr:row>
      <xdr:rowOff>19050</xdr:rowOff>
    </xdr:from>
    <xdr:to>
      <xdr:col>2</xdr:col>
      <xdr:colOff>2476501</xdr:colOff>
      <xdr:row>306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2F84BA8-86CD-436E-B14C-BB875636E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83977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316</xdr:row>
      <xdr:rowOff>19051</xdr:rowOff>
    </xdr:from>
    <xdr:to>
      <xdr:col>3</xdr:col>
      <xdr:colOff>1</xdr:colOff>
      <xdr:row>316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33D7BC4-2B71-4D5C-AB6D-892961400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605028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326</xdr:row>
      <xdr:rowOff>19050</xdr:rowOff>
    </xdr:from>
    <xdr:to>
      <xdr:col>2</xdr:col>
      <xdr:colOff>2476501</xdr:colOff>
      <xdr:row>326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AD789E22-E181-4BA8-B7CA-9914F71A1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624078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337</xdr:row>
      <xdr:rowOff>19050</xdr:rowOff>
    </xdr:from>
    <xdr:to>
      <xdr:col>3</xdr:col>
      <xdr:colOff>1</xdr:colOff>
      <xdr:row>338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D41DC4AB-E70A-43D7-AD47-309009CF0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45033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346</xdr:row>
      <xdr:rowOff>28576</xdr:rowOff>
    </xdr:from>
    <xdr:to>
      <xdr:col>2</xdr:col>
      <xdr:colOff>2486025</xdr:colOff>
      <xdr:row>347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23A53EB-E33C-4073-93DB-5B64DA3AC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6255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356</xdr:row>
      <xdr:rowOff>19050</xdr:rowOff>
    </xdr:from>
    <xdr:to>
      <xdr:col>2</xdr:col>
      <xdr:colOff>2486025</xdr:colOff>
      <xdr:row>356</xdr:row>
      <xdr:rowOff>190499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9A137EE-F5BB-4CEA-BE5C-ECFACF7B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81609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366</xdr:row>
      <xdr:rowOff>19050</xdr:rowOff>
    </xdr:from>
    <xdr:to>
      <xdr:col>2</xdr:col>
      <xdr:colOff>2486025</xdr:colOff>
      <xdr:row>367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154F082-095A-4DB5-9341-54B37F7A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700754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376</xdr:row>
      <xdr:rowOff>19051</xdr:rowOff>
    </xdr:from>
    <xdr:to>
      <xdr:col>2</xdr:col>
      <xdr:colOff>2486025</xdr:colOff>
      <xdr:row>377</xdr:row>
      <xdr:rowOff>9525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49F38F7-3329-4228-A2B7-8897539A6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7198995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19050</xdr:rowOff>
    </xdr:from>
    <xdr:to>
      <xdr:col>3</xdr:col>
      <xdr:colOff>0</xdr:colOff>
      <xdr:row>388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73DA19A-8D84-4D91-A534-C72C20FA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408545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398</xdr:row>
      <xdr:rowOff>19050</xdr:rowOff>
    </xdr:from>
    <xdr:to>
      <xdr:col>2</xdr:col>
      <xdr:colOff>2466975</xdr:colOff>
      <xdr:row>398</xdr:row>
      <xdr:rowOff>171449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515171A-54AB-4128-A3C5-A99A6A076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6200000"/>
          <a:ext cx="42767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408</xdr:row>
      <xdr:rowOff>19050</xdr:rowOff>
    </xdr:from>
    <xdr:to>
      <xdr:col>2</xdr:col>
      <xdr:colOff>2486025</xdr:colOff>
      <xdr:row>408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DFA0B4B-B9AF-4742-8A34-1DFCFDFC9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81145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419</xdr:row>
      <xdr:rowOff>19050</xdr:rowOff>
    </xdr:from>
    <xdr:to>
      <xdr:col>2</xdr:col>
      <xdr:colOff>2476501</xdr:colOff>
      <xdr:row>419</xdr:row>
      <xdr:rowOff>171450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747F4055-549B-418E-94D6-EABC7AA63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802195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430</xdr:row>
      <xdr:rowOff>19050</xdr:rowOff>
    </xdr:from>
    <xdr:to>
      <xdr:col>3</xdr:col>
      <xdr:colOff>0</xdr:colOff>
      <xdr:row>430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68F64A0-152B-4483-A61E-EC91537F1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823245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441</xdr:row>
      <xdr:rowOff>9525</xdr:rowOff>
    </xdr:from>
    <xdr:to>
      <xdr:col>2</xdr:col>
      <xdr:colOff>2486025</xdr:colOff>
      <xdr:row>441</xdr:row>
      <xdr:rowOff>180974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897AAC5-580A-44CF-98AB-7E65B2FC9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844200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451</xdr:row>
      <xdr:rowOff>19050</xdr:rowOff>
    </xdr:from>
    <xdr:to>
      <xdr:col>2</xdr:col>
      <xdr:colOff>2476501</xdr:colOff>
      <xdr:row>452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A78ED1E8-CCC0-4ECC-B1F0-BCEFDB166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" y="863346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478</xdr:row>
      <xdr:rowOff>19050</xdr:rowOff>
    </xdr:from>
    <xdr:to>
      <xdr:col>2</xdr:col>
      <xdr:colOff>2476501</xdr:colOff>
      <xdr:row>479</xdr:row>
      <xdr:rowOff>19050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765960F-151B-4966-9A05-59638227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" y="91497150"/>
          <a:ext cx="4286250" cy="1905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19050</xdr:rowOff>
    </xdr:from>
    <xdr:to>
      <xdr:col>2</xdr:col>
      <xdr:colOff>2466975</xdr:colOff>
      <xdr:row>57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7C7531-A6B9-4141-964D-484643344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547675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19050</xdr:rowOff>
    </xdr:from>
    <xdr:to>
      <xdr:col>2</xdr:col>
      <xdr:colOff>2476500</xdr:colOff>
      <xdr:row>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101FF6-0A1E-4C43-88EE-FD3FB32F2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1136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9526</xdr:rowOff>
    </xdr:from>
    <xdr:to>
      <xdr:col>3</xdr:col>
      <xdr:colOff>9525</xdr:colOff>
      <xdr:row>9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DF4F5F-AB32-407E-92AB-20BAAD23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6304176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9525</xdr:rowOff>
    </xdr:from>
    <xdr:to>
      <xdr:col>3</xdr:col>
      <xdr:colOff>0</xdr:colOff>
      <xdr:row>9</xdr:row>
      <xdr:rowOff>182121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2A552E-3A3B-4AF6-B5B2-368DBC81C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6504200"/>
          <a:ext cx="4305300" cy="172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2</xdr:col>
      <xdr:colOff>2486025</xdr:colOff>
      <xdr:row>99</xdr:row>
      <xdr:rowOff>9524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D371178-F352-4A1F-A021-8FAA0C73D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00212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28575</xdr:rowOff>
    </xdr:from>
    <xdr:to>
      <xdr:col>2</xdr:col>
      <xdr:colOff>2466975</xdr:colOff>
      <xdr:row>100</xdr:row>
      <xdr:rowOff>9524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065748-FB43-4ACA-983E-7DD9C0164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202150"/>
          <a:ext cx="42767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135</xdr:row>
      <xdr:rowOff>19051</xdr:rowOff>
    </xdr:from>
    <xdr:to>
      <xdr:col>3</xdr:col>
      <xdr:colOff>1</xdr:colOff>
      <xdr:row>135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4308DC9-F93E-4E06-BD90-16EC4D931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57746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9525</xdr:rowOff>
    </xdr:from>
    <xdr:to>
      <xdr:col>3</xdr:col>
      <xdr:colOff>19050</xdr:colOff>
      <xdr:row>136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D034EF-1097-4DFC-BA7D-77224B3DD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965150"/>
          <a:ext cx="43243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173</xdr:row>
      <xdr:rowOff>19050</xdr:rowOff>
    </xdr:from>
    <xdr:to>
      <xdr:col>2</xdr:col>
      <xdr:colOff>2476501</xdr:colOff>
      <xdr:row>174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5DCFF72-5847-4FEC-84BF-F05D21F8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30327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28576</xdr:rowOff>
    </xdr:from>
    <xdr:to>
      <xdr:col>3</xdr:col>
      <xdr:colOff>9525</xdr:colOff>
      <xdr:row>222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FB669A7-FD1C-4AA5-B1EE-421DFE655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23957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19050</xdr:rowOff>
    </xdr:from>
    <xdr:to>
      <xdr:col>3</xdr:col>
      <xdr:colOff>9525</xdr:colOff>
      <xdr:row>223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6DB9836-EC7B-4404-B062-D3D2926D3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586275"/>
          <a:ext cx="43148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19050</xdr:rowOff>
    </xdr:from>
    <xdr:to>
      <xdr:col>2</xdr:col>
      <xdr:colOff>2486025</xdr:colOff>
      <xdr:row>279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5FFD6CD-A42D-4BD1-A3DD-6B009EE6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28732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279</xdr:row>
      <xdr:rowOff>19050</xdr:rowOff>
    </xdr:from>
    <xdr:to>
      <xdr:col>2</xdr:col>
      <xdr:colOff>2486025</xdr:colOff>
      <xdr:row>279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765B1B8-56E5-4F36-BF19-DC2446CE8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3063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321</xdr:row>
      <xdr:rowOff>19051</xdr:rowOff>
    </xdr:from>
    <xdr:to>
      <xdr:col>2</xdr:col>
      <xdr:colOff>2476500</xdr:colOff>
      <xdr:row>321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1B466D6-7F86-4700-912A-F90AE678B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87427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355</xdr:row>
      <xdr:rowOff>19051</xdr:rowOff>
    </xdr:from>
    <xdr:to>
      <xdr:col>3</xdr:col>
      <xdr:colOff>0</xdr:colOff>
      <xdr:row>356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618BCD3-2EB7-407D-9979-B030028E3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73512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356</xdr:row>
      <xdr:rowOff>9525</xdr:rowOff>
    </xdr:from>
    <xdr:to>
      <xdr:col>3</xdr:col>
      <xdr:colOff>19050</xdr:colOff>
      <xdr:row>356</xdr:row>
      <xdr:rowOff>190500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491CC31-F153-4761-BA4C-4B58DC594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7532250"/>
          <a:ext cx="43243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397</xdr:row>
      <xdr:rowOff>28575</xdr:rowOff>
    </xdr:from>
    <xdr:to>
      <xdr:col>3</xdr:col>
      <xdr:colOff>0</xdr:colOff>
      <xdr:row>397</xdr:row>
      <xdr:rowOff>171451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A8F1181-71E1-49F1-9C0C-267D4E050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5361800"/>
          <a:ext cx="4305300" cy="1428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439</xdr:row>
      <xdr:rowOff>19050</xdr:rowOff>
    </xdr:from>
    <xdr:to>
      <xdr:col>2</xdr:col>
      <xdr:colOff>2486025</xdr:colOff>
      <xdr:row>439</xdr:row>
      <xdr:rowOff>190500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6F89836-5052-4183-9BF4-4E520EF2B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37819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440</xdr:row>
      <xdr:rowOff>19050</xdr:rowOff>
    </xdr:from>
    <xdr:to>
      <xdr:col>3</xdr:col>
      <xdr:colOff>19050</xdr:colOff>
      <xdr:row>440</xdr:row>
      <xdr:rowOff>190500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4C128F7-2A2A-4C8B-9E19-321EC9E3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3972400"/>
          <a:ext cx="43243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498</xdr:row>
      <xdr:rowOff>19050</xdr:rowOff>
    </xdr:from>
    <xdr:to>
      <xdr:col>2</xdr:col>
      <xdr:colOff>2486025</xdr:colOff>
      <xdr:row>498</xdr:row>
      <xdr:rowOff>190499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ADA0FA1-09D6-4588-BE32-3788D06CA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50404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499</xdr:row>
      <xdr:rowOff>19050</xdr:rowOff>
    </xdr:from>
    <xdr:to>
      <xdr:col>2</xdr:col>
      <xdr:colOff>2486025</xdr:colOff>
      <xdr:row>499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470B28C-B71D-404B-84BE-0082CD9BE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952500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547</xdr:row>
      <xdr:rowOff>28575</xdr:rowOff>
    </xdr:from>
    <xdr:to>
      <xdr:col>2</xdr:col>
      <xdr:colOff>2476500</xdr:colOff>
      <xdr:row>548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5D24CEC-63DB-4DE7-928F-562AFDD19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036510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548</xdr:row>
      <xdr:rowOff>19050</xdr:rowOff>
    </xdr:from>
    <xdr:to>
      <xdr:col>3</xdr:col>
      <xdr:colOff>0</xdr:colOff>
      <xdr:row>548</xdr:row>
      <xdr:rowOff>191261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82F53F7-8093-4040-AF99-5D1AE209D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04232075"/>
          <a:ext cx="4305300" cy="172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4</xdr:col>
      <xdr:colOff>9525</xdr:colOff>
      <xdr:row>502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494F5F5-E017-471C-A1CE-7855908B9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95450025"/>
          <a:ext cx="5153025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592</xdr:row>
      <xdr:rowOff>19050</xdr:rowOff>
    </xdr:from>
    <xdr:to>
      <xdr:col>3</xdr:col>
      <xdr:colOff>1</xdr:colOff>
      <xdr:row>592</xdr:row>
      <xdr:rowOff>190500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1EF0941-04E0-41F0-8FCE-44C0ACA64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1126140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598</xdr:row>
      <xdr:rowOff>19050</xdr:rowOff>
    </xdr:from>
    <xdr:to>
      <xdr:col>2</xdr:col>
      <xdr:colOff>2476500</xdr:colOff>
      <xdr:row>599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A5DF60F-2C44-45A3-A20C-9C865C4A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135665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652</xdr:row>
      <xdr:rowOff>19050</xdr:rowOff>
    </xdr:from>
    <xdr:to>
      <xdr:col>3</xdr:col>
      <xdr:colOff>0</xdr:colOff>
      <xdr:row>652</xdr:row>
      <xdr:rowOff>172126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D3321F-10BD-4858-8AF8-4729D4F62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23853575"/>
          <a:ext cx="4305300" cy="1530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593</xdr:row>
      <xdr:rowOff>28574</xdr:rowOff>
    </xdr:from>
    <xdr:to>
      <xdr:col>2</xdr:col>
      <xdr:colOff>2486025</xdr:colOff>
      <xdr:row>593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BA56FE6-5DB0-49C9-BA77-E84A0592D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128140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653</xdr:row>
      <xdr:rowOff>9525</xdr:rowOff>
    </xdr:from>
    <xdr:to>
      <xdr:col>3</xdr:col>
      <xdr:colOff>0</xdr:colOff>
      <xdr:row>653</xdr:row>
      <xdr:rowOff>180974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93F27EE-382A-4CB4-A130-BC7F37550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246251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695</xdr:row>
      <xdr:rowOff>19050</xdr:rowOff>
    </xdr:from>
    <xdr:to>
      <xdr:col>2</xdr:col>
      <xdr:colOff>2486025</xdr:colOff>
      <xdr:row>695</xdr:row>
      <xdr:rowOff>190499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792530B-54F5-44D0-B587-987FEF6DB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326356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696</xdr:row>
      <xdr:rowOff>28575</xdr:rowOff>
    </xdr:from>
    <xdr:to>
      <xdr:col>3</xdr:col>
      <xdr:colOff>0</xdr:colOff>
      <xdr:row>696</xdr:row>
      <xdr:rowOff>200024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990EB07-9CB2-40B2-A2F1-DCF51F077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328547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705</xdr:row>
      <xdr:rowOff>28575</xdr:rowOff>
    </xdr:from>
    <xdr:to>
      <xdr:col>2</xdr:col>
      <xdr:colOff>2457450</xdr:colOff>
      <xdr:row>706</xdr:row>
      <xdr:rowOff>9524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C0DE6363-FDE3-444F-9B53-F8260ECBA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3456920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759</xdr:row>
      <xdr:rowOff>19050</xdr:rowOff>
    </xdr:from>
    <xdr:to>
      <xdr:col>3</xdr:col>
      <xdr:colOff>1</xdr:colOff>
      <xdr:row>760</xdr:row>
      <xdr:rowOff>9525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6DE03B3B-E246-4935-AF78-7516C4992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144656175"/>
          <a:ext cx="4305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744</xdr:row>
      <xdr:rowOff>19050</xdr:rowOff>
    </xdr:from>
    <xdr:to>
      <xdr:col>2</xdr:col>
      <xdr:colOff>2476501</xdr:colOff>
      <xdr:row>745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E48FA739-73F7-443D-B324-A6ACB1135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14198917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760</xdr:row>
      <xdr:rowOff>9525</xdr:rowOff>
    </xdr:from>
    <xdr:to>
      <xdr:col>3</xdr:col>
      <xdr:colOff>19051</xdr:colOff>
      <xdr:row>760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1EAF3525-2934-472E-8C4B-BF7723E8F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144846675"/>
          <a:ext cx="43243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745</xdr:row>
      <xdr:rowOff>19050</xdr:rowOff>
    </xdr:from>
    <xdr:to>
      <xdr:col>2</xdr:col>
      <xdr:colOff>2466975</xdr:colOff>
      <xdr:row>746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F1653C3B-C237-4C2A-AE33-D68D08F90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42189200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825</xdr:row>
      <xdr:rowOff>19050</xdr:rowOff>
    </xdr:from>
    <xdr:to>
      <xdr:col>2</xdr:col>
      <xdr:colOff>2476501</xdr:colOff>
      <xdr:row>826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D8E4AA0-860B-47B1-9140-E73A2349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1557242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826</xdr:row>
      <xdr:rowOff>28575</xdr:rowOff>
    </xdr:from>
    <xdr:to>
      <xdr:col>2</xdr:col>
      <xdr:colOff>2486025</xdr:colOff>
      <xdr:row>827</xdr:row>
      <xdr:rowOff>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F991D01-DD07-42E6-8FD5-6B41CF732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559528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866</xdr:row>
      <xdr:rowOff>19050</xdr:rowOff>
    </xdr:from>
    <xdr:to>
      <xdr:col>2</xdr:col>
      <xdr:colOff>2486025</xdr:colOff>
      <xdr:row>866</xdr:row>
      <xdr:rowOff>171450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834EE0B-50F8-4832-A93F-7A69D96A6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636014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867</xdr:row>
      <xdr:rowOff>28575</xdr:rowOff>
    </xdr:from>
    <xdr:to>
      <xdr:col>2</xdr:col>
      <xdr:colOff>2476500</xdr:colOff>
      <xdr:row>867</xdr:row>
      <xdr:rowOff>190500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3D1E1A0-E361-459B-AB17-A11ADCD98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638109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912</xdr:row>
      <xdr:rowOff>19050</xdr:rowOff>
    </xdr:from>
    <xdr:to>
      <xdr:col>2</xdr:col>
      <xdr:colOff>2486025</xdr:colOff>
      <xdr:row>912</xdr:row>
      <xdr:rowOff>171450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EA3CFC02-4446-4330-9018-A246A0DC9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741170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913</xdr:row>
      <xdr:rowOff>1</xdr:rowOff>
    </xdr:from>
    <xdr:to>
      <xdr:col>2</xdr:col>
      <xdr:colOff>2486025</xdr:colOff>
      <xdr:row>913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989FFB4-3135-44FF-B110-2EB970FF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742979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964</xdr:row>
      <xdr:rowOff>9525</xdr:rowOff>
    </xdr:from>
    <xdr:to>
      <xdr:col>2</xdr:col>
      <xdr:colOff>2476500</xdr:colOff>
      <xdr:row>964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F5613091-A67B-414A-A881-41A0CD2D8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1840420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965</xdr:row>
      <xdr:rowOff>9525</xdr:rowOff>
    </xdr:from>
    <xdr:to>
      <xdr:col>2</xdr:col>
      <xdr:colOff>2476500</xdr:colOff>
      <xdr:row>965</xdr:row>
      <xdr:rowOff>180975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4A96BEED-A100-4208-8E74-18201A837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1842420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1021</xdr:row>
      <xdr:rowOff>28576</xdr:rowOff>
    </xdr:from>
    <xdr:to>
      <xdr:col>2</xdr:col>
      <xdr:colOff>2486025</xdr:colOff>
      <xdr:row>1022</xdr:row>
      <xdr:rowOff>9525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1AC598F-BD35-420D-A2E7-DE140509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1949481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1022</xdr:row>
      <xdr:rowOff>19050</xdr:rowOff>
    </xdr:from>
    <xdr:to>
      <xdr:col>2</xdr:col>
      <xdr:colOff>2486025</xdr:colOff>
      <xdr:row>1022</xdr:row>
      <xdr:rowOff>190500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C70CD1E7-F7A4-4A2C-9A6D-EDE7737D2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1951291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1075</xdr:row>
      <xdr:rowOff>19050</xdr:rowOff>
    </xdr:from>
    <xdr:to>
      <xdr:col>2</xdr:col>
      <xdr:colOff>2486025</xdr:colOff>
      <xdr:row>1075</xdr:row>
      <xdr:rowOff>190499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BA089AC8-54BB-4493-9365-9BC72E691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2052256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1110</xdr:row>
      <xdr:rowOff>19050</xdr:rowOff>
    </xdr:from>
    <xdr:to>
      <xdr:col>2</xdr:col>
      <xdr:colOff>2486025</xdr:colOff>
      <xdr:row>1110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D270A839-7A6A-4A58-A6F8-6F5ADE5D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2119122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2</xdr:col>
      <xdr:colOff>2476500</xdr:colOff>
      <xdr:row>1111</xdr:row>
      <xdr:rowOff>190500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CA05B681-B32F-4690-9FAF-1FC792969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212083650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1149</xdr:row>
      <xdr:rowOff>19050</xdr:rowOff>
    </xdr:from>
    <xdr:to>
      <xdr:col>2</xdr:col>
      <xdr:colOff>2486025</xdr:colOff>
      <xdr:row>1149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CEFEE745-C53F-4912-AC2E-A94E72D4F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193417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1150</xdr:row>
      <xdr:rowOff>9525</xdr:rowOff>
    </xdr:from>
    <xdr:to>
      <xdr:col>3</xdr:col>
      <xdr:colOff>9525</xdr:colOff>
      <xdr:row>1150</xdr:row>
      <xdr:rowOff>180975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F74E9F30-6DE4-46E1-829F-BB6A961B6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219541725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1195</xdr:row>
      <xdr:rowOff>9525</xdr:rowOff>
    </xdr:from>
    <xdr:to>
      <xdr:col>3</xdr:col>
      <xdr:colOff>9525</xdr:colOff>
      <xdr:row>1195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4BEFEB33-5387-4B00-AC1E-D309D72CE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22793325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1248</xdr:row>
      <xdr:rowOff>19050</xdr:rowOff>
    </xdr:from>
    <xdr:to>
      <xdr:col>2</xdr:col>
      <xdr:colOff>2486025</xdr:colOff>
      <xdr:row>1249</xdr:row>
      <xdr:rowOff>9525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FE9D2207-6204-484D-B01D-767CB9BC5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23824882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1282</xdr:row>
      <xdr:rowOff>19050</xdr:rowOff>
    </xdr:from>
    <xdr:to>
      <xdr:col>2</xdr:col>
      <xdr:colOff>2476500</xdr:colOff>
      <xdr:row>1282</xdr:row>
      <xdr:rowOff>190500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F26590C6-062D-4A1B-A027-3F571054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2447353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1283</xdr:row>
      <xdr:rowOff>9524</xdr:rowOff>
    </xdr:from>
    <xdr:to>
      <xdr:col>2</xdr:col>
      <xdr:colOff>2466975</xdr:colOff>
      <xdr:row>1283</xdr:row>
      <xdr:rowOff>172173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5E0ED761-C222-4777-BB6D-58A5D6A3E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244925849"/>
          <a:ext cx="4276725" cy="162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1319</xdr:row>
      <xdr:rowOff>19050</xdr:rowOff>
    </xdr:from>
    <xdr:to>
      <xdr:col>3</xdr:col>
      <xdr:colOff>0</xdr:colOff>
      <xdr:row>1320</xdr:row>
      <xdr:rowOff>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47C150ED-492A-4819-B09D-62660F6C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25180290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1320</xdr:row>
      <xdr:rowOff>9525</xdr:rowOff>
    </xdr:from>
    <xdr:to>
      <xdr:col>3</xdr:col>
      <xdr:colOff>9525</xdr:colOff>
      <xdr:row>1320</xdr:row>
      <xdr:rowOff>190500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8E09264A-1E46-454B-9B3B-4012D7015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251983875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1362</xdr:row>
      <xdr:rowOff>19050</xdr:rowOff>
    </xdr:from>
    <xdr:to>
      <xdr:col>2</xdr:col>
      <xdr:colOff>2476501</xdr:colOff>
      <xdr:row>1362</xdr:row>
      <xdr:rowOff>180975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401D6453-CB87-47B0-8292-5DEAC1AF3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" y="2600039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1363</xdr:row>
      <xdr:rowOff>0</xdr:rowOff>
    </xdr:from>
    <xdr:to>
      <xdr:col>3</xdr:col>
      <xdr:colOff>1</xdr:colOff>
      <xdr:row>1363</xdr:row>
      <xdr:rowOff>190499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648664EF-2F7C-4CAF-A849-BAFA88BC6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26017537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1406</xdr:row>
      <xdr:rowOff>19050</xdr:rowOff>
    </xdr:from>
    <xdr:to>
      <xdr:col>2</xdr:col>
      <xdr:colOff>2486025</xdr:colOff>
      <xdr:row>1406</xdr:row>
      <xdr:rowOff>180975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110D4FD9-D303-41FB-B00F-25791A980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268404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1463</xdr:row>
      <xdr:rowOff>19049</xdr:rowOff>
    </xdr:from>
    <xdr:to>
      <xdr:col>2</xdr:col>
      <xdr:colOff>2486025</xdr:colOff>
      <xdr:row>1463</xdr:row>
      <xdr:rowOff>180974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DC6D3D0A-6D92-4A5E-A76C-6081FB0B0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2792825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1464</xdr:row>
      <xdr:rowOff>19050</xdr:rowOff>
    </xdr:from>
    <xdr:to>
      <xdr:col>3</xdr:col>
      <xdr:colOff>9525</xdr:colOff>
      <xdr:row>1464</xdr:row>
      <xdr:rowOff>190499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E3A13681-93BF-48C1-978D-A235355AA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27948255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1490</xdr:row>
      <xdr:rowOff>19050</xdr:rowOff>
    </xdr:from>
    <xdr:to>
      <xdr:col>2</xdr:col>
      <xdr:colOff>2476501</xdr:colOff>
      <xdr:row>1490</xdr:row>
      <xdr:rowOff>171450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3C7C7BB3-1ECE-4F9B-960E-60318AC05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" y="2844355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1491</xdr:row>
      <xdr:rowOff>9526</xdr:rowOff>
    </xdr:from>
    <xdr:to>
      <xdr:col>3</xdr:col>
      <xdr:colOff>0</xdr:colOff>
      <xdr:row>1491</xdr:row>
      <xdr:rowOff>171450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B3F2112A-594A-4184-8405-516B3373C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2846260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1546</xdr:row>
      <xdr:rowOff>19050</xdr:rowOff>
    </xdr:from>
    <xdr:to>
      <xdr:col>2</xdr:col>
      <xdr:colOff>2476501</xdr:colOff>
      <xdr:row>1546</xdr:row>
      <xdr:rowOff>180975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15356295-407B-461A-BE69-6ABADF898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" y="2951226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1592</xdr:row>
      <xdr:rowOff>19050</xdr:rowOff>
    </xdr:from>
    <xdr:to>
      <xdr:col>3</xdr:col>
      <xdr:colOff>1</xdr:colOff>
      <xdr:row>1592</xdr:row>
      <xdr:rowOff>190499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3D64191-FBBE-400F-80EA-FDDD89CB7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" y="3039046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1635</xdr:row>
      <xdr:rowOff>19051</xdr:rowOff>
    </xdr:from>
    <xdr:to>
      <xdr:col>2</xdr:col>
      <xdr:colOff>2486025</xdr:colOff>
      <xdr:row>1635</xdr:row>
      <xdr:rowOff>180975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D697D11-EE58-43CE-BF8E-693DA0017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3121056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1727</xdr:row>
      <xdr:rowOff>19049</xdr:rowOff>
    </xdr:from>
    <xdr:to>
      <xdr:col>2</xdr:col>
      <xdr:colOff>2466975</xdr:colOff>
      <xdr:row>1727</xdr:row>
      <xdr:rowOff>180974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1362C61A-B078-4AFA-B40F-13371A335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329641199"/>
          <a:ext cx="4276725" cy="161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581F45-F232-4C9D-AB4C-B03C6DC17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19897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19051</xdr:rowOff>
    </xdr:from>
    <xdr:to>
      <xdr:col>2</xdr:col>
      <xdr:colOff>2486025</xdr:colOff>
      <xdr:row>13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027B4A-BD45-4341-A00B-941156539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1514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19050</xdr:rowOff>
    </xdr:from>
    <xdr:to>
      <xdr:col>2</xdr:col>
      <xdr:colOff>2486025</xdr:colOff>
      <xdr:row>31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C847F7-343E-4218-9AED-0513989FD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2</xdr:col>
      <xdr:colOff>2486025</xdr:colOff>
      <xdr:row>37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B3403E-5DD0-44D3-910E-7D36D2732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3721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19051</xdr:rowOff>
    </xdr:from>
    <xdr:to>
      <xdr:col>2</xdr:col>
      <xdr:colOff>2476501</xdr:colOff>
      <xdr:row>47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314F7E0-F85A-4529-AD13-C985AD2B4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820151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3</xdr:col>
      <xdr:colOff>9525</xdr:colOff>
      <xdr:row>53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595ACB2-D1CC-4E2F-97EA-A8E5CE6B8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5365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28576</xdr:rowOff>
    </xdr:from>
    <xdr:to>
      <xdr:col>2</xdr:col>
      <xdr:colOff>2476500</xdr:colOff>
      <xdr:row>63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9FAFBF2-46CB-4261-8A6F-30791EE3A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967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3</xdr:col>
      <xdr:colOff>0</xdr:colOff>
      <xdr:row>68</xdr:row>
      <xdr:rowOff>171449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C73E972-4DF0-49CE-87C4-D7E768C46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0302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78</xdr:row>
      <xdr:rowOff>19050</xdr:rowOff>
    </xdr:from>
    <xdr:to>
      <xdr:col>3</xdr:col>
      <xdr:colOff>1</xdr:colOff>
      <xdr:row>78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72C8609-9C3F-4BD1-A2C3-C333693E0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9637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3</xdr:col>
      <xdr:colOff>9525</xdr:colOff>
      <xdr:row>92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5ED0F1B-7D05-43A9-AD8D-ABC07BEC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67827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19050</xdr:rowOff>
    </xdr:from>
    <xdr:to>
      <xdr:col>3</xdr:col>
      <xdr:colOff>0</xdr:colOff>
      <xdr:row>84</xdr:row>
      <xdr:rowOff>9526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FE57963-06E3-45FA-9DFE-F6A820A61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16275"/>
          <a:ext cx="4305300" cy="18097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97</xdr:row>
      <xdr:rowOff>19050</xdr:rowOff>
    </xdr:from>
    <xdr:ext cx="4305300" cy="180976"/>
    <xdr:pic>
      <xdr:nvPicPr>
        <xdr:cNvPr id="14" name="Imagen 13">
          <a:extLst>
            <a:ext uri="{FF2B5EF4-FFF2-40B4-BE49-F238E27FC236}">
              <a16:creationId xmlns:a16="http://schemas.microsoft.com/office/drawing/2014/main" id="{BDC2E885-9D6E-4186-9E11-58A86CAC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16275"/>
          <a:ext cx="4305300" cy="180976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106</xdr:row>
      <xdr:rowOff>28575</xdr:rowOff>
    </xdr:from>
    <xdr:to>
      <xdr:col>3</xdr:col>
      <xdr:colOff>1</xdr:colOff>
      <xdr:row>106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F060FF4-DBD8-4525-BF02-FE75356D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0326350"/>
          <a:ext cx="4305300" cy="13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19051</xdr:rowOff>
    </xdr:from>
    <xdr:to>
      <xdr:col>3</xdr:col>
      <xdr:colOff>0</xdr:colOff>
      <xdr:row>113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600E401-A5AB-4071-ABD1-ABB3DED4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14598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09AF4F5-E9D7-47AC-A5B4-E6DEB073C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31933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19050</xdr:rowOff>
    </xdr:from>
    <xdr:to>
      <xdr:col>2</xdr:col>
      <xdr:colOff>2486025</xdr:colOff>
      <xdr:row>128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2C037F5-8325-4723-8583-3870A3D07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41458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9524</xdr:rowOff>
    </xdr:from>
    <xdr:to>
      <xdr:col>4</xdr:col>
      <xdr:colOff>28574</xdr:colOff>
      <xdr:row>149</xdr:row>
      <xdr:rowOff>19050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0388026-6A0C-4DC1-86D5-E487ECC7E2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21587" b="-5128"/>
        <a:stretch/>
      </xdr:blipFill>
      <xdr:spPr>
        <a:xfrm>
          <a:off x="0" y="26069924"/>
          <a:ext cx="5172074" cy="390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19051</xdr:rowOff>
    </xdr:from>
    <xdr:to>
      <xdr:col>3</xdr:col>
      <xdr:colOff>0</xdr:colOff>
      <xdr:row>146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7EB292B-2F27-48ED-B934-8933484C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62604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154</xdr:row>
      <xdr:rowOff>19050</xdr:rowOff>
    </xdr:from>
    <xdr:to>
      <xdr:col>2</xdr:col>
      <xdr:colOff>2476501</xdr:colOff>
      <xdr:row>155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8CDB5D2-D8DF-4D3A-A6CB-CFF384F77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2741295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9525</xdr:rowOff>
    </xdr:from>
    <xdr:to>
      <xdr:col>4</xdr:col>
      <xdr:colOff>28574</xdr:colOff>
      <xdr:row>135</xdr:row>
      <xdr:rowOff>19051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70D33AD-42A0-497E-8CCE-0428861FB8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21587" b="-5128"/>
        <a:stretch/>
      </xdr:blipFill>
      <xdr:spPr>
        <a:xfrm>
          <a:off x="0" y="25488900"/>
          <a:ext cx="5172074" cy="390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19051</xdr:rowOff>
    </xdr:from>
    <xdr:to>
      <xdr:col>2</xdr:col>
      <xdr:colOff>2486025</xdr:colOff>
      <xdr:row>164</xdr:row>
      <xdr:rowOff>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E41359F-D6B8-45BB-92E1-10B9A6FA0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1061026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177</xdr:row>
      <xdr:rowOff>19050</xdr:rowOff>
    </xdr:from>
    <xdr:to>
      <xdr:col>2</xdr:col>
      <xdr:colOff>2476501</xdr:colOff>
      <xdr:row>177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B0E4BCA9-2113-4155-88EA-4929A0FAB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329660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</xdr:row>
      <xdr:rowOff>28575</xdr:rowOff>
    </xdr:from>
    <xdr:to>
      <xdr:col>2</xdr:col>
      <xdr:colOff>2476500</xdr:colOff>
      <xdr:row>192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C271D9D-C48F-43D5-BE55-992FE7221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64140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28575</xdr:rowOff>
    </xdr:from>
    <xdr:to>
      <xdr:col>2</xdr:col>
      <xdr:colOff>2476500</xdr:colOff>
      <xdr:row>206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9719FC02-64A0-4025-9DEA-0AA9165DE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90906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19050</xdr:rowOff>
    </xdr:from>
    <xdr:to>
      <xdr:col>3</xdr:col>
      <xdr:colOff>0</xdr:colOff>
      <xdr:row>220</xdr:row>
      <xdr:rowOff>171449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92B2780-B569-4F15-9D1B-29ACAEEEE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09956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233</xdr:row>
      <xdr:rowOff>19050</xdr:rowOff>
    </xdr:from>
    <xdr:to>
      <xdr:col>2</xdr:col>
      <xdr:colOff>2476501</xdr:colOff>
      <xdr:row>234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EBF1B2E-47D0-44EB-8271-59915277B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31006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246</xdr:row>
      <xdr:rowOff>19050</xdr:rowOff>
    </xdr:from>
    <xdr:to>
      <xdr:col>2</xdr:col>
      <xdr:colOff>2486025</xdr:colOff>
      <xdr:row>247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C8696361-440A-4438-A277-BD9F6433E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48437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259</xdr:row>
      <xdr:rowOff>19050</xdr:rowOff>
    </xdr:from>
    <xdr:to>
      <xdr:col>3</xdr:col>
      <xdr:colOff>1</xdr:colOff>
      <xdr:row>260</xdr:row>
      <xdr:rowOff>9525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8B469EB-2AB9-43EB-8947-5AE9F7AFC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4655820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281</xdr:row>
      <xdr:rowOff>28575</xdr:rowOff>
    </xdr:from>
    <xdr:to>
      <xdr:col>3</xdr:col>
      <xdr:colOff>19051</xdr:colOff>
      <xdr:row>281</xdr:row>
      <xdr:rowOff>140480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91161F80-7D3A-4149-8DBB-41EC6C999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48282225"/>
          <a:ext cx="4324350" cy="11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296</xdr:row>
      <xdr:rowOff>19050</xdr:rowOff>
    </xdr:from>
    <xdr:to>
      <xdr:col>2</xdr:col>
      <xdr:colOff>2486025</xdr:colOff>
      <xdr:row>296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10F0AB66-8BE1-455E-BC02-A299DDD36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03872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2</xdr:col>
      <xdr:colOff>2486025</xdr:colOff>
      <xdr:row>310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608D9DE-B725-48D8-9586-4F3F23131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76357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323</xdr:row>
      <xdr:rowOff>19050</xdr:rowOff>
    </xdr:from>
    <xdr:to>
      <xdr:col>2</xdr:col>
      <xdr:colOff>2476500</xdr:colOff>
      <xdr:row>323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6A93FA1-D5C0-4D16-9828-B5CE455F1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93502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336</xdr:row>
      <xdr:rowOff>28576</xdr:rowOff>
    </xdr:from>
    <xdr:to>
      <xdr:col>2</xdr:col>
      <xdr:colOff>2486025</xdr:colOff>
      <xdr:row>337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092408B-B5A5-4A1D-BE16-A7357F66E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610743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350</xdr:row>
      <xdr:rowOff>19050</xdr:rowOff>
    </xdr:from>
    <xdr:to>
      <xdr:col>3</xdr:col>
      <xdr:colOff>9525</xdr:colOff>
      <xdr:row>351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46929B6-D572-4DBC-BEC1-49CC8C24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7008375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356</xdr:row>
      <xdr:rowOff>28576</xdr:rowOff>
    </xdr:from>
    <xdr:to>
      <xdr:col>3</xdr:col>
      <xdr:colOff>1</xdr:colOff>
      <xdr:row>356</xdr:row>
      <xdr:rowOff>171450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0F15EFF-3D36-4E85-9D9C-3E187BA3B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68160901"/>
          <a:ext cx="4305300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19050</xdr:rowOff>
    </xdr:from>
    <xdr:to>
      <xdr:col>3</xdr:col>
      <xdr:colOff>9525</xdr:colOff>
      <xdr:row>367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7356DB3-AC76-4488-BD07-A2E51B778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7024687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372</xdr:row>
      <xdr:rowOff>19051</xdr:rowOff>
    </xdr:from>
    <xdr:to>
      <xdr:col>3</xdr:col>
      <xdr:colOff>0</xdr:colOff>
      <xdr:row>372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62965241-499D-4C18-A897-B08AA286D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711993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382</xdr:row>
      <xdr:rowOff>19050</xdr:rowOff>
    </xdr:from>
    <xdr:to>
      <xdr:col>2</xdr:col>
      <xdr:colOff>2476501</xdr:colOff>
      <xdr:row>382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2FDA1BC-995F-4073-9BA8-00D65E7BC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731234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19051</xdr:rowOff>
    </xdr:from>
    <xdr:to>
      <xdr:col>3</xdr:col>
      <xdr:colOff>9525</xdr:colOff>
      <xdr:row>387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D2D615B-86A7-4DA7-8967-6ECE4D93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407592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397</xdr:row>
      <xdr:rowOff>19050</xdr:rowOff>
    </xdr:from>
    <xdr:to>
      <xdr:col>2</xdr:col>
      <xdr:colOff>2476501</xdr:colOff>
      <xdr:row>398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FF4A3661-3C74-4694-ADFE-E135D89D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759999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19049</xdr:rowOff>
    </xdr:from>
    <xdr:to>
      <xdr:col>2</xdr:col>
      <xdr:colOff>2486025</xdr:colOff>
      <xdr:row>402</xdr:row>
      <xdr:rowOff>180974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B7EA73C-B462-4691-9213-4E6FB14FC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69524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413</xdr:row>
      <xdr:rowOff>19049</xdr:rowOff>
    </xdr:from>
    <xdr:to>
      <xdr:col>2</xdr:col>
      <xdr:colOff>2476500</xdr:colOff>
      <xdr:row>413</xdr:row>
      <xdr:rowOff>180974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6A45C0B-E7EC-45AE-A382-94DC3ED07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9067024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418</xdr:row>
      <xdr:rowOff>19050</xdr:rowOff>
    </xdr:from>
    <xdr:to>
      <xdr:col>3</xdr:col>
      <xdr:colOff>1</xdr:colOff>
      <xdr:row>418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7634D3F2-F141-4414-B341-2B6DC47E8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800195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428</xdr:row>
      <xdr:rowOff>19050</xdr:rowOff>
    </xdr:from>
    <xdr:to>
      <xdr:col>2</xdr:col>
      <xdr:colOff>2486025</xdr:colOff>
      <xdr:row>428</xdr:row>
      <xdr:rowOff>171450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F0E8F44A-87DE-4518-942B-810ED01FF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19245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433</xdr:row>
      <xdr:rowOff>28575</xdr:rowOff>
    </xdr:from>
    <xdr:to>
      <xdr:col>2</xdr:col>
      <xdr:colOff>2476500</xdr:colOff>
      <xdr:row>433</xdr:row>
      <xdr:rowOff>161925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BE2A4CAB-8C41-4C4C-8219-42F20FDD6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82886550"/>
          <a:ext cx="4286250" cy="13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443</xdr:row>
      <xdr:rowOff>28575</xdr:rowOff>
    </xdr:from>
    <xdr:to>
      <xdr:col>2</xdr:col>
      <xdr:colOff>2486025</xdr:colOff>
      <xdr:row>444</xdr:row>
      <xdr:rowOff>1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F6C728C2-08BC-40EB-85F5-0E0CC4442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84791550"/>
          <a:ext cx="4295775" cy="1619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449</xdr:row>
      <xdr:rowOff>28575</xdr:rowOff>
    </xdr:from>
    <xdr:to>
      <xdr:col>2</xdr:col>
      <xdr:colOff>2476501</xdr:colOff>
      <xdr:row>449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3E3B0C21-D638-4160-AA60-3323F5345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" y="859345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458</xdr:row>
      <xdr:rowOff>9524</xdr:rowOff>
    </xdr:from>
    <xdr:to>
      <xdr:col>2</xdr:col>
      <xdr:colOff>2476500</xdr:colOff>
      <xdr:row>458</xdr:row>
      <xdr:rowOff>171449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DED15116-B0CC-42F9-82D7-D84F6C41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876871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463</xdr:row>
      <xdr:rowOff>19050</xdr:rowOff>
    </xdr:from>
    <xdr:to>
      <xdr:col>2</xdr:col>
      <xdr:colOff>2476501</xdr:colOff>
      <xdr:row>464</xdr:row>
      <xdr:rowOff>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D086E17F-A3C8-4BE7-9115-C779F83A8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" y="886491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473</xdr:row>
      <xdr:rowOff>19050</xdr:rowOff>
    </xdr:from>
    <xdr:to>
      <xdr:col>2</xdr:col>
      <xdr:colOff>2486025</xdr:colOff>
      <xdr:row>474</xdr:row>
      <xdr:rowOff>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C3DF86CB-2B35-4040-9295-B0646021C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905732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478</xdr:row>
      <xdr:rowOff>9525</xdr:rowOff>
    </xdr:from>
    <xdr:to>
      <xdr:col>2</xdr:col>
      <xdr:colOff>2486025</xdr:colOff>
      <xdr:row>478</xdr:row>
      <xdr:rowOff>180974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506A544F-D7D9-48BE-B346-30A144BA9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915162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487</xdr:row>
      <xdr:rowOff>19051</xdr:rowOff>
    </xdr:from>
    <xdr:to>
      <xdr:col>2</xdr:col>
      <xdr:colOff>2486025</xdr:colOff>
      <xdr:row>487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FB4285FA-CBE3-4B5F-B222-ED164AEF8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932592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492</xdr:row>
      <xdr:rowOff>19050</xdr:rowOff>
    </xdr:from>
    <xdr:to>
      <xdr:col>2</xdr:col>
      <xdr:colOff>2486025</xdr:colOff>
      <xdr:row>493</xdr:row>
      <xdr:rowOff>19049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B4729D18-1694-453F-A375-34E2C8035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9421177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501</xdr:row>
      <xdr:rowOff>19050</xdr:rowOff>
    </xdr:from>
    <xdr:to>
      <xdr:col>2</xdr:col>
      <xdr:colOff>2486025</xdr:colOff>
      <xdr:row>502</xdr:row>
      <xdr:rowOff>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2D46340D-BABB-4C9E-BA10-0530F59BB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959453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28574</xdr:rowOff>
    </xdr:from>
    <xdr:to>
      <xdr:col>2</xdr:col>
      <xdr:colOff>2466975</xdr:colOff>
      <xdr:row>508</xdr:row>
      <xdr:rowOff>19049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EC262AA2-2B8C-4589-8534-F157C5F3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97097849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517</xdr:row>
      <xdr:rowOff>19050</xdr:rowOff>
    </xdr:from>
    <xdr:to>
      <xdr:col>2</xdr:col>
      <xdr:colOff>2486025</xdr:colOff>
      <xdr:row>517</xdr:row>
      <xdr:rowOff>180975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5B866D79-47E8-48E0-AF9B-57C3FF364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989933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523</xdr:row>
      <xdr:rowOff>9524</xdr:rowOff>
    </xdr:from>
    <xdr:to>
      <xdr:col>2</xdr:col>
      <xdr:colOff>2486025</xdr:colOff>
      <xdr:row>523</xdr:row>
      <xdr:rowOff>190499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D8505633-7756-4230-9C2E-1038E0BD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10012679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532</xdr:row>
      <xdr:rowOff>19050</xdr:rowOff>
    </xdr:from>
    <xdr:to>
      <xdr:col>2</xdr:col>
      <xdr:colOff>2476501</xdr:colOff>
      <xdr:row>532</xdr:row>
      <xdr:rowOff>180975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CA8B831A-4AB2-47C0-A64D-52B41E12C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" y="1018889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538</xdr:row>
      <xdr:rowOff>19050</xdr:rowOff>
    </xdr:from>
    <xdr:to>
      <xdr:col>2</xdr:col>
      <xdr:colOff>2476500</xdr:colOff>
      <xdr:row>538</xdr:row>
      <xdr:rowOff>190499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EA0A618C-D953-45FD-83EA-78DDA9C3C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1030319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547</xdr:row>
      <xdr:rowOff>19051</xdr:rowOff>
    </xdr:from>
    <xdr:to>
      <xdr:col>2</xdr:col>
      <xdr:colOff>2486025</xdr:colOff>
      <xdr:row>548</xdr:row>
      <xdr:rowOff>9525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2C95FCF9-EFA3-4F85-A6BE-914BD6DE1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1047654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552</xdr:row>
      <xdr:rowOff>19049</xdr:rowOff>
    </xdr:from>
    <xdr:to>
      <xdr:col>2</xdr:col>
      <xdr:colOff>2486025</xdr:colOff>
      <xdr:row>553</xdr:row>
      <xdr:rowOff>9524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C91A9052-2CF9-4D45-A0FD-A77E5A58B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105717974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561</xdr:row>
      <xdr:rowOff>19050</xdr:rowOff>
    </xdr:from>
    <xdr:to>
      <xdr:col>2</xdr:col>
      <xdr:colOff>2486025</xdr:colOff>
      <xdr:row>562</xdr:row>
      <xdr:rowOff>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A01195A1-2B99-47A8-B826-B4B9EB94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1074515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566</xdr:row>
      <xdr:rowOff>19049</xdr:rowOff>
    </xdr:from>
    <xdr:to>
      <xdr:col>2</xdr:col>
      <xdr:colOff>2486025</xdr:colOff>
      <xdr:row>566</xdr:row>
      <xdr:rowOff>180974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F65AEA4-435A-43A6-8CAE-43F2D5B6E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1084040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576</xdr:row>
      <xdr:rowOff>28575</xdr:rowOff>
    </xdr:from>
    <xdr:to>
      <xdr:col>2</xdr:col>
      <xdr:colOff>2486025</xdr:colOff>
      <xdr:row>577</xdr:row>
      <xdr:rowOff>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FBB2059-5ADE-4FDB-BBE2-8E601526C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1103376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581</xdr:row>
      <xdr:rowOff>19050</xdr:rowOff>
    </xdr:from>
    <xdr:to>
      <xdr:col>2</xdr:col>
      <xdr:colOff>2486025</xdr:colOff>
      <xdr:row>581</xdr:row>
      <xdr:rowOff>171450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786E5B11-7B93-4A91-8F86-4CC74AEBD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1112805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604</xdr:row>
      <xdr:rowOff>28575</xdr:rowOff>
    </xdr:from>
    <xdr:to>
      <xdr:col>3</xdr:col>
      <xdr:colOff>0</xdr:colOff>
      <xdr:row>605</xdr:row>
      <xdr:rowOff>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C265350-92DC-4774-96EB-FFE44DE68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156906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590</xdr:row>
      <xdr:rowOff>19050</xdr:rowOff>
    </xdr:from>
    <xdr:to>
      <xdr:col>2</xdr:col>
      <xdr:colOff>2476501</xdr:colOff>
      <xdr:row>591</xdr:row>
      <xdr:rowOff>9525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D2958649-C07C-4ACC-ACE5-5796C5414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" y="1130141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635</xdr:row>
      <xdr:rowOff>19050</xdr:rowOff>
    </xdr:from>
    <xdr:to>
      <xdr:col>2</xdr:col>
      <xdr:colOff>2476500</xdr:colOff>
      <xdr:row>635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CD115B-D884-4CFF-A737-7014E3E1A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121624725"/>
          <a:ext cx="4286250" cy="1428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9526</xdr:rowOff>
    </xdr:from>
    <xdr:to>
      <xdr:col>3</xdr:col>
      <xdr:colOff>47625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044BCF-B5AA-4496-B123-47C398356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03130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3</xdr:col>
      <xdr:colOff>28575</xdr:colOff>
      <xdr:row>25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F12F20-FD65-4AA4-A8BD-FB8005DFF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19051</xdr:rowOff>
    </xdr:from>
    <xdr:to>
      <xdr:col>3</xdr:col>
      <xdr:colOff>38100</xdr:colOff>
      <xdr:row>35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FC91CC-91A8-4D94-B213-1479B5107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3</xdr:col>
      <xdr:colOff>57150</xdr:colOff>
      <xdr:row>45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B1E2C4-BB3E-4BB7-AA76-319208DBD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20125"/>
          <a:ext cx="43243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3</xdr:col>
      <xdr:colOff>28575</xdr:colOff>
      <xdr:row>54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C2E5AA-0BDB-4D02-A582-9457D1827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36320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19050</xdr:rowOff>
    </xdr:from>
    <xdr:to>
      <xdr:col>3</xdr:col>
      <xdr:colOff>28575</xdr:colOff>
      <xdr:row>65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81B5B83-D096-43BE-A8BB-58384D38B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586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</xdr:row>
      <xdr:rowOff>19050</xdr:rowOff>
    </xdr:from>
    <xdr:to>
      <xdr:col>3</xdr:col>
      <xdr:colOff>19051</xdr:colOff>
      <xdr:row>74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9A593E8-1464-42F1-A533-996396C7D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41732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9526</xdr:rowOff>
    </xdr:from>
    <xdr:to>
      <xdr:col>3</xdr:col>
      <xdr:colOff>19050</xdr:colOff>
      <xdr:row>83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C5FBA26-D133-4A01-915C-BED5312EE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887701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28575</xdr:rowOff>
    </xdr:from>
    <xdr:to>
      <xdr:col>4</xdr:col>
      <xdr:colOff>28575</xdr:colOff>
      <xdr:row>104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3B35257-2F16-4937-BD8C-F56B59C78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821275"/>
          <a:ext cx="5153025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19051</xdr:rowOff>
    </xdr:from>
    <xdr:to>
      <xdr:col>3</xdr:col>
      <xdr:colOff>28575</xdr:colOff>
      <xdr:row>102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C400CB1-43B6-461C-9EAC-08D6C175D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8117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111</xdr:row>
      <xdr:rowOff>19050</xdr:rowOff>
    </xdr:from>
    <xdr:to>
      <xdr:col>3</xdr:col>
      <xdr:colOff>19051</xdr:colOff>
      <xdr:row>111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C742A99-0EDE-40C7-B5EC-9A370B522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191928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9525</xdr:rowOff>
    </xdr:from>
    <xdr:to>
      <xdr:col>4</xdr:col>
      <xdr:colOff>28575</xdr:colOff>
      <xdr:row>91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3204557-9B8E-4C0C-887F-8BB732B2E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040225"/>
          <a:ext cx="5153025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3</xdr:col>
      <xdr:colOff>38100</xdr:colOff>
      <xdr:row>121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5622FA6-EBE9-41BD-9EB1-7278D460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1076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28575</xdr:rowOff>
    </xdr:from>
    <xdr:to>
      <xdr:col>3</xdr:col>
      <xdr:colOff>38100</xdr:colOff>
      <xdr:row>130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D71979D-26D0-48B3-A45D-2B6F185D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83167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19050</xdr:rowOff>
    </xdr:from>
    <xdr:to>
      <xdr:col>2</xdr:col>
      <xdr:colOff>2447925</xdr:colOff>
      <xdr:row>141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A75AF44-E0AF-4376-819A-2EA8363B9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73667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19050</xdr:rowOff>
    </xdr:from>
    <xdr:to>
      <xdr:col>2</xdr:col>
      <xdr:colOff>2447925</xdr:colOff>
      <xdr:row>151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F91DCEB-3AC8-4FE7-B186-2E1B324B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66072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28575</xdr:rowOff>
    </xdr:from>
    <xdr:to>
      <xdr:col>3</xdr:col>
      <xdr:colOff>0</xdr:colOff>
      <xdr:row>159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13A80C2-CEE5-4665-87B0-2311A6F8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0384750"/>
          <a:ext cx="42672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28575</xdr:rowOff>
    </xdr:from>
    <xdr:to>
      <xdr:col>2</xdr:col>
      <xdr:colOff>2447925</xdr:colOff>
      <xdr:row>169</xdr:row>
      <xdr:rowOff>171450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F65FCC5-EBB2-4768-A633-71C1D4B39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2289750"/>
          <a:ext cx="42576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9525</xdr:rowOff>
    </xdr:from>
    <xdr:to>
      <xdr:col>3</xdr:col>
      <xdr:colOff>0</xdr:colOff>
      <xdr:row>180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A2E4575-81A7-43C2-B69D-755AF734D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4213800"/>
          <a:ext cx="42672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19050</xdr:rowOff>
    </xdr:from>
    <xdr:to>
      <xdr:col>2</xdr:col>
      <xdr:colOff>2438400</xdr:colOff>
      <xdr:row>189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79CA7B0-C7E3-4D05-8E7A-40802FB8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612832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19050</xdr:rowOff>
    </xdr:from>
    <xdr:to>
      <xdr:col>3</xdr:col>
      <xdr:colOff>0</xdr:colOff>
      <xdr:row>208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19B346B-7130-4A1D-BAD5-31C61A80F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785235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28575</xdr:rowOff>
    </xdr:from>
    <xdr:to>
      <xdr:col>2</xdr:col>
      <xdr:colOff>2447925</xdr:colOff>
      <xdr:row>217</xdr:row>
      <xdr:rowOff>9524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97F8B39B-A948-4811-9844-C1C6DCB45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957637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28575</xdr:rowOff>
    </xdr:from>
    <xdr:to>
      <xdr:col>2</xdr:col>
      <xdr:colOff>2447925</xdr:colOff>
      <xdr:row>226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98CB9F6-EF2C-450A-BFDE-0ABEDAC6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3214925"/>
          <a:ext cx="42576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235</xdr:row>
      <xdr:rowOff>28576</xdr:rowOff>
    </xdr:from>
    <xdr:to>
      <xdr:col>3</xdr:col>
      <xdr:colOff>1</xdr:colOff>
      <xdr:row>236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8BA5ECC-B835-4DC9-81E7-274EB4513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4938951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245</xdr:row>
      <xdr:rowOff>19050</xdr:rowOff>
    </xdr:from>
    <xdr:to>
      <xdr:col>2</xdr:col>
      <xdr:colOff>2438401</xdr:colOff>
      <xdr:row>246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DB8F390-5EA7-4AB4-86B1-4C12E8203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6834425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255</xdr:row>
      <xdr:rowOff>19050</xdr:rowOff>
    </xdr:from>
    <xdr:to>
      <xdr:col>3</xdr:col>
      <xdr:colOff>0</xdr:colOff>
      <xdr:row>255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34E8EA3-C922-42CE-B933-03770DA8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8768000"/>
          <a:ext cx="42672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265</xdr:row>
      <xdr:rowOff>19050</xdr:rowOff>
    </xdr:from>
    <xdr:to>
      <xdr:col>3</xdr:col>
      <xdr:colOff>1</xdr:colOff>
      <xdr:row>266</xdr:row>
      <xdr:rowOff>9525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5F01AD1-F33B-4213-BAEA-C1433059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0673000"/>
          <a:ext cx="42672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274</xdr:row>
      <xdr:rowOff>9525</xdr:rowOff>
    </xdr:from>
    <xdr:to>
      <xdr:col>3</xdr:col>
      <xdr:colOff>0</xdr:colOff>
      <xdr:row>274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ABFE01F9-711B-400C-A7F0-4F3B5D15D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238750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284</xdr:row>
      <xdr:rowOff>19050</xdr:rowOff>
    </xdr:from>
    <xdr:to>
      <xdr:col>2</xdr:col>
      <xdr:colOff>2438401</xdr:colOff>
      <xdr:row>285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6A101FB-EA05-4C00-8B43-549F6CD1D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4311550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293</xdr:row>
      <xdr:rowOff>19050</xdr:rowOff>
    </xdr:from>
    <xdr:to>
      <xdr:col>2</xdr:col>
      <xdr:colOff>2447925</xdr:colOff>
      <xdr:row>294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7E370BE6-99A4-478D-8E22-07BC8BCC0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603557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303</xdr:row>
      <xdr:rowOff>19050</xdr:rowOff>
    </xdr:from>
    <xdr:to>
      <xdr:col>2</xdr:col>
      <xdr:colOff>2447925</xdr:colOff>
      <xdr:row>304</xdr:row>
      <xdr:rowOff>19049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E66488B-D6B1-42CC-BFC5-058CC8C14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7940575"/>
          <a:ext cx="42576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313</xdr:row>
      <xdr:rowOff>19050</xdr:rowOff>
    </xdr:from>
    <xdr:to>
      <xdr:col>3</xdr:col>
      <xdr:colOff>9525</xdr:colOff>
      <xdr:row>314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29E74EF-4032-421B-BFF8-2D05FB9CE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9845575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323</xdr:row>
      <xdr:rowOff>19051</xdr:rowOff>
    </xdr:from>
    <xdr:to>
      <xdr:col>2</xdr:col>
      <xdr:colOff>2438401</xdr:colOff>
      <xdr:row>323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1DE4993-B1D9-4EB8-959C-E9A4E8557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61779151"/>
          <a:ext cx="42481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</xdr:row>
      <xdr:rowOff>19050</xdr:rowOff>
    </xdr:from>
    <xdr:to>
      <xdr:col>2</xdr:col>
      <xdr:colOff>2447925</xdr:colOff>
      <xdr:row>332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81111B1-6F14-437E-A8EC-DA43E268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3503175"/>
          <a:ext cx="42576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343</xdr:row>
      <xdr:rowOff>19051</xdr:rowOff>
    </xdr:from>
    <xdr:to>
      <xdr:col>2</xdr:col>
      <xdr:colOff>2447925</xdr:colOff>
      <xdr:row>343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ECE44F0-D45D-4C59-9E36-EF2F9A426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5608201"/>
          <a:ext cx="4257675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352</xdr:row>
      <xdr:rowOff>28574</xdr:rowOff>
    </xdr:from>
    <xdr:to>
      <xdr:col>2</xdr:col>
      <xdr:colOff>2447925</xdr:colOff>
      <xdr:row>352</xdr:row>
      <xdr:rowOff>190499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74F1407-463E-40A1-B103-795869FAB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7351274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19049</xdr:rowOff>
    </xdr:from>
    <xdr:to>
      <xdr:col>2</xdr:col>
      <xdr:colOff>2447925</xdr:colOff>
      <xdr:row>362</xdr:row>
      <xdr:rowOff>168322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436B318-3D5E-4C9E-95BC-EAA3C99D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69246749"/>
          <a:ext cx="4257675" cy="149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373</xdr:row>
      <xdr:rowOff>19050</xdr:rowOff>
    </xdr:from>
    <xdr:to>
      <xdr:col>3</xdr:col>
      <xdr:colOff>0</xdr:colOff>
      <xdr:row>374</xdr:row>
      <xdr:rowOff>19049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2D3A317-5F77-4E12-B82B-CF136A499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1370825"/>
          <a:ext cx="42672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382</xdr:row>
      <xdr:rowOff>19050</xdr:rowOff>
    </xdr:from>
    <xdr:to>
      <xdr:col>2</xdr:col>
      <xdr:colOff>2438401</xdr:colOff>
      <xdr:row>383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987EBF3-3B81-4760-BACB-797D1B9D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73085325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392</xdr:row>
      <xdr:rowOff>28576</xdr:rowOff>
    </xdr:from>
    <xdr:to>
      <xdr:col>2</xdr:col>
      <xdr:colOff>2447925</xdr:colOff>
      <xdr:row>393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4BC87C7A-A9DF-4F80-8EDC-5DD7CDC56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5009376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401</xdr:row>
      <xdr:rowOff>19050</xdr:rowOff>
    </xdr:from>
    <xdr:to>
      <xdr:col>2</xdr:col>
      <xdr:colOff>2447925</xdr:colOff>
      <xdr:row>402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76ADB8D-5FAE-4259-8B74-2CF1147BA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672387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411</xdr:row>
      <xdr:rowOff>19050</xdr:rowOff>
    </xdr:from>
    <xdr:to>
      <xdr:col>2</xdr:col>
      <xdr:colOff>2438401</xdr:colOff>
      <xdr:row>411</xdr:row>
      <xdr:rowOff>159890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A6797D6D-6848-4572-8C35-AF1A79775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78638400"/>
          <a:ext cx="4248150" cy="140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421</xdr:row>
      <xdr:rowOff>28575</xdr:rowOff>
    </xdr:from>
    <xdr:to>
      <xdr:col>2</xdr:col>
      <xdr:colOff>2447925</xdr:colOff>
      <xdr:row>422</xdr:row>
      <xdr:rowOff>9524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38059D6-3CD7-4067-B249-F7864403F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055292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448</xdr:row>
      <xdr:rowOff>19050</xdr:rowOff>
    </xdr:from>
    <xdr:to>
      <xdr:col>2</xdr:col>
      <xdr:colOff>2447925</xdr:colOff>
      <xdr:row>449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B3F1FFF1-53A3-44A6-8CA8-C79DE2AFD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85705950"/>
          <a:ext cx="4257675" cy="1714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28575</xdr:rowOff>
    </xdr:from>
    <xdr:to>
      <xdr:col>2</xdr:col>
      <xdr:colOff>2466975</xdr:colOff>
      <xdr:row>31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AB4ACE-6712-4F17-AEC5-FF766E63E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362872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19050</xdr:rowOff>
    </xdr:from>
    <xdr:to>
      <xdr:col>3</xdr:col>
      <xdr:colOff>0</xdr:colOff>
      <xdr:row>15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2D05DA-33A1-47D4-9BA5-37762A42B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07521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2486025</xdr:colOff>
      <xdr:row>52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FB3ECB-4477-459A-9D0F-81744A548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200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19050</xdr:rowOff>
    </xdr:from>
    <xdr:to>
      <xdr:col>2</xdr:col>
      <xdr:colOff>2476501</xdr:colOff>
      <xdr:row>65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2C6189-40F0-4DF8-94D8-0867726F1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4110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19051</xdr:rowOff>
    </xdr:from>
    <xdr:to>
      <xdr:col>3</xdr:col>
      <xdr:colOff>0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D199E43-CEAF-4FEE-8E85-EF6B3CE0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5256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19051</xdr:rowOff>
    </xdr:from>
    <xdr:to>
      <xdr:col>2</xdr:col>
      <xdr:colOff>2486025</xdr:colOff>
      <xdr:row>94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E0937A6-6972-4E65-A795-FE2BA8446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9736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0</xdr:colOff>
      <xdr:row>119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DE3594F-F17B-4758-BB84-02360F71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7457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134</xdr:row>
      <xdr:rowOff>28575</xdr:rowOff>
    </xdr:from>
    <xdr:to>
      <xdr:col>3</xdr:col>
      <xdr:colOff>1</xdr:colOff>
      <xdr:row>134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3A5CF29-557C-4CC8-A83C-70B4A9DA8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562225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19050</xdr:rowOff>
    </xdr:from>
    <xdr:to>
      <xdr:col>2</xdr:col>
      <xdr:colOff>2486025</xdr:colOff>
      <xdr:row>147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7F71B17-19A2-4D13-BE03-5C90CD848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80892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19050</xdr:rowOff>
    </xdr:from>
    <xdr:to>
      <xdr:col>2</xdr:col>
      <xdr:colOff>2486025</xdr:colOff>
      <xdr:row>165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F4F701A-02BF-4E4D-A715-2CEBBC47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15372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19050</xdr:rowOff>
    </xdr:from>
    <xdr:to>
      <xdr:col>2</xdr:col>
      <xdr:colOff>2486025</xdr:colOff>
      <xdr:row>185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AA9326A-5B68-4CDB-A9C0-62D352CF7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53472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19051</xdr:rowOff>
    </xdr:from>
    <xdr:to>
      <xdr:col>2</xdr:col>
      <xdr:colOff>2486025</xdr:colOff>
      <xdr:row>219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15B423E-9BA6-4E27-949F-D141CE6B2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18433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233</xdr:row>
      <xdr:rowOff>19050</xdr:rowOff>
    </xdr:from>
    <xdr:to>
      <xdr:col>2</xdr:col>
      <xdr:colOff>2476501</xdr:colOff>
      <xdr:row>234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3A80AA1-A378-4BA0-8842-4366D80A7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445198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</xdr:row>
      <xdr:rowOff>19051</xdr:rowOff>
    </xdr:from>
    <xdr:to>
      <xdr:col>2</xdr:col>
      <xdr:colOff>2486025</xdr:colOff>
      <xdr:row>248</xdr:row>
      <xdr:rowOff>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4A15E12-38DD-4787-912B-D3D2994F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7186851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266</xdr:row>
      <xdr:rowOff>19051</xdr:rowOff>
    </xdr:from>
    <xdr:to>
      <xdr:col>2</xdr:col>
      <xdr:colOff>2476500</xdr:colOff>
      <xdr:row>267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DF3C6C8-7D4C-4BC7-A678-B05519687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50825401"/>
          <a:ext cx="4286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285</xdr:row>
      <xdr:rowOff>19050</xdr:rowOff>
    </xdr:from>
    <xdr:to>
      <xdr:col>3</xdr:col>
      <xdr:colOff>1</xdr:colOff>
      <xdr:row>286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142044-7FC1-485B-985A-05EBFAA90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544449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320</xdr:row>
      <xdr:rowOff>19050</xdr:rowOff>
    </xdr:from>
    <xdr:to>
      <xdr:col>2</xdr:col>
      <xdr:colOff>2486025</xdr:colOff>
      <xdr:row>321</xdr:row>
      <xdr:rowOff>19050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B190050-3C82-4388-A649-989E60540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9416950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338</xdr:row>
      <xdr:rowOff>28575</xdr:rowOff>
    </xdr:from>
    <xdr:to>
      <xdr:col>2</xdr:col>
      <xdr:colOff>2476501</xdr:colOff>
      <xdr:row>338</xdr:row>
      <xdr:rowOff>171450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CBB4E97-E386-4484-AE0A-D604CEAFD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62865000"/>
          <a:ext cx="42862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353</xdr:row>
      <xdr:rowOff>19050</xdr:rowOff>
    </xdr:from>
    <xdr:to>
      <xdr:col>2</xdr:col>
      <xdr:colOff>2476501</xdr:colOff>
      <xdr:row>353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9FF5129-06E8-4C00-A7E7-643B13DC1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67437000"/>
          <a:ext cx="42862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368</xdr:row>
      <xdr:rowOff>19051</xdr:rowOff>
    </xdr:from>
    <xdr:to>
      <xdr:col>3</xdr:col>
      <xdr:colOff>1</xdr:colOff>
      <xdr:row>368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0185459-6B1D-43C2-A91A-F44C89CD4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703135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396</xdr:row>
      <xdr:rowOff>9525</xdr:rowOff>
    </xdr:from>
    <xdr:to>
      <xdr:col>3</xdr:col>
      <xdr:colOff>0</xdr:colOff>
      <xdr:row>396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48EFC29-5C96-4EC0-8148-A86DF0721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756380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418</xdr:row>
      <xdr:rowOff>19051</xdr:rowOff>
    </xdr:from>
    <xdr:to>
      <xdr:col>3</xdr:col>
      <xdr:colOff>0</xdr:colOff>
      <xdr:row>418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91A336F-95F3-416F-9A4C-0BDA9FBA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798576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431</xdr:row>
      <xdr:rowOff>19050</xdr:rowOff>
    </xdr:from>
    <xdr:to>
      <xdr:col>3</xdr:col>
      <xdr:colOff>9525</xdr:colOff>
      <xdr:row>432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F68EED4-8596-48FE-9028-4DEBD520E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823341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446</xdr:row>
      <xdr:rowOff>19051</xdr:rowOff>
    </xdr:from>
    <xdr:to>
      <xdr:col>2</xdr:col>
      <xdr:colOff>2486025</xdr:colOff>
      <xdr:row>446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2E1EBBC-2E31-4D13-86F7-9F8AF11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850011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460</xdr:row>
      <xdr:rowOff>28574</xdr:rowOff>
    </xdr:from>
    <xdr:to>
      <xdr:col>3</xdr:col>
      <xdr:colOff>0</xdr:colOff>
      <xdr:row>461</xdr:row>
      <xdr:rowOff>38099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86B585F-4C62-4367-8AFB-4F1036723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87696674"/>
          <a:ext cx="4305300" cy="200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487</xdr:row>
      <xdr:rowOff>19050</xdr:rowOff>
    </xdr:from>
    <xdr:to>
      <xdr:col>2</xdr:col>
      <xdr:colOff>2476501</xdr:colOff>
      <xdr:row>488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767D6A7-AA0A-4EEE-8FF8-DCB15D97A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9303067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499</xdr:row>
      <xdr:rowOff>9525</xdr:rowOff>
    </xdr:from>
    <xdr:to>
      <xdr:col>2</xdr:col>
      <xdr:colOff>2476500</xdr:colOff>
      <xdr:row>499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3B98FE9-74DB-4016-B8E8-67230628D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953262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517</xdr:row>
      <xdr:rowOff>19050</xdr:rowOff>
    </xdr:from>
    <xdr:to>
      <xdr:col>2</xdr:col>
      <xdr:colOff>2476501</xdr:colOff>
      <xdr:row>518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631BD12-CE4D-48B4-AA1E-C23F222EF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987647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533</xdr:row>
      <xdr:rowOff>19050</xdr:rowOff>
    </xdr:from>
    <xdr:to>
      <xdr:col>2</xdr:col>
      <xdr:colOff>2486025</xdr:colOff>
      <xdr:row>534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C0DB5C5F-FC69-4703-9E7E-F24400459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018317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553</xdr:row>
      <xdr:rowOff>9526</xdr:rowOff>
    </xdr:from>
    <xdr:to>
      <xdr:col>2</xdr:col>
      <xdr:colOff>2476501</xdr:colOff>
      <xdr:row>554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1401E8B8-27AE-4C19-8885-B3553FF4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105632251"/>
          <a:ext cx="4286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585</xdr:row>
      <xdr:rowOff>19050</xdr:rowOff>
    </xdr:from>
    <xdr:to>
      <xdr:col>2</xdr:col>
      <xdr:colOff>2486025</xdr:colOff>
      <xdr:row>586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D55231DB-C6DB-4DBA-A427-99D464640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117568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601</xdr:row>
      <xdr:rowOff>19050</xdr:rowOff>
    </xdr:from>
    <xdr:to>
      <xdr:col>2</xdr:col>
      <xdr:colOff>2486025</xdr:colOff>
      <xdr:row>602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3556CDC-FF17-4611-8E77-B16F61090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148143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620</xdr:row>
      <xdr:rowOff>19050</xdr:rowOff>
    </xdr:from>
    <xdr:to>
      <xdr:col>2</xdr:col>
      <xdr:colOff>2486025</xdr:colOff>
      <xdr:row>620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E1DD34F1-AD40-45B0-871F-F1B10FE9A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184338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640</xdr:row>
      <xdr:rowOff>19050</xdr:rowOff>
    </xdr:from>
    <xdr:to>
      <xdr:col>2</xdr:col>
      <xdr:colOff>2466975</xdr:colOff>
      <xdr:row>640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7A30C6C-9DE7-4413-8D89-0AAC17429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22262900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656</xdr:row>
      <xdr:rowOff>19051</xdr:rowOff>
    </xdr:from>
    <xdr:to>
      <xdr:col>3</xdr:col>
      <xdr:colOff>1</xdr:colOff>
      <xdr:row>657</xdr:row>
      <xdr:rowOff>9525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B6C2A84-58B7-448B-8291-41FCB0BC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12531090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693</xdr:row>
      <xdr:rowOff>19050</xdr:rowOff>
    </xdr:from>
    <xdr:to>
      <xdr:col>2</xdr:col>
      <xdr:colOff>2486025</xdr:colOff>
      <xdr:row>693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91C95813-BF53-4D08-81F3-12ECCC931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32387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710</xdr:row>
      <xdr:rowOff>19050</xdr:rowOff>
    </xdr:from>
    <xdr:to>
      <xdr:col>2</xdr:col>
      <xdr:colOff>2486025</xdr:colOff>
      <xdr:row>710</xdr:row>
      <xdr:rowOff>190499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52B6D95-E0F0-403A-AE09-250C8DA9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135626475"/>
          <a:ext cx="4295775" cy="1714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3</xdr:col>
      <xdr:colOff>28575</xdr:colOff>
      <xdr:row>7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C3A8F6-A4EF-4B78-9993-64CDA8212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6688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38101</xdr:colOff>
      <xdr:row>25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77CB76-2852-474C-9C67-3E4D2513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7657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28575</xdr:rowOff>
    </xdr:from>
    <xdr:to>
      <xdr:col>3</xdr:col>
      <xdr:colOff>47625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5A6175-8A53-4C03-A2D4-E1CA5B59C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2462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3</xdr:col>
      <xdr:colOff>28575</xdr:colOff>
      <xdr:row>43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B3F2C20-69FD-43C3-A5F3-132E48A28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391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23124</xdr:rowOff>
    </xdr:from>
    <xdr:to>
      <xdr:col>3</xdr:col>
      <xdr:colOff>28575</xdr:colOff>
      <xdr:row>62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CFCA81-A655-4537-8181-948CC02E0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691249"/>
          <a:ext cx="4295775" cy="186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3</xdr:col>
      <xdr:colOff>38100</xdr:colOff>
      <xdr:row>53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33E4EEE-2F1F-47E0-B1C7-2DAF5F5B0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726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3</xdr:col>
      <xdr:colOff>19051</xdr:colOff>
      <xdr:row>70</xdr:row>
      <xdr:rowOff>190119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B87D534-90CF-4CC6-94B1-D4086DA0B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3411200"/>
          <a:ext cx="4286250" cy="1710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3</xdr:col>
      <xdr:colOff>28575</xdr:colOff>
      <xdr:row>79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C68D9A0-50F6-4834-9AC9-C9E5CB0A3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352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9525</xdr:rowOff>
    </xdr:from>
    <xdr:to>
      <xdr:col>3</xdr:col>
      <xdr:colOff>28575</xdr:colOff>
      <xdr:row>89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1705135-95BA-4A00-9FDF-7012EFD2E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849725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19051</xdr:rowOff>
    </xdr:from>
    <xdr:to>
      <xdr:col>3</xdr:col>
      <xdr:colOff>28575</xdr:colOff>
      <xdr:row>98</xdr:row>
      <xdr:rowOff>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A723A71-AEC1-42AE-BCDB-84F21AFEF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583276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3</xdr:col>
      <xdr:colOff>28575</xdr:colOff>
      <xdr:row>106</xdr:row>
      <xdr:rowOff>190499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4E86971-B85B-4AF9-AEDD-525825FB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3168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28576</xdr:rowOff>
    </xdr:from>
    <xdr:to>
      <xdr:col>3</xdr:col>
      <xdr:colOff>28575</xdr:colOff>
      <xdr:row>116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9641EDE-C2F2-4679-B0C9-F4093D285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0408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124</xdr:row>
      <xdr:rowOff>19050</xdr:rowOff>
    </xdr:from>
    <xdr:to>
      <xdr:col>3</xdr:col>
      <xdr:colOff>1</xdr:colOff>
      <xdr:row>124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E4F4FBD-39AC-44DE-B0B7-BE68B7F70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2375535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2438400</xdr:colOff>
      <xdr:row>133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CE09980-EC02-4E34-943F-1371478D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479375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19051</xdr:rowOff>
    </xdr:from>
    <xdr:to>
      <xdr:col>2</xdr:col>
      <xdr:colOff>2447925</xdr:colOff>
      <xdr:row>142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12EC3CC-7C64-4FA1-A8EE-8E3F036B9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203401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151</xdr:row>
      <xdr:rowOff>28576</xdr:rowOff>
    </xdr:from>
    <xdr:to>
      <xdr:col>3</xdr:col>
      <xdr:colOff>0</xdr:colOff>
      <xdr:row>151</xdr:row>
      <xdr:rowOff>180976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3B17D80-D12E-4274-ABDA-E1C4A3D70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28927426"/>
          <a:ext cx="4267199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161</xdr:row>
      <xdr:rowOff>19049</xdr:rowOff>
    </xdr:from>
    <xdr:to>
      <xdr:col>2</xdr:col>
      <xdr:colOff>2419351</xdr:colOff>
      <xdr:row>161</xdr:row>
      <xdr:rowOff>180974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2CA1AF5-CF3C-4DC3-A791-DEBCDCAA9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0841949"/>
          <a:ext cx="42291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9526</xdr:rowOff>
    </xdr:from>
    <xdr:to>
      <xdr:col>2</xdr:col>
      <xdr:colOff>2419350</xdr:colOff>
      <xdr:row>171</xdr:row>
      <xdr:rowOff>171450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237B578-5631-4E7E-B274-7FA079C64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2737426"/>
          <a:ext cx="42291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19050</xdr:rowOff>
    </xdr:from>
    <xdr:to>
      <xdr:col>3</xdr:col>
      <xdr:colOff>0</xdr:colOff>
      <xdr:row>190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714B3CA-5339-4F86-B9F4-2B13ECD90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44805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198</xdr:row>
      <xdr:rowOff>19050</xdr:rowOff>
    </xdr:from>
    <xdr:to>
      <xdr:col>3</xdr:col>
      <xdr:colOff>1</xdr:colOff>
      <xdr:row>198</xdr:row>
      <xdr:rowOff>190499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6E8BE40-47AF-4E87-B0EF-FCD0C862A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3619500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19050</xdr:rowOff>
    </xdr:from>
    <xdr:to>
      <xdr:col>2</xdr:col>
      <xdr:colOff>2447925</xdr:colOff>
      <xdr:row>207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24344E8-4BBE-4924-91F7-70B208A7E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9643050"/>
          <a:ext cx="42576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216</xdr:row>
      <xdr:rowOff>28575</xdr:rowOff>
    </xdr:from>
    <xdr:to>
      <xdr:col>3</xdr:col>
      <xdr:colOff>1</xdr:colOff>
      <xdr:row>216</xdr:row>
      <xdr:rowOff>180974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EA0A500-18CA-4F08-99D5-A4AFFF1B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1376600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19051</xdr:rowOff>
    </xdr:from>
    <xdr:to>
      <xdr:col>2</xdr:col>
      <xdr:colOff>2438400</xdr:colOff>
      <xdr:row>226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BC06A4F-94B0-413B-9F95-EA7E94A86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3272076"/>
          <a:ext cx="42481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19050</xdr:rowOff>
    </xdr:from>
    <xdr:to>
      <xdr:col>2</xdr:col>
      <xdr:colOff>2438400</xdr:colOff>
      <xdr:row>236</xdr:row>
      <xdr:rowOff>190500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8AE1007-AE1E-496F-8A29-70C72C9B4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5205650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246</xdr:row>
      <xdr:rowOff>19050</xdr:rowOff>
    </xdr:from>
    <xdr:to>
      <xdr:col>2</xdr:col>
      <xdr:colOff>2447925</xdr:colOff>
      <xdr:row>247</xdr:row>
      <xdr:rowOff>19050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1EA59E0-E896-433E-A791-A8CC1A67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6920150"/>
          <a:ext cx="42576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255</xdr:row>
      <xdr:rowOff>19050</xdr:rowOff>
    </xdr:from>
    <xdr:to>
      <xdr:col>2</xdr:col>
      <xdr:colOff>2447925</xdr:colOff>
      <xdr:row>255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854632A-97BE-417F-9183-1FE85C312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8653700"/>
          <a:ext cx="42576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264</xdr:row>
      <xdr:rowOff>19050</xdr:rowOff>
    </xdr:from>
    <xdr:to>
      <xdr:col>3</xdr:col>
      <xdr:colOff>1</xdr:colOff>
      <xdr:row>265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77AA438-D6A1-4EDF-96CD-F40F1D9F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50377725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28575</xdr:rowOff>
    </xdr:from>
    <xdr:to>
      <xdr:col>2</xdr:col>
      <xdr:colOff>2447925</xdr:colOff>
      <xdr:row>274</xdr:row>
      <xdr:rowOff>9524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0908145-A25C-46C9-BDF2-598C815DE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230177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283</xdr:row>
      <xdr:rowOff>19050</xdr:rowOff>
    </xdr:from>
    <xdr:to>
      <xdr:col>2</xdr:col>
      <xdr:colOff>2447925</xdr:colOff>
      <xdr:row>284</xdr:row>
      <xdr:rowOff>19049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9A4AEF06-15ED-488A-BED6-0B01B4AB2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4197250"/>
          <a:ext cx="42576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292</xdr:row>
      <xdr:rowOff>28575</xdr:rowOff>
    </xdr:from>
    <xdr:to>
      <xdr:col>2</xdr:col>
      <xdr:colOff>2438400</xdr:colOff>
      <xdr:row>293</xdr:row>
      <xdr:rowOff>19050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BE81317E-6DCE-4D4A-985D-09380168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5921275"/>
          <a:ext cx="42481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302</xdr:row>
      <xdr:rowOff>28575</xdr:rowOff>
    </xdr:from>
    <xdr:to>
      <xdr:col>2</xdr:col>
      <xdr:colOff>2438401</xdr:colOff>
      <xdr:row>302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389636F8-26CF-4ADB-A6EB-AA171DC04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57854850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311</xdr:row>
      <xdr:rowOff>9525</xdr:rowOff>
    </xdr:from>
    <xdr:to>
      <xdr:col>3</xdr:col>
      <xdr:colOff>0</xdr:colOff>
      <xdr:row>311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02AE9D3-9572-4ACA-A1A5-7EC8CFF57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956935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320</xdr:row>
      <xdr:rowOff>19050</xdr:rowOff>
    </xdr:from>
    <xdr:to>
      <xdr:col>2</xdr:col>
      <xdr:colOff>2447925</xdr:colOff>
      <xdr:row>320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B927C0A-55A0-45AB-B072-DD1EC5932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1293375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19050</xdr:rowOff>
    </xdr:from>
    <xdr:to>
      <xdr:col>2</xdr:col>
      <xdr:colOff>2447925</xdr:colOff>
      <xdr:row>330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4C71755-3854-4555-AA8E-B60A9A8E2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320790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339</xdr:row>
      <xdr:rowOff>19050</xdr:rowOff>
    </xdr:from>
    <xdr:to>
      <xdr:col>3</xdr:col>
      <xdr:colOff>9525</xdr:colOff>
      <xdr:row>340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F3FF632-95BE-43CE-919C-76E987584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49224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349</xdr:row>
      <xdr:rowOff>9526</xdr:rowOff>
    </xdr:from>
    <xdr:to>
      <xdr:col>2</xdr:col>
      <xdr:colOff>2447925</xdr:colOff>
      <xdr:row>350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C969FF1-B6E4-41E6-8727-C422B5D3D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66846451"/>
          <a:ext cx="42576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359</xdr:row>
      <xdr:rowOff>19050</xdr:rowOff>
    </xdr:from>
    <xdr:to>
      <xdr:col>2</xdr:col>
      <xdr:colOff>2447925</xdr:colOff>
      <xdr:row>359</xdr:row>
      <xdr:rowOff>171449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6A6C7F4A-2F36-4BD2-9C38-9A860C224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68760975"/>
          <a:ext cx="42576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28575</xdr:rowOff>
    </xdr:from>
    <xdr:to>
      <xdr:col>2</xdr:col>
      <xdr:colOff>2447925</xdr:colOff>
      <xdr:row>368</xdr:row>
      <xdr:rowOff>180974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7E538BA-0B8D-4C22-9607-F1BDF259F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0494525"/>
          <a:ext cx="42576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377</xdr:row>
      <xdr:rowOff>19050</xdr:rowOff>
    </xdr:from>
    <xdr:to>
      <xdr:col>2</xdr:col>
      <xdr:colOff>2438401</xdr:colOff>
      <xdr:row>377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90117892-B898-4B6C-BEB1-CF129AEEE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7220902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19050</xdr:rowOff>
    </xdr:from>
    <xdr:to>
      <xdr:col>2</xdr:col>
      <xdr:colOff>2447925</xdr:colOff>
      <xdr:row>387</xdr:row>
      <xdr:rowOff>190499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F106B4BF-EDAB-4571-B5C7-64FE275EA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4123550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397</xdr:row>
      <xdr:rowOff>19050</xdr:rowOff>
    </xdr:from>
    <xdr:to>
      <xdr:col>2</xdr:col>
      <xdr:colOff>2447925</xdr:colOff>
      <xdr:row>398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83D2C64-B2A6-4654-89B9-60B52F2CC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76028550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423</xdr:row>
      <xdr:rowOff>9525</xdr:rowOff>
    </xdr:from>
    <xdr:to>
      <xdr:col>2</xdr:col>
      <xdr:colOff>2438400</xdr:colOff>
      <xdr:row>423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9571AE5-4E12-4AE5-BBE0-EC0542FBF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0991075"/>
          <a:ext cx="4248150" cy="1714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3</xdr:col>
      <xdr:colOff>28575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2E9DCF-4394-496A-95DD-B6CB29E5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52635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3</xdr:col>
      <xdr:colOff>19050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56DAC5-DFC7-4F6A-9E90-D11D0EE9A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19051</xdr:rowOff>
    </xdr:from>
    <xdr:to>
      <xdr:col>3</xdr:col>
      <xdr:colOff>19050</xdr:colOff>
      <xdr:row>36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CECD61-BAAC-44EA-95CE-8028C657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961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3</xdr:col>
      <xdr:colOff>28575</xdr:colOff>
      <xdr:row>46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31C4A0-7FCE-4819-A7AC-EA9E4038D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1062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19050</xdr:rowOff>
    </xdr:from>
    <xdr:to>
      <xdr:col>3</xdr:col>
      <xdr:colOff>19050</xdr:colOff>
      <xdr:row>66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2C1257-A9FB-44F8-BB82-EF707D609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396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3</xdr:col>
      <xdr:colOff>19050</xdr:colOff>
      <xdr:row>56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C8F032-12E9-4405-9385-7E8222E5F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346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3</xdr:col>
      <xdr:colOff>19050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6180F3F-08E7-403C-B1E7-BFC280CDE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19051</xdr:rowOff>
    </xdr:from>
    <xdr:to>
      <xdr:col>3</xdr:col>
      <xdr:colOff>19050</xdr:colOff>
      <xdr:row>85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4BD59AD-1D42-48CC-A26B-C57002851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782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38101</xdr:rowOff>
    </xdr:from>
    <xdr:to>
      <xdr:col>3</xdr:col>
      <xdr:colOff>19050</xdr:colOff>
      <xdr:row>96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C850EE8-1773-4373-BA83-7CD850EC4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2118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19051</xdr:rowOff>
    </xdr:from>
    <xdr:to>
      <xdr:col>3</xdr:col>
      <xdr:colOff>19050</xdr:colOff>
      <xdr:row>106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AE5318C-B90D-4523-A20D-FCAECCF02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1072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28575</xdr:rowOff>
    </xdr:from>
    <xdr:to>
      <xdr:col>3</xdr:col>
      <xdr:colOff>28575</xdr:colOff>
      <xdr:row>115</xdr:row>
      <xdr:rowOff>9524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4C3AF33-85C2-41C7-9C46-6C48C318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8503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28575</xdr:rowOff>
    </xdr:from>
    <xdr:to>
      <xdr:col>3</xdr:col>
      <xdr:colOff>28575</xdr:colOff>
      <xdr:row>124</xdr:row>
      <xdr:rowOff>9524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C1A1FF7-5923-4A8B-8A80-B1905C4F0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5648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133</xdr:row>
      <xdr:rowOff>19051</xdr:rowOff>
    </xdr:from>
    <xdr:to>
      <xdr:col>2</xdr:col>
      <xdr:colOff>2457451</xdr:colOff>
      <xdr:row>133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BCC056C-0496-41C9-9C69-169D7AD03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25469851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28575</xdr:rowOff>
    </xdr:from>
    <xdr:to>
      <xdr:col>4</xdr:col>
      <xdr:colOff>0</xdr:colOff>
      <xdr:row>145</xdr:row>
      <xdr:rowOff>19050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8490E21-335C-4FFA-85AB-5519C401B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393900"/>
          <a:ext cx="5133975" cy="371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19050</xdr:rowOff>
    </xdr:from>
    <xdr:to>
      <xdr:col>2</xdr:col>
      <xdr:colOff>2447925</xdr:colOff>
      <xdr:row>154</xdr:row>
      <xdr:rowOff>190499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22870A3-6BF6-4FE9-ACA1-43FF057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9489400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19051</xdr:rowOff>
    </xdr:from>
    <xdr:to>
      <xdr:col>2</xdr:col>
      <xdr:colOff>2447925</xdr:colOff>
      <xdr:row>164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F1DEBD0-B29E-42B0-B10D-10FCA008C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1394401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174</xdr:row>
      <xdr:rowOff>19050</xdr:rowOff>
    </xdr:from>
    <xdr:to>
      <xdr:col>3</xdr:col>
      <xdr:colOff>28576</xdr:colOff>
      <xdr:row>174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A1843E0-C295-40F7-AA01-E3552A420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33184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19050</xdr:rowOff>
    </xdr:from>
    <xdr:to>
      <xdr:col>2</xdr:col>
      <xdr:colOff>2457450</xdr:colOff>
      <xdr:row>183</xdr:row>
      <xdr:rowOff>190499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7BCE70E-35F1-445E-83BD-C393CB12B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503295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19051</xdr:rowOff>
    </xdr:from>
    <xdr:to>
      <xdr:col>2</xdr:col>
      <xdr:colOff>2447925</xdr:colOff>
      <xdr:row>201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A9CCE60-7120-4BA9-8017-FB77049E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6766501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210</xdr:row>
      <xdr:rowOff>19050</xdr:rowOff>
    </xdr:from>
    <xdr:to>
      <xdr:col>3</xdr:col>
      <xdr:colOff>9525</xdr:colOff>
      <xdr:row>210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E3AEE04-46F9-4FAD-97C7-05A8F6BE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84810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19050</xdr:rowOff>
    </xdr:from>
    <xdr:to>
      <xdr:col>3</xdr:col>
      <xdr:colOff>0</xdr:colOff>
      <xdr:row>221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3D612FA-275F-42B5-BCDD-7B5BC9DB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211955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28575</xdr:rowOff>
    </xdr:from>
    <xdr:to>
      <xdr:col>2</xdr:col>
      <xdr:colOff>2447925</xdr:colOff>
      <xdr:row>229</xdr:row>
      <xdr:rowOff>190500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E5100367-F4F9-4655-B4D1-37833D1D9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385310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238</xdr:row>
      <xdr:rowOff>19051</xdr:rowOff>
    </xdr:from>
    <xdr:to>
      <xdr:col>2</xdr:col>
      <xdr:colOff>2438400</xdr:colOff>
      <xdr:row>239</xdr:row>
      <xdr:rowOff>7917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914CCBE8-C9C6-4662-A852-AD8C1FDFB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5558076"/>
          <a:ext cx="4248150" cy="179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</xdr:row>
      <xdr:rowOff>9525</xdr:rowOff>
    </xdr:from>
    <xdr:to>
      <xdr:col>3</xdr:col>
      <xdr:colOff>0</xdr:colOff>
      <xdr:row>247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C845FDB-43A1-4694-BEAC-211C645B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73011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257</xdr:row>
      <xdr:rowOff>19050</xdr:rowOff>
    </xdr:from>
    <xdr:to>
      <xdr:col>3</xdr:col>
      <xdr:colOff>9526</xdr:colOff>
      <xdr:row>257</xdr:row>
      <xdr:rowOff>171450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BDE87DB-C0F1-40AD-9C5C-2ACF1A18F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90251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2</xdr:col>
      <xdr:colOff>2457449</xdr:colOff>
      <xdr:row>266</xdr:row>
      <xdr:rowOff>181701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A613DF5-7FE7-4C0C-AF00-ECADFD393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0758725"/>
          <a:ext cx="4267199" cy="1626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19049</xdr:rowOff>
    </xdr:from>
    <xdr:to>
      <xdr:col>3</xdr:col>
      <xdr:colOff>0</xdr:colOff>
      <xdr:row>275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AFED497-1B46-4DA2-8276-4749E40E9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2492274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284</xdr:row>
      <xdr:rowOff>19050</xdr:rowOff>
    </xdr:from>
    <xdr:to>
      <xdr:col>2</xdr:col>
      <xdr:colOff>2428875</xdr:colOff>
      <xdr:row>284</xdr:row>
      <xdr:rowOff>190499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3AE3199-D009-4756-8FDD-AB220ED88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4397275"/>
          <a:ext cx="42386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293</xdr:row>
      <xdr:rowOff>28575</xdr:rowOff>
    </xdr:from>
    <xdr:to>
      <xdr:col>3</xdr:col>
      <xdr:colOff>9525</xdr:colOff>
      <xdr:row>293</xdr:row>
      <xdr:rowOff>172731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823AE5B-23CD-44CD-89FC-9CE43C553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6121300"/>
          <a:ext cx="4286250" cy="1441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304</xdr:row>
      <xdr:rowOff>19050</xdr:rowOff>
    </xdr:from>
    <xdr:to>
      <xdr:col>3</xdr:col>
      <xdr:colOff>0</xdr:colOff>
      <xdr:row>305</xdr:row>
      <xdr:rowOff>19050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CF54773-7543-461D-9A2D-5954743E2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8207275"/>
          <a:ext cx="427672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314</xdr:row>
      <xdr:rowOff>19050</xdr:rowOff>
    </xdr:from>
    <xdr:to>
      <xdr:col>2</xdr:col>
      <xdr:colOff>2457451</xdr:colOff>
      <xdr:row>315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6F07F523-A48C-494D-A754-F198245AC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014085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324</xdr:row>
      <xdr:rowOff>19050</xdr:rowOff>
    </xdr:from>
    <xdr:to>
      <xdr:col>3</xdr:col>
      <xdr:colOff>0</xdr:colOff>
      <xdr:row>324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EED83810-E633-44C6-9372-E02E9BF4D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20553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334</xdr:row>
      <xdr:rowOff>19051</xdr:rowOff>
    </xdr:from>
    <xdr:to>
      <xdr:col>3</xdr:col>
      <xdr:colOff>0</xdr:colOff>
      <xdr:row>334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BE23838-7973-4994-96E3-791D58132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3969901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344</xdr:row>
      <xdr:rowOff>19050</xdr:rowOff>
    </xdr:from>
    <xdr:to>
      <xdr:col>2</xdr:col>
      <xdr:colOff>2438400</xdr:colOff>
      <xdr:row>344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5DEBDA43-3A68-4FA9-B7B2-3D1A0244F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5903475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354</xdr:row>
      <xdr:rowOff>19050</xdr:rowOff>
    </xdr:from>
    <xdr:to>
      <xdr:col>2</xdr:col>
      <xdr:colOff>2457451</xdr:colOff>
      <xdr:row>354</xdr:row>
      <xdr:rowOff>171449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1E30F360-0DB5-4EFD-A1D7-19841051A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67808475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365</xdr:row>
      <xdr:rowOff>19050</xdr:rowOff>
    </xdr:from>
    <xdr:to>
      <xdr:col>2</xdr:col>
      <xdr:colOff>2457450</xdr:colOff>
      <xdr:row>366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E0AB25D8-489A-47DD-ABB7-DAB54F66D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699135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375</xdr:row>
      <xdr:rowOff>19050</xdr:rowOff>
    </xdr:from>
    <xdr:to>
      <xdr:col>2</xdr:col>
      <xdr:colOff>2457451</xdr:colOff>
      <xdr:row>376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9D67950-4655-4B34-93D3-F1B2DE0FB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718185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385</xdr:row>
      <xdr:rowOff>19050</xdr:rowOff>
    </xdr:from>
    <xdr:to>
      <xdr:col>2</xdr:col>
      <xdr:colOff>2447925</xdr:colOff>
      <xdr:row>385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93D0EF82-7276-4272-A20F-FEC409827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3733025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395</xdr:row>
      <xdr:rowOff>19049</xdr:rowOff>
    </xdr:from>
    <xdr:to>
      <xdr:col>2</xdr:col>
      <xdr:colOff>2447925</xdr:colOff>
      <xdr:row>396</xdr:row>
      <xdr:rowOff>9524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E3EE5C03-232C-4D1A-9234-0A576C55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5647549"/>
          <a:ext cx="42576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404</xdr:row>
      <xdr:rowOff>9525</xdr:rowOff>
    </xdr:from>
    <xdr:to>
      <xdr:col>3</xdr:col>
      <xdr:colOff>0</xdr:colOff>
      <xdr:row>405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A7211BA-D011-4E81-A703-0E4A65DE4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7362050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415</xdr:row>
      <xdr:rowOff>19050</xdr:rowOff>
    </xdr:from>
    <xdr:to>
      <xdr:col>2</xdr:col>
      <xdr:colOff>2447925</xdr:colOff>
      <xdr:row>416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7722D3AB-9D16-417D-8369-D715E283F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7946707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442</xdr:row>
      <xdr:rowOff>19050</xdr:rowOff>
    </xdr:from>
    <xdr:to>
      <xdr:col>2</xdr:col>
      <xdr:colOff>2438401</xdr:colOff>
      <xdr:row>442</xdr:row>
      <xdr:rowOff>190499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3C7B978D-A3F9-431D-961D-B88EC6083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" y="84629625"/>
          <a:ext cx="4248150" cy="1714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38100</xdr:rowOff>
    </xdr:from>
    <xdr:to>
      <xdr:col>3</xdr:col>
      <xdr:colOff>9525</xdr:colOff>
      <xdr:row>9</xdr:row>
      <xdr:rowOff>19049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D80C14-0373-4182-93B4-A521FC5D1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8443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3</xdr:col>
      <xdr:colOff>38100</xdr:colOff>
      <xdr:row>18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88D5B8-DCF8-40B2-BFED-6FD240033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539750"/>
          <a:ext cx="43434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3</xdr:col>
      <xdr:colOff>38100</xdr:colOff>
      <xdr:row>18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FCF5AB-C494-4E2C-965A-B32019CF4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720725"/>
          <a:ext cx="43434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</xdr:row>
      <xdr:rowOff>19050</xdr:rowOff>
    </xdr:from>
    <xdr:to>
      <xdr:col>2</xdr:col>
      <xdr:colOff>2476501</xdr:colOff>
      <xdr:row>39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223A2E-1810-4F18-A25D-53DDE2715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74357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2</xdr:col>
      <xdr:colOff>2486025</xdr:colOff>
      <xdr:row>50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781D29B-0E1F-4484-B605-B97496A63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535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9525</xdr:colOff>
      <xdr:row>64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3C6BF75-B83E-45CD-A8B4-5A43A16F6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05865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19051</xdr:rowOff>
    </xdr:from>
    <xdr:to>
      <xdr:col>2</xdr:col>
      <xdr:colOff>2486025</xdr:colOff>
      <xdr:row>75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88C55F0-E075-45A1-B47C-70B1EDFE8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3446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9525</xdr:rowOff>
    </xdr:from>
    <xdr:to>
      <xdr:col>3</xdr:col>
      <xdr:colOff>0</xdr:colOff>
      <xdr:row>99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CF094AF-129C-4F30-A825-D168C6300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8735675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28575</xdr:rowOff>
    </xdr:from>
    <xdr:to>
      <xdr:col>2</xdr:col>
      <xdr:colOff>2466975</xdr:colOff>
      <xdr:row>113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195B810-3AAE-45E7-A958-6DE27DADC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4312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28575</xdr:rowOff>
    </xdr:from>
    <xdr:to>
      <xdr:col>2</xdr:col>
      <xdr:colOff>2486025</xdr:colOff>
      <xdr:row>122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CB1E35B-13E5-41A9-B2DC-46761E057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3336250"/>
          <a:ext cx="4295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28575</xdr:rowOff>
    </xdr:from>
    <xdr:to>
      <xdr:col>2</xdr:col>
      <xdr:colOff>2486025</xdr:colOff>
      <xdr:row>133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4504095-E722-402F-946E-098F667E0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545080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19050</xdr:rowOff>
    </xdr:from>
    <xdr:to>
      <xdr:col>2</xdr:col>
      <xdr:colOff>2486025</xdr:colOff>
      <xdr:row>145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A738F08-EF4C-49A0-86D4-0CAA970A9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7272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19049</xdr:rowOff>
    </xdr:from>
    <xdr:to>
      <xdr:col>2</xdr:col>
      <xdr:colOff>2486025</xdr:colOff>
      <xdr:row>168</xdr:row>
      <xdr:rowOff>180974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F461BC3-6702-40E2-AD41-4F46608B0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21278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28575</xdr:rowOff>
    </xdr:from>
    <xdr:to>
      <xdr:col>2</xdr:col>
      <xdr:colOff>2486025</xdr:colOff>
      <xdr:row>181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BF16156-CBD3-4146-94A0-4222D3CD8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44328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19051</xdr:rowOff>
    </xdr:from>
    <xdr:to>
      <xdr:col>2</xdr:col>
      <xdr:colOff>2476500</xdr:colOff>
      <xdr:row>195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360A285-19A8-4C93-B674-29E554E87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7090351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209</xdr:row>
      <xdr:rowOff>19050</xdr:rowOff>
    </xdr:from>
    <xdr:to>
      <xdr:col>3</xdr:col>
      <xdr:colOff>1</xdr:colOff>
      <xdr:row>210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A0818E88-796B-457F-A118-6E953C2A7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399669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229</xdr:row>
      <xdr:rowOff>19050</xdr:rowOff>
    </xdr:from>
    <xdr:to>
      <xdr:col>2</xdr:col>
      <xdr:colOff>2476501</xdr:colOff>
      <xdr:row>230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8D2B8AB-D90C-471D-8E47-875593E7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437769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28576</xdr:rowOff>
    </xdr:from>
    <xdr:to>
      <xdr:col>2</xdr:col>
      <xdr:colOff>2486025</xdr:colOff>
      <xdr:row>264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F92BE5E-F5A5-40F8-B7DB-4CE348BF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85679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19050</xdr:rowOff>
    </xdr:from>
    <xdr:to>
      <xdr:col>2</xdr:col>
      <xdr:colOff>2476500</xdr:colOff>
      <xdr:row>275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CA09DC8-FE99-4B3D-B744-E46EB554B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508444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303</xdr:row>
      <xdr:rowOff>19050</xdr:rowOff>
    </xdr:from>
    <xdr:to>
      <xdr:col>2</xdr:col>
      <xdr:colOff>2466975</xdr:colOff>
      <xdr:row>303</xdr:row>
      <xdr:rowOff>160838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CF7E0C9-9C6C-4448-8F22-774A0BF8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7731025"/>
          <a:ext cx="4276725" cy="141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288</xdr:row>
      <xdr:rowOff>19050</xdr:rowOff>
    </xdr:from>
    <xdr:to>
      <xdr:col>3</xdr:col>
      <xdr:colOff>0</xdr:colOff>
      <xdr:row>289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5CD6077-7A52-443C-B925-D1C73FDA2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50735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</xdr:row>
      <xdr:rowOff>19051</xdr:rowOff>
    </xdr:from>
    <xdr:to>
      <xdr:col>2</xdr:col>
      <xdr:colOff>2486025</xdr:colOff>
      <xdr:row>332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8DB40A5-8198-4B94-B818-FFBDD7E55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634650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344</xdr:row>
      <xdr:rowOff>9525</xdr:rowOff>
    </xdr:from>
    <xdr:to>
      <xdr:col>2</xdr:col>
      <xdr:colOff>2486025</xdr:colOff>
      <xdr:row>344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89CF38C-C65F-4502-AA56-AD8AE8B24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657510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355</xdr:row>
      <xdr:rowOff>19051</xdr:rowOff>
    </xdr:from>
    <xdr:to>
      <xdr:col>2</xdr:col>
      <xdr:colOff>2486025</xdr:colOff>
      <xdr:row>356</xdr:row>
      <xdr:rowOff>9525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3E33380-5166-4061-BCAF-98BC85AA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78561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366</xdr:row>
      <xdr:rowOff>19050</xdr:rowOff>
    </xdr:from>
    <xdr:to>
      <xdr:col>2</xdr:col>
      <xdr:colOff>2476500</xdr:colOff>
      <xdr:row>367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B4D92125-3239-4911-9772-F7012FC74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697611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378</xdr:row>
      <xdr:rowOff>19051</xdr:rowOff>
    </xdr:from>
    <xdr:to>
      <xdr:col>2</xdr:col>
      <xdr:colOff>2486025</xdr:colOff>
      <xdr:row>379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B916C46-9E10-47F7-BB18-E757E7D54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72066151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405</xdr:row>
      <xdr:rowOff>19049</xdr:rowOff>
    </xdr:from>
    <xdr:to>
      <xdr:col>2</xdr:col>
      <xdr:colOff>2476501</xdr:colOff>
      <xdr:row>405</xdr:row>
      <xdr:rowOff>171450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4158C8F-1164-4FDF-9435-1F689F36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77419199"/>
          <a:ext cx="4286250" cy="1524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416</xdr:row>
      <xdr:rowOff>28575</xdr:rowOff>
    </xdr:from>
    <xdr:to>
      <xdr:col>2</xdr:col>
      <xdr:colOff>2486025</xdr:colOff>
      <xdr:row>417</xdr:row>
      <xdr:rowOff>9524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51B21E32-99A4-420F-BE18-EF962DBF6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795337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428</xdr:row>
      <xdr:rowOff>19050</xdr:rowOff>
    </xdr:from>
    <xdr:to>
      <xdr:col>3</xdr:col>
      <xdr:colOff>1</xdr:colOff>
      <xdr:row>428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BAF77FF9-62AB-4EFE-B2EE-0012D17AD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8181022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439</xdr:row>
      <xdr:rowOff>19049</xdr:rowOff>
    </xdr:from>
    <xdr:to>
      <xdr:col>2</xdr:col>
      <xdr:colOff>2486025</xdr:colOff>
      <xdr:row>439</xdr:row>
      <xdr:rowOff>180974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2EEFED28-2310-486C-9B47-1C3DA6DE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839247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450</xdr:row>
      <xdr:rowOff>19051</xdr:rowOff>
    </xdr:from>
    <xdr:to>
      <xdr:col>2</xdr:col>
      <xdr:colOff>2486025</xdr:colOff>
      <xdr:row>451</xdr:row>
      <xdr:rowOff>28575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65E47766-A409-4257-B5C4-29E3E8770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86020276"/>
          <a:ext cx="4295775" cy="2000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474</xdr:row>
      <xdr:rowOff>28575</xdr:rowOff>
    </xdr:from>
    <xdr:to>
      <xdr:col>2</xdr:col>
      <xdr:colOff>2476501</xdr:colOff>
      <xdr:row>475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24B62E94-3B9D-42D2-ABE7-CACD8143B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904303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486</xdr:row>
      <xdr:rowOff>19050</xdr:rowOff>
    </xdr:from>
    <xdr:to>
      <xdr:col>2</xdr:col>
      <xdr:colOff>2476500</xdr:colOff>
      <xdr:row>487</xdr:row>
      <xdr:rowOff>9525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AECA2C9-D66A-4A89-879A-D7FBAD33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928973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498</xdr:row>
      <xdr:rowOff>19051</xdr:rowOff>
    </xdr:from>
    <xdr:to>
      <xdr:col>3</xdr:col>
      <xdr:colOff>1</xdr:colOff>
      <xdr:row>498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B23A84A1-484E-41E0-ABAE-0C45E65B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951833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499</xdr:row>
      <xdr:rowOff>9526</xdr:rowOff>
    </xdr:from>
    <xdr:to>
      <xdr:col>3</xdr:col>
      <xdr:colOff>0</xdr:colOff>
      <xdr:row>499</xdr:row>
      <xdr:rowOff>190500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373D684-C2AA-4215-B414-0F7A7CB2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953928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516</xdr:row>
      <xdr:rowOff>19050</xdr:rowOff>
    </xdr:from>
    <xdr:to>
      <xdr:col>2</xdr:col>
      <xdr:colOff>2476500</xdr:colOff>
      <xdr:row>516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20B8A0E1-8B8B-4DFC-90C5-523107BDF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986409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526</xdr:row>
      <xdr:rowOff>19049</xdr:rowOff>
    </xdr:from>
    <xdr:to>
      <xdr:col>2</xdr:col>
      <xdr:colOff>2486025</xdr:colOff>
      <xdr:row>526</xdr:row>
      <xdr:rowOff>180974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640C094-20E3-468E-A8CB-815D6FE28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1005458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570</xdr:row>
      <xdr:rowOff>28575</xdr:rowOff>
    </xdr:from>
    <xdr:to>
      <xdr:col>2</xdr:col>
      <xdr:colOff>2486025</xdr:colOff>
      <xdr:row>571</xdr:row>
      <xdr:rowOff>9524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B08C115-EC5E-425C-A1F5-AAA8779A6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08975525"/>
          <a:ext cx="4295775" cy="171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19050</xdr:rowOff>
    </xdr:from>
    <xdr:to>
      <xdr:col>3</xdr:col>
      <xdr:colOff>9525</xdr:colOff>
      <xdr:row>9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CFC37-A912-4C03-B939-B0B9ED2ED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327325"/>
          <a:ext cx="3276600" cy="1638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9524</xdr:rowOff>
    </xdr:from>
    <xdr:to>
      <xdr:col>3</xdr:col>
      <xdr:colOff>0</xdr:colOff>
      <xdr:row>29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6C9249-863D-42DE-9D55-90CE43C4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9524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2</xdr:col>
      <xdr:colOff>1581150</xdr:colOff>
      <xdr:row>40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7DDFF5-E30E-4D1B-9C78-BC7FDA34B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58100"/>
          <a:ext cx="32385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3</xdr:col>
      <xdr:colOff>0</xdr:colOff>
      <xdr:row>50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1EA07FE-4E88-445A-A312-F4D4B4FF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72624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3</xdr:col>
      <xdr:colOff>0</xdr:colOff>
      <xdr:row>60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63E247-47AB-4496-9705-120CC792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32670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0</xdr:colOff>
      <xdr:row>70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6088025-DA71-475D-843C-4DB1878D4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01675"/>
          <a:ext cx="32670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19050</xdr:rowOff>
    </xdr:from>
    <xdr:to>
      <xdr:col>2</xdr:col>
      <xdr:colOff>1590675</xdr:colOff>
      <xdr:row>82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6407FC6-6666-42C8-BD7F-B5F6F9E83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506700"/>
          <a:ext cx="32480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19051</xdr:rowOff>
    </xdr:from>
    <xdr:to>
      <xdr:col>3</xdr:col>
      <xdr:colOff>19050</xdr:colOff>
      <xdr:row>92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CACC251-A643-4B2D-A865-CFD804C7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421226"/>
          <a:ext cx="32861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28575</xdr:rowOff>
    </xdr:from>
    <xdr:to>
      <xdr:col>2</xdr:col>
      <xdr:colOff>1600200</xdr:colOff>
      <xdr:row>102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6C5FF96-F830-4824-BECE-5B55A45C6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345275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19050</xdr:rowOff>
    </xdr:from>
    <xdr:to>
      <xdr:col>2</xdr:col>
      <xdr:colOff>1600200</xdr:colOff>
      <xdr:row>111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7F23660-01EF-410C-806B-D711578C3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250275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122</xdr:row>
      <xdr:rowOff>19050</xdr:rowOff>
    </xdr:from>
    <xdr:to>
      <xdr:col>2</xdr:col>
      <xdr:colOff>1600201</xdr:colOff>
      <xdr:row>123</xdr:row>
      <xdr:rowOff>9525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359C56D-72EF-4E27-AFC8-4AC3B1CD9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3364825"/>
          <a:ext cx="32575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19050</xdr:rowOff>
    </xdr:from>
    <xdr:to>
      <xdr:col>2</xdr:col>
      <xdr:colOff>1600200</xdr:colOff>
      <xdr:row>132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7A457D8-D762-4487-8A29-AE21959A8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269825"/>
          <a:ext cx="32575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28575</xdr:rowOff>
    </xdr:from>
    <xdr:to>
      <xdr:col>3</xdr:col>
      <xdr:colOff>0</xdr:colOff>
      <xdr:row>143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C3BBC4B-1CEB-4B3B-B0AE-8453E441F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193875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19050</xdr:rowOff>
    </xdr:from>
    <xdr:to>
      <xdr:col>2</xdr:col>
      <xdr:colOff>1581150</xdr:colOff>
      <xdr:row>152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92A805A-E731-4FE8-A4A6-C0DA8ABA2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098875"/>
          <a:ext cx="32385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19050</xdr:rowOff>
    </xdr:from>
    <xdr:to>
      <xdr:col>3</xdr:col>
      <xdr:colOff>0</xdr:colOff>
      <xdr:row>162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CC7DBDB-1511-403D-83D7-2AB252179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1013400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9526</xdr:rowOff>
    </xdr:from>
    <xdr:to>
      <xdr:col>2</xdr:col>
      <xdr:colOff>1600200</xdr:colOff>
      <xdr:row>173</xdr:row>
      <xdr:rowOff>171450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0E1F42B-B765-4C53-B1DB-5B5C187E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3099376"/>
          <a:ext cx="32575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183</xdr:row>
      <xdr:rowOff>19050</xdr:rowOff>
    </xdr:from>
    <xdr:to>
      <xdr:col>2</xdr:col>
      <xdr:colOff>1600201</xdr:colOff>
      <xdr:row>184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DC65A54-0E28-4799-89D7-E61D1A0DC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5032950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9525</xdr:rowOff>
    </xdr:from>
    <xdr:to>
      <xdr:col>2</xdr:col>
      <xdr:colOff>1600200</xdr:colOff>
      <xdr:row>194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EAEAEEC-B762-4E00-A5AA-EE855382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7118925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28574</xdr:rowOff>
    </xdr:from>
    <xdr:to>
      <xdr:col>3</xdr:col>
      <xdr:colOff>0</xdr:colOff>
      <xdr:row>214</xdr:row>
      <xdr:rowOff>190499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58AF618-8CA3-41F0-87CE-8132299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9242999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225</xdr:row>
      <xdr:rowOff>9525</xdr:rowOff>
    </xdr:from>
    <xdr:to>
      <xdr:col>2</xdr:col>
      <xdr:colOff>1590675</xdr:colOff>
      <xdr:row>225</xdr:row>
      <xdr:rowOff>180974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A353F46-95DC-4D73-A52D-F96C3ECF6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1328975"/>
          <a:ext cx="32480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19050</xdr:rowOff>
    </xdr:from>
    <xdr:to>
      <xdr:col>2</xdr:col>
      <xdr:colOff>1590675</xdr:colOff>
      <xdr:row>237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BA6E334-5C3C-46E9-AA39-0A2656B08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5167550"/>
          <a:ext cx="32480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247</xdr:row>
      <xdr:rowOff>19050</xdr:rowOff>
    </xdr:from>
    <xdr:to>
      <xdr:col>2</xdr:col>
      <xdr:colOff>1581151</xdr:colOff>
      <xdr:row>248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6CAED76-8A18-49EC-A3C4-A29431732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7272575"/>
          <a:ext cx="32385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257</xdr:row>
      <xdr:rowOff>18602</xdr:rowOff>
    </xdr:from>
    <xdr:to>
      <xdr:col>2</xdr:col>
      <xdr:colOff>1590675</xdr:colOff>
      <xdr:row>257</xdr:row>
      <xdr:rowOff>171449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B06822E1-9578-4504-AD24-F0E91E2F0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9177127"/>
          <a:ext cx="3248024" cy="152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268</xdr:row>
      <xdr:rowOff>19050</xdr:rowOff>
    </xdr:from>
    <xdr:to>
      <xdr:col>2</xdr:col>
      <xdr:colOff>1600200</xdr:colOff>
      <xdr:row>268</xdr:row>
      <xdr:rowOff>190500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5E7ACF8-F834-4CCA-8B3C-1431BAFA0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1301650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3</xdr:col>
      <xdr:colOff>0</xdr:colOff>
      <xdr:row>281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94FD9BC-CEB2-47E0-9290-497510C7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3397150"/>
          <a:ext cx="32670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290</xdr:row>
      <xdr:rowOff>19050</xdr:rowOff>
    </xdr:from>
    <xdr:to>
      <xdr:col>2</xdr:col>
      <xdr:colOff>1600201</xdr:colOff>
      <xdr:row>290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68CA267D-DE5B-4241-8775-AB5384E55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5321200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300</xdr:row>
      <xdr:rowOff>19050</xdr:rowOff>
    </xdr:from>
    <xdr:to>
      <xdr:col>2</xdr:col>
      <xdr:colOff>1600201</xdr:colOff>
      <xdr:row>301</xdr:row>
      <xdr:rowOff>19050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C9C03DE-774E-4A6E-AED2-4F351EE94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57235725"/>
          <a:ext cx="32575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19051</xdr:rowOff>
    </xdr:from>
    <xdr:to>
      <xdr:col>2</xdr:col>
      <xdr:colOff>1600200</xdr:colOff>
      <xdr:row>310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AA7B5406-B844-430D-A6DA-219493CBE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9340751"/>
          <a:ext cx="32575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320</xdr:row>
      <xdr:rowOff>19050</xdr:rowOff>
    </xdr:from>
    <xdr:to>
      <xdr:col>3</xdr:col>
      <xdr:colOff>9525</xdr:colOff>
      <xdr:row>320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12B2D75-A0C4-491B-BB7F-33E7921EA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61245750"/>
          <a:ext cx="32766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28574</xdr:rowOff>
    </xdr:from>
    <xdr:to>
      <xdr:col>2</xdr:col>
      <xdr:colOff>1609724</xdr:colOff>
      <xdr:row>330</xdr:row>
      <xdr:rowOff>182319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79938153-5CE8-44A2-916B-B537EB3A1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3160274"/>
          <a:ext cx="3267074" cy="1537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340</xdr:row>
      <xdr:rowOff>19050</xdr:rowOff>
    </xdr:from>
    <xdr:to>
      <xdr:col>2</xdr:col>
      <xdr:colOff>1600201</xdr:colOff>
      <xdr:row>340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04EC1E8-8B95-40EE-98CA-21D84B57E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5084325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350</xdr:row>
      <xdr:rowOff>19051</xdr:rowOff>
    </xdr:from>
    <xdr:to>
      <xdr:col>3</xdr:col>
      <xdr:colOff>0</xdr:colOff>
      <xdr:row>351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0F2383A-9F40-4C8F-8873-549CB5B5E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6998851"/>
          <a:ext cx="32670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360</xdr:row>
      <xdr:rowOff>28576</xdr:rowOff>
    </xdr:from>
    <xdr:to>
      <xdr:col>2</xdr:col>
      <xdr:colOff>1590675</xdr:colOff>
      <xdr:row>360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C0DB846-DBAC-4E6B-82C2-AE132607C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8922901"/>
          <a:ext cx="32480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370</xdr:row>
      <xdr:rowOff>19050</xdr:rowOff>
    </xdr:from>
    <xdr:to>
      <xdr:col>3</xdr:col>
      <xdr:colOff>0</xdr:colOff>
      <xdr:row>371</xdr:row>
      <xdr:rowOff>9525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2B94303E-71D1-4E85-B8D9-B6A49A3B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70827900"/>
          <a:ext cx="32670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380</xdr:row>
      <xdr:rowOff>19050</xdr:rowOff>
    </xdr:from>
    <xdr:to>
      <xdr:col>2</xdr:col>
      <xdr:colOff>1600201</xdr:colOff>
      <xdr:row>381</xdr:row>
      <xdr:rowOff>9525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C9EB26EB-B8A0-4DAD-B23B-83F03F24F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72732900"/>
          <a:ext cx="32575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390</xdr:row>
      <xdr:rowOff>9526</xdr:rowOff>
    </xdr:from>
    <xdr:to>
      <xdr:col>2</xdr:col>
      <xdr:colOff>1590675</xdr:colOff>
      <xdr:row>391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3E5B318D-B795-4C0E-AF00-D43C4797A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4647426"/>
          <a:ext cx="32480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400</xdr:row>
      <xdr:rowOff>19051</xdr:rowOff>
    </xdr:from>
    <xdr:to>
      <xdr:col>2</xdr:col>
      <xdr:colOff>1600200</xdr:colOff>
      <xdr:row>400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689F8849-FF75-47B0-93B7-91B09FA8A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6561951"/>
          <a:ext cx="3257550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410</xdr:row>
      <xdr:rowOff>19050</xdr:rowOff>
    </xdr:from>
    <xdr:to>
      <xdr:col>2</xdr:col>
      <xdr:colOff>1590675</xdr:colOff>
      <xdr:row>411</xdr:row>
      <xdr:rowOff>9525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82AB345-AA98-497F-A96F-98F9D0DBD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8486000"/>
          <a:ext cx="32480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420</xdr:row>
      <xdr:rowOff>19050</xdr:rowOff>
    </xdr:from>
    <xdr:to>
      <xdr:col>2</xdr:col>
      <xdr:colOff>1600201</xdr:colOff>
      <xdr:row>421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60A0912-A1EE-4CE2-B663-2C3FE3C6E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80400525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430</xdr:row>
      <xdr:rowOff>19050</xdr:rowOff>
    </xdr:from>
    <xdr:to>
      <xdr:col>2</xdr:col>
      <xdr:colOff>1600201</xdr:colOff>
      <xdr:row>431</xdr:row>
      <xdr:rowOff>9525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80BAC1A5-3489-45D9-B005-D4CEBDB17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" y="82315050"/>
          <a:ext cx="32575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440</xdr:row>
      <xdr:rowOff>19050</xdr:rowOff>
    </xdr:from>
    <xdr:to>
      <xdr:col>2</xdr:col>
      <xdr:colOff>1600200</xdr:colOff>
      <xdr:row>440</xdr:row>
      <xdr:rowOff>180975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971E7AA-6343-48CD-B836-1DC33DB52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84220050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467</xdr:row>
      <xdr:rowOff>19050</xdr:rowOff>
    </xdr:from>
    <xdr:to>
      <xdr:col>2</xdr:col>
      <xdr:colOff>1581150</xdr:colOff>
      <xdr:row>467</xdr:row>
      <xdr:rowOff>171450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CFAACF28-0FA2-4411-BCC0-4588D273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9382600"/>
          <a:ext cx="3238500" cy="15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2476500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5AAA68-D46C-403D-9CF6-DDE629915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5356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2</xdr:col>
      <xdr:colOff>2476500</xdr:colOff>
      <xdr:row>26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E62D88-B235-44C7-AD20-DD13E43EA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2486025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58B9A8-8B9A-46BB-B2DA-C570ACD87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2</xdr:col>
      <xdr:colOff>2476501</xdr:colOff>
      <xdr:row>43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E7C868-F224-4BA5-9DCF-E18C45A03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2391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9525</xdr:rowOff>
    </xdr:from>
    <xdr:to>
      <xdr:col>2</xdr:col>
      <xdr:colOff>2486025</xdr:colOff>
      <xdr:row>53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5A69117-2FD9-45BE-93B0-3B747FADD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6315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9525</xdr:rowOff>
    </xdr:from>
    <xdr:to>
      <xdr:col>3</xdr:col>
      <xdr:colOff>1</xdr:colOff>
      <xdr:row>61</xdr:row>
      <xdr:rowOff>180974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40544C-029A-43D3-89A1-FF45876DB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6776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DF03F2-D00B-41A3-AF40-14908CD71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11200"/>
          <a:ext cx="427672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28575</xdr:rowOff>
    </xdr:from>
    <xdr:to>
      <xdr:col>2</xdr:col>
      <xdr:colOff>2476500</xdr:colOff>
      <xdr:row>80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B9A067B-ABB0-428A-968B-321FB3004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447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19051</xdr:rowOff>
    </xdr:from>
    <xdr:to>
      <xdr:col>2</xdr:col>
      <xdr:colOff>2447925</xdr:colOff>
      <xdr:row>88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575ECA-D6E1-4B86-A7D0-1BC856053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859251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19051</xdr:rowOff>
    </xdr:from>
    <xdr:to>
      <xdr:col>3</xdr:col>
      <xdr:colOff>0</xdr:colOff>
      <xdr:row>98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C25A4EC-8C25-4510-96FB-674064616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5832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9525</xdr:rowOff>
    </xdr:from>
    <xdr:to>
      <xdr:col>2</xdr:col>
      <xdr:colOff>2476500</xdr:colOff>
      <xdr:row>107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EE82B02-85AF-4591-A7CA-28E1D60ED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4978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116</xdr:row>
      <xdr:rowOff>19050</xdr:rowOff>
    </xdr:from>
    <xdr:to>
      <xdr:col>3</xdr:col>
      <xdr:colOff>1</xdr:colOff>
      <xdr:row>117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E7B1C35-A721-4267-8E29-1D262E2A1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22218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19051</xdr:rowOff>
    </xdr:from>
    <xdr:to>
      <xdr:col>3</xdr:col>
      <xdr:colOff>0</xdr:colOff>
      <xdr:row>126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7C2A23E-2C09-43B7-813E-2EA4312DD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94585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134</xdr:row>
      <xdr:rowOff>19050</xdr:rowOff>
    </xdr:from>
    <xdr:to>
      <xdr:col>3</xdr:col>
      <xdr:colOff>1</xdr:colOff>
      <xdr:row>134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2B4C6CB-762C-4347-9290-446AE2DDD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256698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143</xdr:row>
      <xdr:rowOff>9525</xdr:rowOff>
    </xdr:from>
    <xdr:to>
      <xdr:col>2</xdr:col>
      <xdr:colOff>2476501</xdr:colOff>
      <xdr:row>144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28D89E4-5153-4688-80C3-A96333933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2738437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19050</xdr:rowOff>
    </xdr:from>
    <xdr:to>
      <xdr:col>2</xdr:col>
      <xdr:colOff>2486025</xdr:colOff>
      <xdr:row>152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F7C2F66-67E0-47B6-A532-5CB1C72D4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1084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19050</xdr:rowOff>
    </xdr:from>
    <xdr:to>
      <xdr:col>2</xdr:col>
      <xdr:colOff>2486025</xdr:colOff>
      <xdr:row>161</xdr:row>
      <xdr:rowOff>169937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8794340-A6A0-45FD-897B-6753E7F0E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0841950"/>
          <a:ext cx="4295775" cy="15088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19050</xdr:rowOff>
    </xdr:from>
    <xdr:to>
      <xdr:col>2</xdr:col>
      <xdr:colOff>2476501</xdr:colOff>
      <xdr:row>170</xdr:row>
      <xdr:rowOff>171450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82CF198-2FCC-41D4-A340-636C523C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325564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188</xdr:row>
      <xdr:rowOff>19050</xdr:rowOff>
    </xdr:from>
    <xdr:to>
      <xdr:col>2</xdr:col>
      <xdr:colOff>2486025</xdr:colOff>
      <xdr:row>189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17AAA0A-276F-4CD6-9FBD-F3A44E4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42900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197</xdr:row>
      <xdr:rowOff>19050</xdr:rowOff>
    </xdr:from>
    <xdr:to>
      <xdr:col>2</xdr:col>
      <xdr:colOff>2476500</xdr:colOff>
      <xdr:row>197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C2F7118-160D-4F35-9BCD-1F5BA52C2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60045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206</xdr:row>
      <xdr:rowOff>19050</xdr:rowOff>
    </xdr:from>
    <xdr:to>
      <xdr:col>2</xdr:col>
      <xdr:colOff>2476501</xdr:colOff>
      <xdr:row>207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E6A8428-1755-4F61-9BFB-E5AA8D94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394620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28575</xdr:rowOff>
    </xdr:from>
    <xdr:to>
      <xdr:col>2</xdr:col>
      <xdr:colOff>2486025</xdr:colOff>
      <xdr:row>216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1EA812B-BDEF-456C-AF71-4C6000397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13766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225</xdr:row>
      <xdr:rowOff>19051</xdr:rowOff>
    </xdr:from>
    <xdr:to>
      <xdr:col>2</xdr:col>
      <xdr:colOff>2476500</xdr:colOff>
      <xdr:row>225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E727F8F-F54B-4584-B8D4-FFDE4D6EA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308157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19050</xdr:rowOff>
    </xdr:from>
    <xdr:to>
      <xdr:col>3</xdr:col>
      <xdr:colOff>0</xdr:colOff>
      <xdr:row>234</xdr:row>
      <xdr:rowOff>190499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200E665-D9EA-45D9-B278-F94761926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48246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244</xdr:row>
      <xdr:rowOff>19051</xdr:rowOff>
    </xdr:from>
    <xdr:to>
      <xdr:col>2</xdr:col>
      <xdr:colOff>2476501</xdr:colOff>
      <xdr:row>245</xdr:row>
      <xdr:rowOff>28575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E2D1CD6-B96E-49DC-97AC-C35A4F284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6539151"/>
          <a:ext cx="4286250" cy="2000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19050</xdr:rowOff>
    </xdr:from>
    <xdr:to>
      <xdr:col>2</xdr:col>
      <xdr:colOff>2486025</xdr:colOff>
      <xdr:row>253</xdr:row>
      <xdr:rowOff>169937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2EC89AC2-A8DA-448D-A7A8-A29141ADF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8272700"/>
          <a:ext cx="4295775" cy="150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262</xdr:row>
      <xdr:rowOff>9524</xdr:rowOff>
    </xdr:from>
    <xdr:to>
      <xdr:col>2</xdr:col>
      <xdr:colOff>2466975</xdr:colOff>
      <xdr:row>263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C32162B6-571F-4138-8565-3B619BF4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9987199"/>
          <a:ext cx="4276725" cy="18097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271</xdr:row>
      <xdr:rowOff>19050</xdr:rowOff>
    </xdr:from>
    <xdr:to>
      <xdr:col>2</xdr:col>
      <xdr:colOff>2486025</xdr:colOff>
      <xdr:row>271</xdr:row>
      <xdr:rowOff>188620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DC72AB3-4408-4243-BE8E-172095FEE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1911250"/>
          <a:ext cx="4295774" cy="1695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2</xdr:col>
      <xdr:colOff>2476500</xdr:colOff>
      <xdr:row>280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95D3C2D-6B3F-4AA7-82DB-8AF748DF3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36257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289</xdr:row>
      <xdr:rowOff>28575</xdr:rowOff>
    </xdr:from>
    <xdr:to>
      <xdr:col>3</xdr:col>
      <xdr:colOff>0</xdr:colOff>
      <xdr:row>290</xdr:row>
      <xdr:rowOff>38100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CFAA7058-2EEA-4921-852B-7D7C0B7DC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5349775"/>
          <a:ext cx="4305300" cy="200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298</xdr:row>
      <xdr:rowOff>19051</xdr:rowOff>
    </xdr:from>
    <xdr:to>
      <xdr:col>2</xdr:col>
      <xdr:colOff>2486025</xdr:colOff>
      <xdr:row>298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32E51996-6802-4846-B4F6-493B1D58C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70833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19050</xdr:rowOff>
    </xdr:from>
    <xdr:to>
      <xdr:col>2</xdr:col>
      <xdr:colOff>2486025</xdr:colOff>
      <xdr:row>308</xdr:row>
      <xdr:rowOff>190499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E6C4C77-100B-4F9B-A2C0-DF59F2F0A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89978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317</xdr:row>
      <xdr:rowOff>19050</xdr:rowOff>
    </xdr:from>
    <xdr:to>
      <xdr:col>2</xdr:col>
      <xdr:colOff>2486025</xdr:colOff>
      <xdr:row>317</xdr:row>
      <xdr:rowOff>190499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5EDFF2F4-5A60-40EA-86A2-7D8B18A9F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07218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326</xdr:row>
      <xdr:rowOff>19050</xdr:rowOff>
    </xdr:from>
    <xdr:to>
      <xdr:col>2</xdr:col>
      <xdr:colOff>2486025</xdr:colOff>
      <xdr:row>326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D4D2994-87E7-441D-804C-419E813F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24459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336</xdr:row>
      <xdr:rowOff>9525</xdr:rowOff>
    </xdr:from>
    <xdr:to>
      <xdr:col>3</xdr:col>
      <xdr:colOff>847725</xdr:colOff>
      <xdr:row>337</xdr:row>
      <xdr:rowOff>161924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C8E19E8-524C-4F22-A26B-308DA60C1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4360425"/>
          <a:ext cx="5153025" cy="3428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346</xdr:row>
      <xdr:rowOff>19051</xdr:rowOff>
    </xdr:from>
    <xdr:to>
      <xdr:col>2</xdr:col>
      <xdr:colOff>2476501</xdr:colOff>
      <xdr:row>346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3E416E8B-66A4-4049-B2F1-49E6BB4D8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66084451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335</xdr:row>
      <xdr:rowOff>19050</xdr:rowOff>
    </xdr:from>
    <xdr:to>
      <xdr:col>2</xdr:col>
      <xdr:colOff>2486025</xdr:colOff>
      <xdr:row>336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45524CC2-A449-4C57-8CA6-CBD37B496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641794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355</xdr:row>
      <xdr:rowOff>19050</xdr:rowOff>
    </xdr:from>
    <xdr:to>
      <xdr:col>2</xdr:col>
      <xdr:colOff>2486025</xdr:colOff>
      <xdr:row>355</xdr:row>
      <xdr:rowOff>171450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28639040-EF70-4D9D-BF90-E2392CC5D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679989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364</xdr:row>
      <xdr:rowOff>19050</xdr:rowOff>
    </xdr:from>
    <xdr:to>
      <xdr:col>2</xdr:col>
      <xdr:colOff>2486025</xdr:colOff>
      <xdr:row>365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83A2411-738D-4D85-A0CE-0DBC72BD9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697230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373</xdr:row>
      <xdr:rowOff>19050</xdr:rowOff>
    </xdr:from>
    <xdr:to>
      <xdr:col>2</xdr:col>
      <xdr:colOff>2466975</xdr:colOff>
      <xdr:row>373</xdr:row>
      <xdr:rowOff>171450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D0EA2CD1-3C14-4A63-A361-13A319D07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144702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382</xdr:row>
      <xdr:rowOff>38100</xdr:rowOff>
    </xdr:from>
    <xdr:to>
      <xdr:col>2</xdr:col>
      <xdr:colOff>2476500</xdr:colOff>
      <xdr:row>382</xdr:row>
      <xdr:rowOff>168275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447CB8E9-1B7A-4185-BD32-39CB4883F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73190100"/>
          <a:ext cx="4286250" cy="130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391</xdr:row>
      <xdr:rowOff>19050</xdr:rowOff>
    </xdr:from>
    <xdr:to>
      <xdr:col>2</xdr:col>
      <xdr:colOff>2476501</xdr:colOff>
      <xdr:row>392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19CD9CA2-E8D1-48B4-8502-6BA3CA64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" y="748855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417</xdr:row>
      <xdr:rowOff>19051</xdr:rowOff>
    </xdr:from>
    <xdr:to>
      <xdr:col>2</xdr:col>
      <xdr:colOff>2486025</xdr:colOff>
      <xdr:row>417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0E1EC2C-D068-4AB1-9E2B-C6D3C3C47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79857601"/>
          <a:ext cx="4295775" cy="16192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19049</xdr:rowOff>
    </xdr:from>
    <xdr:to>
      <xdr:col>3</xdr:col>
      <xdr:colOff>0</xdr:colOff>
      <xdr:row>13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FE23C0-7A56-4D4B-AEB5-0CE1F9BD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723224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3</xdr:col>
      <xdr:colOff>1</xdr:colOff>
      <xdr:row>43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3246C7-420E-4D30-B5A3-982592709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2105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2</xdr:col>
      <xdr:colOff>2486025</xdr:colOff>
      <xdr:row>57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F3D5E9-D417-45FD-B938-9CA4F9F72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870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3</xdr:col>
      <xdr:colOff>1</xdr:colOff>
      <xdr:row>70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FAC84A9-1451-41EF-9B15-86A05C0AD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33635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19051</xdr:rowOff>
    </xdr:from>
    <xdr:to>
      <xdr:col>2</xdr:col>
      <xdr:colOff>2486025</xdr:colOff>
      <xdr:row>93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C71F516-2613-438E-9E50-77E80B4A0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7641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2</xdr:col>
      <xdr:colOff>2476500</xdr:colOff>
      <xdr:row>106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B309B7-5B85-4FD1-9AF7-D23DAF606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25015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19050</xdr:rowOff>
    </xdr:from>
    <xdr:to>
      <xdr:col>2</xdr:col>
      <xdr:colOff>2476500</xdr:colOff>
      <xdr:row>120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F8C502A-FC02-4D8D-A07D-247754260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91715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28575</xdr:rowOff>
    </xdr:from>
    <xdr:to>
      <xdr:col>2</xdr:col>
      <xdr:colOff>2486025</xdr:colOff>
      <xdr:row>132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91E9A63-1B24-4D5B-9726-3F324B3A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231725"/>
          <a:ext cx="4295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19050</xdr:rowOff>
    </xdr:from>
    <xdr:to>
      <xdr:col>2</xdr:col>
      <xdr:colOff>2486025</xdr:colOff>
      <xdr:row>146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D0DCED4-9873-4300-8CA0-4A33C79E2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6987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19050</xdr:rowOff>
    </xdr:from>
    <xdr:to>
      <xdr:col>2</xdr:col>
      <xdr:colOff>2486025</xdr:colOff>
      <xdr:row>176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B9AC7FE-5E83-43A1-A30D-FAC4ADDEF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343275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9525</xdr:rowOff>
    </xdr:from>
    <xdr:to>
      <xdr:col>2</xdr:col>
      <xdr:colOff>2476500</xdr:colOff>
      <xdr:row>186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62B6FD9-CC63-4D17-A106-BE2CFE6F0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552825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19050</xdr:rowOff>
    </xdr:from>
    <xdr:to>
      <xdr:col>2</xdr:col>
      <xdr:colOff>2476500</xdr:colOff>
      <xdr:row>198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CEB7693-AD0C-457A-9024-5FDD01BA8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78237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28575</xdr:rowOff>
    </xdr:from>
    <xdr:to>
      <xdr:col>2</xdr:col>
      <xdr:colOff>2476500</xdr:colOff>
      <xdr:row>214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47CAAF6-9C1D-4146-87C2-7DE3CE058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09003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244</xdr:row>
      <xdr:rowOff>19050</xdr:rowOff>
    </xdr:from>
    <xdr:to>
      <xdr:col>3</xdr:col>
      <xdr:colOff>1</xdr:colOff>
      <xdr:row>244</xdr:row>
      <xdr:rowOff>190499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BC61E6D-A91C-4824-A424-946831F0C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4660582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228</xdr:row>
      <xdr:rowOff>9525</xdr:rowOff>
    </xdr:from>
    <xdr:to>
      <xdr:col>2</xdr:col>
      <xdr:colOff>2486025</xdr:colOff>
      <xdr:row>228</xdr:row>
      <xdr:rowOff>181739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1C164C2-F372-4AB9-BA21-B2E50E537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3548300"/>
          <a:ext cx="4295775" cy="17221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264</xdr:row>
      <xdr:rowOff>19050</xdr:rowOff>
    </xdr:from>
    <xdr:to>
      <xdr:col>3</xdr:col>
      <xdr:colOff>1</xdr:colOff>
      <xdr:row>265</xdr:row>
      <xdr:rowOff>9525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44DC973-799B-42BB-BD63-DFBDB6DAA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48720375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19050</xdr:rowOff>
    </xdr:from>
    <xdr:to>
      <xdr:col>2</xdr:col>
      <xdr:colOff>2486025</xdr:colOff>
      <xdr:row>278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C641828-F699-4351-94AA-D54DB4B04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13873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290</xdr:row>
      <xdr:rowOff>28574</xdr:rowOff>
    </xdr:from>
    <xdr:to>
      <xdr:col>2</xdr:col>
      <xdr:colOff>2476501</xdr:colOff>
      <xdr:row>290</xdr:row>
      <xdr:rowOff>190499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1854CD7-9F81-412E-8464-46FEBFFFF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5543549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19050</xdr:rowOff>
    </xdr:from>
    <xdr:to>
      <xdr:col>2</xdr:col>
      <xdr:colOff>2486025</xdr:colOff>
      <xdr:row>305</xdr:row>
      <xdr:rowOff>190499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2020C338-C8CA-419A-BF6C-C23CD02BD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582834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334</xdr:row>
      <xdr:rowOff>9525</xdr:rowOff>
    </xdr:from>
    <xdr:to>
      <xdr:col>2</xdr:col>
      <xdr:colOff>2466975</xdr:colOff>
      <xdr:row>334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E60ED51-EEA6-40E1-862F-691A0C9D9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638175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350</xdr:row>
      <xdr:rowOff>28575</xdr:rowOff>
    </xdr:from>
    <xdr:to>
      <xdr:col>2</xdr:col>
      <xdr:colOff>2466975</xdr:colOff>
      <xdr:row>350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65A9B12-56BB-4D4F-9ED7-1BC3AD0E5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6689407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375</xdr:row>
      <xdr:rowOff>28575</xdr:rowOff>
    </xdr:from>
    <xdr:to>
      <xdr:col>2</xdr:col>
      <xdr:colOff>2466975</xdr:colOff>
      <xdr:row>375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E9308BF-A04B-4062-8721-9528A6ECB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7165657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389</xdr:row>
      <xdr:rowOff>19050</xdr:rowOff>
    </xdr:from>
    <xdr:to>
      <xdr:col>3</xdr:col>
      <xdr:colOff>1</xdr:colOff>
      <xdr:row>390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09BBE01-A301-4C0D-954C-8C56FEEC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741426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415</xdr:row>
      <xdr:rowOff>19050</xdr:rowOff>
    </xdr:from>
    <xdr:to>
      <xdr:col>3</xdr:col>
      <xdr:colOff>19050</xdr:colOff>
      <xdr:row>416</xdr:row>
      <xdr:rowOff>9525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7323B87-E6D6-4B2E-B56A-51DD18434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79295625"/>
          <a:ext cx="43243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427</xdr:row>
      <xdr:rowOff>28575</xdr:rowOff>
    </xdr:from>
    <xdr:to>
      <xdr:col>3</xdr:col>
      <xdr:colOff>0</xdr:colOff>
      <xdr:row>427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DED9041-ED99-419B-B255-990222D2B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8160067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456</xdr:row>
      <xdr:rowOff>19051</xdr:rowOff>
    </xdr:from>
    <xdr:to>
      <xdr:col>3</xdr:col>
      <xdr:colOff>1</xdr:colOff>
      <xdr:row>456</xdr:row>
      <xdr:rowOff>180619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F5A293B-FA7E-4E1B-8E77-754104908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87134701"/>
          <a:ext cx="4305300" cy="16156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441</xdr:row>
      <xdr:rowOff>19050</xdr:rowOff>
    </xdr:from>
    <xdr:ext cx="4295775" cy="171450"/>
    <xdr:pic>
      <xdr:nvPicPr>
        <xdr:cNvPr id="29" name="Imagen 28">
          <a:extLst>
            <a:ext uri="{FF2B5EF4-FFF2-40B4-BE49-F238E27FC236}">
              <a16:creationId xmlns:a16="http://schemas.microsoft.com/office/drawing/2014/main" id="{1DA14816-09D8-4E65-A5F9-AE735039F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84277200"/>
          <a:ext cx="4295775" cy="17145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470</xdr:row>
      <xdr:rowOff>9525</xdr:rowOff>
    </xdr:from>
    <xdr:to>
      <xdr:col>2</xdr:col>
      <xdr:colOff>2466975</xdr:colOff>
      <xdr:row>470</xdr:row>
      <xdr:rowOff>180974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2E840DF9-6E8D-4D03-A9D5-E026827FA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89792175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471</xdr:row>
      <xdr:rowOff>1</xdr:rowOff>
    </xdr:from>
    <xdr:to>
      <xdr:col>2</xdr:col>
      <xdr:colOff>2447925</xdr:colOff>
      <xdr:row>471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3BB3B96-87CA-4CE2-ADC6-F3FBDDEFA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89973151"/>
          <a:ext cx="42576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500</xdr:row>
      <xdr:rowOff>19050</xdr:rowOff>
    </xdr:from>
    <xdr:to>
      <xdr:col>2</xdr:col>
      <xdr:colOff>2466975</xdr:colOff>
      <xdr:row>501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8502442-D60B-40CA-902C-1C101FF6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955167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513</xdr:row>
      <xdr:rowOff>9525</xdr:rowOff>
    </xdr:from>
    <xdr:to>
      <xdr:col>2</xdr:col>
      <xdr:colOff>2486025</xdr:colOff>
      <xdr:row>513</xdr:row>
      <xdr:rowOff>180974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FFC4514-1AF2-4A07-9DB9-A54F5290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98021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527</xdr:row>
      <xdr:rowOff>19050</xdr:rowOff>
    </xdr:from>
    <xdr:to>
      <xdr:col>2</xdr:col>
      <xdr:colOff>2486025</xdr:colOff>
      <xdr:row>527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51BEE824-110C-4390-8BB5-3207BE5F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006983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540</xdr:row>
      <xdr:rowOff>28575</xdr:rowOff>
    </xdr:from>
    <xdr:to>
      <xdr:col>2</xdr:col>
      <xdr:colOff>2486025</xdr:colOff>
      <xdr:row>540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BE4F445-A716-4C62-AF0C-37FCD786F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032033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554</xdr:row>
      <xdr:rowOff>28574</xdr:rowOff>
    </xdr:from>
    <xdr:to>
      <xdr:col>3</xdr:col>
      <xdr:colOff>0</xdr:colOff>
      <xdr:row>554</xdr:row>
      <xdr:rowOff>190499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7EB22D2-9E80-462E-B1A1-0A05E346F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05870374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597</xdr:row>
      <xdr:rowOff>28575</xdr:rowOff>
    </xdr:from>
    <xdr:to>
      <xdr:col>2</xdr:col>
      <xdr:colOff>2476501</xdr:colOff>
      <xdr:row>597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2945047-2EE9-4382-A330-3F514B854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114080925"/>
          <a:ext cx="4286250" cy="1524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2</xdr:col>
      <xdr:colOff>2486025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88AE94-1DFB-4580-BF0C-E8B545078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6407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2</xdr:col>
      <xdr:colOff>2486025</xdr:colOff>
      <xdr:row>17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7214ED-D343-4DED-B039-418B30ACF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545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3</xdr:col>
      <xdr:colOff>0</xdr:colOff>
      <xdr:row>35</xdr:row>
      <xdr:rowOff>171449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E59544-8CA2-41B9-85E3-0C2D54CB9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911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</xdr:row>
      <xdr:rowOff>19050</xdr:rowOff>
    </xdr:from>
    <xdr:to>
      <xdr:col>2</xdr:col>
      <xdr:colOff>2476501</xdr:colOff>
      <xdr:row>44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2B4467-34DF-420E-B065-2E614C957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4201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3</xdr:col>
      <xdr:colOff>0</xdr:colOff>
      <xdr:row>53</xdr:row>
      <xdr:rowOff>171449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5D316FE-F53F-4D17-8A12-16172725A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5365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2486025</xdr:colOff>
      <xdr:row>62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0578B12-10AE-4BA8-A514-E86983AC9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872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28575</xdr:rowOff>
    </xdr:from>
    <xdr:to>
      <xdr:col>3</xdr:col>
      <xdr:colOff>9525</xdr:colOff>
      <xdr:row>72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C48AC3-FA72-4D6D-B4E8-3473C7683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11225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2476500</xdr:colOff>
      <xdr:row>80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19910CA-F695-427C-BCC6-22366201C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57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19051</xdr:rowOff>
    </xdr:from>
    <xdr:to>
      <xdr:col>2</xdr:col>
      <xdr:colOff>2476501</xdr:colOff>
      <xdr:row>89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9050A7F-7B12-4C36-BB02-1B45A0FC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402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28576</xdr:rowOff>
    </xdr:from>
    <xdr:to>
      <xdr:col>3</xdr:col>
      <xdr:colOff>9525</xdr:colOff>
      <xdr:row>98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0F4711C-AA21-4A82-8BE0-0A1EAD548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773776"/>
          <a:ext cx="4314825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19049</xdr:rowOff>
    </xdr:from>
    <xdr:to>
      <xdr:col>2</xdr:col>
      <xdr:colOff>2476500</xdr:colOff>
      <xdr:row>108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F6AD12E-E918-40DF-89FE-614B14A41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68829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19050</xdr:rowOff>
    </xdr:from>
    <xdr:to>
      <xdr:col>2</xdr:col>
      <xdr:colOff>2476500</xdr:colOff>
      <xdr:row>117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AB69FA8-9D44-4A13-9CA1-9A0743BC5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4218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19051</xdr:rowOff>
    </xdr:from>
    <xdr:to>
      <xdr:col>2</xdr:col>
      <xdr:colOff>2486025</xdr:colOff>
      <xdr:row>126</xdr:row>
      <xdr:rowOff>189743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C9FA87A-EE77-41F7-8638-5E95D5B77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136351"/>
          <a:ext cx="4295775" cy="170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19051</xdr:rowOff>
    </xdr:from>
    <xdr:to>
      <xdr:col>2</xdr:col>
      <xdr:colOff>2486025</xdr:colOff>
      <xdr:row>135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532072D-FC27-496D-8AB8-52F099745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8603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28576</xdr:rowOff>
    </xdr:from>
    <xdr:to>
      <xdr:col>2</xdr:col>
      <xdr:colOff>2486025</xdr:colOff>
      <xdr:row>146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925D0B2-BF64-4CAE-A1F4-68B40D1B9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774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28575</xdr:rowOff>
    </xdr:from>
    <xdr:to>
      <xdr:col>3</xdr:col>
      <xdr:colOff>19050</xdr:colOff>
      <xdr:row>154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70B2724-51D8-43A6-AE91-2A7643047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508450"/>
          <a:ext cx="43243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19051</xdr:rowOff>
    </xdr:from>
    <xdr:to>
      <xdr:col>2</xdr:col>
      <xdr:colOff>2486025</xdr:colOff>
      <xdr:row>164</xdr:row>
      <xdr:rowOff>171450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7B2775E-EAD3-46E7-B039-A9FBC0D8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1403926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9525</xdr:rowOff>
    </xdr:from>
    <xdr:to>
      <xdr:col>3</xdr:col>
      <xdr:colOff>9525</xdr:colOff>
      <xdr:row>173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6D2A5CE-3FE6-426E-A635-F903D7404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312795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183</xdr:row>
      <xdr:rowOff>19051</xdr:rowOff>
    </xdr:from>
    <xdr:to>
      <xdr:col>3</xdr:col>
      <xdr:colOff>1</xdr:colOff>
      <xdr:row>184</xdr:row>
      <xdr:rowOff>9525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6F60EB0-D9FE-46A3-8BE5-A8D456C81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50424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19050</xdr:rowOff>
    </xdr:from>
    <xdr:to>
      <xdr:col>2</xdr:col>
      <xdr:colOff>2486025</xdr:colOff>
      <xdr:row>202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4AD4769-A2EF-4F1A-BEBD-564A34AA7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67665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211</xdr:row>
      <xdr:rowOff>19051</xdr:rowOff>
    </xdr:from>
    <xdr:to>
      <xdr:col>3</xdr:col>
      <xdr:colOff>1</xdr:colOff>
      <xdr:row>211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96E85C5-E611-4995-A497-6BC461E5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386810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221</xdr:row>
      <xdr:rowOff>19050</xdr:rowOff>
    </xdr:from>
    <xdr:to>
      <xdr:col>3</xdr:col>
      <xdr:colOff>819150</xdr:colOff>
      <xdr:row>223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48CE736-4C61-4398-8CDA-147E0589D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2329100"/>
          <a:ext cx="512445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19051</xdr:rowOff>
    </xdr:from>
    <xdr:to>
      <xdr:col>2</xdr:col>
      <xdr:colOff>2486025</xdr:colOff>
      <xdr:row>220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375BB36-A342-4BA6-8796-378C3CBE3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21386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232</xdr:row>
      <xdr:rowOff>19050</xdr:rowOff>
    </xdr:from>
    <xdr:to>
      <xdr:col>3</xdr:col>
      <xdr:colOff>1</xdr:colOff>
      <xdr:row>233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E3B289F-EABB-4777-9F31-1FE54B6CB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44246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238</xdr:row>
      <xdr:rowOff>19050</xdr:rowOff>
    </xdr:from>
    <xdr:to>
      <xdr:col>2</xdr:col>
      <xdr:colOff>2476501</xdr:colOff>
      <xdr:row>238</xdr:row>
      <xdr:rowOff>171450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F2AB4FB-B79C-4A1B-B27A-BB692F219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55676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</xdr:row>
      <xdr:rowOff>19050</xdr:rowOff>
    </xdr:from>
    <xdr:to>
      <xdr:col>2</xdr:col>
      <xdr:colOff>2486025</xdr:colOff>
      <xdr:row>248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61985191-943C-4ED6-96AC-E40FC9D8B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72821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256</xdr:row>
      <xdr:rowOff>19051</xdr:rowOff>
    </xdr:from>
    <xdr:to>
      <xdr:col>3</xdr:col>
      <xdr:colOff>1</xdr:colOff>
      <xdr:row>256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9FAB892-2435-42A5-B864-9FFCD0983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490251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19051</xdr:rowOff>
    </xdr:from>
    <xdr:to>
      <xdr:col>3</xdr:col>
      <xdr:colOff>9525</xdr:colOff>
      <xdr:row>265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20FF63AA-5A70-42B7-8F13-9359402EE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07396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275</xdr:row>
      <xdr:rowOff>19051</xdr:rowOff>
    </xdr:from>
    <xdr:to>
      <xdr:col>2</xdr:col>
      <xdr:colOff>2476500</xdr:colOff>
      <xdr:row>275</xdr:row>
      <xdr:rowOff>179549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73CC9FE-C3E6-43D9-9780-4F84BFC8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52654201"/>
          <a:ext cx="4286249" cy="1604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284</xdr:row>
      <xdr:rowOff>19050</xdr:rowOff>
    </xdr:from>
    <xdr:to>
      <xdr:col>2</xdr:col>
      <xdr:colOff>2486025</xdr:colOff>
      <xdr:row>284</xdr:row>
      <xdr:rowOff>190499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C6ED3B6-C27D-4388-B938-39675AB71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43782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294</xdr:row>
      <xdr:rowOff>19050</xdr:rowOff>
    </xdr:from>
    <xdr:to>
      <xdr:col>2</xdr:col>
      <xdr:colOff>2486025</xdr:colOff>
      <xdr:row>294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1A2F821-AED3-49AE-89AB-B4158EA7D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62927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303</xdr:row>
      <xdr:rowOff>28575</xdr:rowOff>
    </xdr:from>
    <xdr:to>
      <xdr:col>2</xdr:col>
      <xdr:colOff>2486025</xdr:colOff>
      <xdr:row>304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B25B2DF1-7199-469F-8421-31DC2B8D0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80167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312</xdr:row>
      <xdr:rowOff>19050</xdr:rowOff>
    </xdr:from>
    <xdr:to>
      <xdr:col>2</xdr:col>
      <xdr:colOff>2486025</xdr:colOff>
      <xdr:row>313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BECE1DC1-1CF5-4AA1-959D-14B699BF3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597217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321</xdr:row>
      <xdr:rowOff>28575</xdr:rowOff>
    </xdr:from>
    <xdr:to>
      <xdr:col>2</xdr:col>
      <xdr:colOff>2486025</xdr:colOff>
      <xdr:row>322</xdr:row>
      <xdr:rowOff>19050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C69D097-98DE-4BA9-949B-8205B324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147435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19049</xdr:rowOff>
    </xdr:from>
    <xdr:to>
      <xdr:col>2</xdr:col>
      <xdr:colOff>2486025</xdr:colOff>
      <xdr:row>331</xdr:row>
      <xdr:rowOff>9524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7217A63-53C4-4522-A5BD-DDDA66B39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318884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341</xdr:row>
      <xdr:rowOff>19050</xdr:rowOff>
    </xdr:from>
    <xdr:to>
      <xdr:col>2</xdr:col>
      <xdr:colOff>2476500</xdr:colOff>
      <xdr:row>341</xdr:row>
      <xdr:rowOff>171450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F70C6142-23F2-439C-86BF-14EF762E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651033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359</xdr:row>
      <xdr:rowOff>19050</xdr:rowOff>
    </xdr:from>
    <xdr:to>
      <xdr:col>2</xdr:col>
      <xdr:colOff>2476500</xdr:colOff>
      <xdr:row>359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A32E8EB-90F2-4B29-B33A-2A4B2277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687228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369</xdr:row>
      <xdr:rowOff>19050</xdr:rowOff>
    </xdr:from>
    <xdr:to>
      <xdr:col>2</xdr:col>
      <xdr:colOff>2486025</xdr:colOff>
      <xdr:row>369</xdr:row>
      <xdr:rowOff>171450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CACCE83B-A470-47C2-AE15-658ECFD1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06469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378</xdr:row>
      <xdr:rowOff>19050</xdr:rowOff>
    </xdr:from>
    <xdr:to>
      <xdr:col>2</xdr:col>
      <xdr:colOff>2476501</xdr:colOff>
      <xdr:row>378</xdr:row>
      <xdr:rowOff>171450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0387C21-A971-4DEA-9937-D515B909E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723709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19050</xdr:rowOff>
    </xdr:from>
    <xdr:to>
      <xdr:col>2</xdr:col>
      <xdr:colOff>2476500</xdr:colOff>
      <xdr:row>387</xdr:row>
      <xdr:rowOff>171450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943E2818-A52E-4BAC-8999-683C82F11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40949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397</xdr:row>
      <xdr:rowOff>19050</xdr:rowOff>
    </xdr:from>
    <xdr:to>
      <xdr:col>2</xdr:col>
      <xdr:colOff>2486025</xdr:colOff>
      <xdr:row>398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30701C73-6E60-42EC-BAC2-EFADA0BD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760095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408</xdr:row>
      <xdr:rowOff>9525</xdr:rowOff>
    </xdr:from>
    <xdr:to>
      <xdr:col>2</xdr:col>
      <xdr:colOff>2476500</xdr:colOff>
      <xdr:row>408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B2F04E9-D1D9-4016-9C9A-A803D2716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779145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435</xdr:row>
      <xdr:rowOff>28575</xdr:rowOff>
    </xdr:from>
    <xdr:to>
      <xdr:col>3</xdr:col>
      <xdr:colOff>9525</xdr:colOff>
      <xdr:row>436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9F60E7C5-8062-4B1A-BA4B-C5A2D77AC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83267550"/>
          <a:ext cx="4314825" cy="1619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19049</xdr:rowOff>
    </xdr:from>
    <xdr:to>
      <xdr:col>2</xdr:col>
      <xdr:colOff>2476501</xdr:colOff>
      <xdr:row>11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68BC58-2324-4964-B895-9EBA38223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24049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3</xdr:col>
      <xdr:colOff>9525</xdr:colOff>
      <xdr:row>31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EE0995-FB69-4E0C-B446-3B56B32E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1955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</xdr:row>
      <xdr:rowOff>19050</xdr:rowOff>
    </xdr:from>
    <xdr:to>
      <xdr:col>2</xdr:col>
      <xdr:colOff>2476501</xdr:colOff>
      <xdr:row>41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60311F-774E-4807-8B61-43C1857CF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8295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19051</xdr:rowOff>
    </xdr:from>
    <xdr:to>
      <xdr:col>2</xdr:col>
      <xdr:colOff>2486025</xdr:colOff>
      <xdr:row>53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BAA246-DA06-4307-8C39-5215A4D94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944101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9525</xdr:colOff>
      <xdr:row>63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9D4077E-8352-413C-B617-B53DA0994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3960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3</xdr:col>
      <xdr:colOff>19050</xdr:colOff>
      <xdr:row>73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A1306FC-A2FD-45A6-93D5-F11990B59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944600"/>
          <a:ext cx="43243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19050</xdr:rowOff>
    </xdr:from>
    <xdr:to>
      <xdr:col>2</xdr:col>
      <xdr:colOff>2486025</xdr:colOff>
      <xdr:row>88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884FF1-74C0-4156-8C47-584212D15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8211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9525</xdr:rowOff>
    </xdr:from>
    <xdr:to>
      <xdr:col>3</xdr:col>
      <xdr:colOff>9525</xdr:colOff>
      <xdr:row>89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17E41F3-326F-41AD-A87D-86EEF9A16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021175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28576</xdr:rowOff>
    </xdr:from>
    <xdr:to>
      <xdr:col>2</xdr:col>
      <xdr:colOff>2466975</xdr:colOff>
      <xdr:row>100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C0982CD-C6B2-47B8-A8EA-A1D004546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945226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111</xdr:row>
      <xdr:rowOff>19049</xdr:rowOff>
    </xdr:from>
    <xdr:to>
      <xdr:col>2</xdr:col>
      <xdr:colOff>2476501</xdr:colOff>
      <xdr:row>112</xdr:row>
      <xdr:rowOff>9524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414167-E198-426F-B7EA-3B0F6FDA5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1221699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2466975</xdr:colOff>
      <xdr:row>122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C9C3206-85E8-447D-96C6-EA3CB9AE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3457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2486025</xdr:colOff>
      <xdr:row>133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9F8A3AD-9C31-43AB-97BC-19CCF77DB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4412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19050</xdr:rowOff>
    </xdr:from>
    <xdr:to>
      <xdr:col>3</xdr:col>
      <xdr:colOff>0</xdr:colOff>
      <xdr:row>144</xdr:row>
      <xdr:rowOff>171450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417144F-7B56-4F1D-99A2-AABBC77FE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53677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19049</xdr:rowOff>
    </xdr:from>
    <xdr:to>
      <xdr:col>2</xdr:col>
      <xdr:colOff>2486024</xdr:colOff>
      <xdr:row>157</xdr:row>
      <xdr:rowOff>189366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4DD39AD-D46A-4483-9BCE-D4AB5198F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0032324"/>
          <a:ext cx="4295774" cy="170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28575</xdr:rowOff>
    </xdr:from>
    <xdr:to>
      <xdr:col>2</xdr:col>
      <xdr:colOff>2476500</xdr:colOff>
      <xdr:row>158</xdr:row>
      <xdr:rowOff>190500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772D71F-2D6A-47D3-B9E7-2750B00CF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02514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19050</xdr:rowOff>
    </xdr:from>
    <xdr:to>
      <xdr:col>2</xdr:col>
      <xdr:colOff>2486025</xdr:colOff>
      <xdr:row>171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78CB43F-47E2-49E5-9092-EB8238D1F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25278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19050</xdr:rowOff>
    </xdr:from>
    <xdr:to>
      <xdr:col>2</xdr:col>
      <xdr:colOff>2466975</xdr:colOff>
      <xdr:row>184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69268DB-6200-4E7F-99B3-32709FCAB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50043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9525</xdr:rowOff>
    </xdr:from>
    <xdr:to>
      <xdr:col>2</xdr:col>
      <xdr:colOff>2466975</xdr:colOff>
      <xdr:row>193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C1929A2-A52B-4F42-A6D6-A180185C3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6928425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204</xdr:row>
      <xdr:rowOff>19050</xdr:rowOff>
    </xdr:from>
    <xdr:to>
      <xdr:col>3</xdr:col>
      <xdr:colOff>1</xdr:colOff>
      <xdr:row>204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91D90CD-4900-45DE-98A6-D10DE50BE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90334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218</xdr:row>
      <xdr:rowOff>19050</xdr:rowOff>
    </xdr:from>
    <xdr:to>
      <xdr:col>2</xdr:col>
      <xdr:colOff>2476501</xdr:colOff>
      <xdr:row>218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0439901-8D85-4A02-B933-C1DDF1330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417004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19051</xdr:rowOff>
    </xdr:from>
    <xdr:to>
      <xdr:col>2</xdr:col>
      <xdr:colOff>2486025</xdr:colOff>
      <xdr:row>242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9427088-6563-4921-8142-4EA37F81A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43865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9526</xdr:rowOff>
    </xdr:from>
    <xdr:to>
      <xdr:col>2</xdr:col>
      <xdr:colOff>2486025</xdr:colOff>
      <xdr:row>254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ECD5CB8D-F7B9-4BFD-A76A-5CE1AF661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66629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2</xdr:col>
      <xdr:colOff>2486025</xdr:colOff>
      <xdr:row>266</xdr:row>
      <xdr:rowOff>190500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92F8F9D4-A2D0-4505-9832-EAC60CB6A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09016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267</xdr:row>
      <xdr:rowOff>9526</xdr:rowOff>
    </xdr:from>
    <xdr:to>
      <xdr:col>3</xdr:col>
      <xdr:colOff>0</xdr:colOff>
      <xdr:row>267</xdr:row>
      <xdr:rowOff>190500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696656C-053D-4AD5-B3EC-1058C2A1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10825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19050</xdr:rowOff>
    </xdr:from>
    <xdr:to>
      <xdr:col>3</xdr:col>
      <xdr:colOff>9525</xdr:colOff>
      <xdr:row>279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89525B4-E2A5-40C3-AF62-4F5690A2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31876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288</xdr:row>
      <xdr:rowOff>19050</xdr:rowOff>
    </xdr:from>
    <xdr:to>
      <xdr:col>3</xdr:col>
      <xdr:colOff>1</xdr:colOff>
      <xdr:row>288</xdr:row>
      <xdr:rowOff>190499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24701FC-93A6-4382-912D-27BA15E4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50926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28576</xdr:rowOff>
    </xdr:from>
    <xdr:to>
      <xdr:col>2</xdr:col>
      <xdr:colOff>2476500</xdr:colOff>
      <xdr:row>300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C32EFC60-ECCE-4C93-92B0-720F24A50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7226201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314</xdr:row>
      <xdr:rowOff>19050</xdr:rowOff>
    </xdr:from>
    <xdr:to>
      <xdr:col>2</xdr:col>
      <xdr:colOff>2486025</xdr:colOff>
      <xdr:row>314</xdr:row>
      <xdr:rowOff>171449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3EE6D9F-9F56-45B7-941D-DFCA4EB79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600932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324</xdr:row>
      <xdr:rowOff>19050</xdr:rowOff>
    </xdr:from>
    <xdr:to>
      <xdr:col>3</xdr:col>
      <xdr:colOff>1</xdr:colOff>
      <xdr:row>324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AFC9331D-A6A2-46E5-8C4C-48E515554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619982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336</xdr:row>
      <xdr:rowOff>19050</xdr:rowOff>
    </xdr:from>
    <xdr:to>
      <xdr:col>2</xdr:col>
      <xdr:colOff>2486025</xdr:colOff>
      <xdr:row>336</xdr:row>
      <xdr:rowOff>171449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A0CE477E-9305-4827-BFC1-D4E7750CF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40937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347</xdr:row>
      <xdr:rowOff>28575</xdr:rowOff>
    </xdr:from>
    <xdr:to>
      <xdr:col>2</xdr:col>
      <xdr:colOff>2476501</xdr:colOff>
      <xdr:row>348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95FEAB82-8034-418E-9745-673351C6D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60273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359</xdr:row>
      <xdr:rowOff>19050</xdr:rowOff>
    </xdr:from>
    <xdr:to>
      <xdr:col>3</xdr:col>
      <xdr:colOff>0</xdr:colOff>
      <xdr:row>359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BD810EF-D4BB-4587-BC85-19442B73C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83037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372</xdr:row>
      <xdr:rowOff>9525</xdr:rowOff>
    </xdr:from>
    <xdr:to>
      <xdr:col>2</xdr:col>
      <xdr:colOff>2486025</xdr:colOff>
      <xdr:row>372</xdr:row>
      <xdr:rowOff>180974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E15000C-8442-4625-9CCA-8CB26B4A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711708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373</xdr:row>
      <xdr:rowOff>19050</xdr:rowOff>
    </xdr:from>
    <xdr:to>
      <xdr:col>3</xdr:col>
      <xdr:colOff>0</xdr:colOff>
      <xdr:row>373</xdr:row>
      <xdr:rowOff>194433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AAC04C1-92AE-4A3D-BC0E-0DD36A54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71389875"/>
          <a:ext cx="4305300" cy="1753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386</xdr:row>
      <xdr:rowOff>9524</xdr:rowOff>
    </xdr:from>
    <xdr:to>
      <xdr:col>2</xdr:col>
      <xdr:colOff>2486025</xdr:colOff>
      <xdr:row>386</xdr:row>
      <xdr:rowOff>190499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C794D6C9-B1A1-4925-AA71-DFC54EFB7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7385684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397</xdr:row>
      <xdr:rowOff>19050</xdr:rowOff>
    </xdr:from>
    <xdr:to>
      <xdr:col>2</xdr:col>
      <xdr:colOff>2486025</xdr:colOff>
      <xdr:row>397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BA4E322-F12F-46F9-AB78-8DA6E76A1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59618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410</xdr:row>
      <xdr:rowOff>19051</xdr:rowOff>
    </xdr:from>
    <xdr:to>
      <xdr:col>2</xdr:col>
      <xdr:colOff>2486025</xdr:colOff>
      <xdr:row>410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75FE909-81DF-490B-8805-BA07D18F2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84669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421</xdr:row>
      <xdr:rowOff>9525</xdr:rowOff>
    </xdr:from>
    <xdr:to>
      <xdr:col>3</xdr:col>
      <xdr:colOff>1</xdr:colOff>
      <xdr:row>422</xdr:row>
      <xdr:rowOff>9524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50E43C72-04CC-4874-8831-74E2C9C59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8055292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437</xdr:row>
      <xdr:rowOff>19050</xdr:rowOff>
    </xdr:from>
    <xdr:to>
      <xdr:col>2</xdr:col>
      <xdr:colOff>2486025</xdr:colOff>
      <xdr:row>437</xdr:row>
      <xdr:rowOff>190499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45C57AE-BF4C-49F5-83CC-4CAA0C0E7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836104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451</xdr:row>
      <xdr:rowOff>19050</xdr:rowOff>
    </xdr:from>
    <xdr:to>
      <xdr:col>3</xdr:col>
      <xdr:colOff>1</xdr:colOff>
      <xdr:row>451</xdr:row>
      <xdr:rowOff>190499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0FE1735-49E8-40A5-B960-1090DA6B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" y="862965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462</xdr:row>
      <xdr:rowOff>19051</xdr:rowOff>
    </xdr:from>
    <xdr:to>
      <xdr:col>2</xdr:col>
      <xdr:colOff>2486025</xdr:colOff>
      <xdr:row>462</xdr:row>
      <xdr:rowOff>180975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C7B4D6DA-8254-4B91-8AC8-C3129A58F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884110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473</xdr:row>
      <xdr:rowOff>19051</xdr:rowOff>
    </xdr:from>
    <xdr:to>
      <xdr:col>2</xdr:col>
      <xdr:colOff>2486025</xdr:colOff>
      <xdr:row>474</xdr:row>
      <xdr:rowOff>1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CAEAD67-11F7-41A2-918E-909AC996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90506551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483</xdr:row>
      <xdr:rowOff>19050</xdr:rowOff>
    </xdr:from>
    <xdr:to>
      <xdr:col>2</xdr:col>
      <xdr:colOff>2486025</xdr:colOff>
      <xdr:row>484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81704F1-84D6-411E-BF45-934CC42D1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924306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496</xdr:row>
      <xdr:rowOff>19050</xdr:rowOff>
    </xdr:from>
    <xdr:to>
      <xdr:col>3</xdr:col>
      <xdr:colOff>28575</xdr:colOff>
      <xdr:row>496</xdr:row>
      <xdr:rowOff>171450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308CCC0-DF7C-4C71-A9F6-C3F33527D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94907100"/>
          <a:ext cx="43338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505</xdr:row>
      <xdr:rowOff>9525</xdr:rowOff>
    </xdr:from>
    <xdr:to>
      <xdr:col>2</xdr:col>
      <xdr:colOff>2466975</xdr:colOff>
      <xdr:row>506</xdr:row>
      <xdr:rowOff>19050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DD94242D-0A8D-4F8F-BAE8-7D03A57F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96612075"/>
          <a:ext cx="4276725" cy="200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536</xdr:row>
      <xdr:rowOff>19050</xdr:rowOff>
    </xdr:from>
    <xdr:to>
      <xdr:col>2</xdr:col>
      <xdr:colOff>2476501</xdr:colOff>
      <xdr:row>537</xdr:row>
      <xdr:rowOff>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2F9E10DE-6828-42F1-A96D-16C96383E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" y="1025461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537</xdr:row>
      <xdr:rowOff>9526</xdr:rowOff>
    </xdr:from>
    <xdr:to>
      <xdr:col>3</xdr:col>
      <xdr:colOff>9525</xdr:colOff>
      <xdr:row>538</xdr:row>
      <xdr:rowOff>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A88A979-D59D-4521-B6BF-54B0792F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102746176"/>
          <a:ext cx="4314825" cy="18097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2486025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5235D4-27F7-49A8-894E-6DCE7F3E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5543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1</xdr:colOff>
      <xdr:row>26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1C0E2C-DFF4-4E76-829A-D964EA390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765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2486025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9709175-0D74-4F5B-995E-813E96565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28575</xdr:rowOff>
    </xdr:from>
    <xdr:to>
      <xdr:col>3</xdr:col>
      <xdr:colOff>9524</xdr:colOff>
      <xdr:row>44</xdr:row>
      <xdr:rowOff>1015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D1B118-6189-4090-BBC6-7609DF9BB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48650"/>
          <a:ext cx="4314824" cy="162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2486025</xdr:colOff>
      <xdr:row>52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4250761-5A76-437B-ABE3-97D9EFAA3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726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19050</xdr:rowOff>
    </xdr:from>
    <xdr:to>
      <xdr:col>2</xdr:col>
      <xdr:colOff>2486025</xdr:colOff>
      <xdr:row>62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28B27FB-9B72-4214-B875-AE7444939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2486025</xdr:colOff>
      <xdr:row>70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867700-2C47-4D82-9FF4-1D9477618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112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2476500</xdr:colOff>
      <xdr:row>79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00771C6-677D-4EB3-9342-DC6778B4A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352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88</xdr:row>
      <xdr:rowOff>19050</xdr:rowOff>
    </xdr:from>
    <xdr:to>
      <xdr:col>2</xdr:col>
      <xdr:colOff>2476501</xdr:colOff>
      <xdr:row>88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986FCEB-1D3B-44EE-BA22-E1F245AFB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85925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97</xdr:row>
      <xdr:rowOff>19051</xdr:rowOff>
    </xdr:from>
    <xdr:to>
      <xdr:col>3</xdr:col>
      <xdr:colOff>1</xdr:colOff>
      <xdr:row>98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A90F570-F1C2-49A2-89BB-849B77B97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8583276"/>
          <a:ext cx="4305300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9525</xdr:rowOff>
    </xdr:from>
    <xdr:to>
      <xdr:col>2</xdr:col>
      <xdr:colOff>2466975</xdr:colOff>
      <xdr:row>106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64784BA-B258-455A-86E9-63545EE8A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3073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19051</xdr:rowOff>
    </xdr:from>
    <xdr:to>
      <xdr:col>3</xdr:col>
      <xdr:colOff>0</xdr:colOff>
      <xdr:row>115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6599568-4794-44DD-9465-8FBEA30AB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0313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19050</xdr:rowOff>
    </xdr:from>
    <xdr:to>
      <xdr:col>2</xdr:col>
      <xdr:colOff>2486025</xdr:colOff>
      <xdr:row>125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5B5F29B-7D6D-418A-9FCB-A28E8DA1C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7553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3</xdr:col>
      <xdr:colOff>9525</xdr:colOff>
      <xdr:row>133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8E24C17-7A93-4012-AD18-B562F6988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47937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19050</xdr:rowOff>
    </xdr:from>
    <xdr:to>
      <xdr:col>2</xdr:col>
      <xdr:colOff>2486025</xdr:colOff>
      <xdr:row>142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A794376-7011-4313-B4C7-DC79E66E0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2034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28575</xdr:rowOff>
    </xdr:from>
    <xdr:to>
      <xdr:col>2</xdr:col>
      <xdr:colOff>2466975</xdr:colOff>
      <xdr:row>151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21DD245-53A2-4054-81EF-B50C88FC8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892742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19049</xdr:rowOff>
    </xdr:from>
    <xdr:to>
      <xdr:col>3</xdr:col>
      <xdr:colOff>0</xdr:colOff>
      <xdr:row>160</xdr:row>
      <xdr:rowOff>180974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7D1329EB-55F1-4015-9352-BAF17D8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0651449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19050</xdr:rowOff>
    </xdr:from>
    <xdr:to>
      <xdr:col>2</xdr:col>
      <xdr:colOff>2486025</xdr:colOff>
      <xdr:row>170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0324C83-CB09-440C-B63F-6BB5D719C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23659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187</xdr:row>
      <xdr:rowOff>19050</xdr:rowOff>
    </xdr:from>
    <xdr:to>
      <xdr:col>2</xdr:col>
      <xdr:colOff>2476501</xdr:colOff>
      <xdr:row>187</xdr:row>
      <xdr:rowOff>190499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B513916-2981-4906-BC8E-95971A70F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408997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196</xdr:row>
      <xdr:rowOff>19050</xdr:rowOff>
    </xdr:from>
    <xdr:to>
      <xdr:col>2</xdr:col>
      <xdr:colOff>2476501</xdr:colOff>
      <xdr:row>196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9DF76C9-3714-495E-8F13-3D0192AAC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358235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205</xdr:row>
      <xdr:rowOff>19050</xdr:rowOff>
    </xdr:from>
    <xdr:to>
      <xdr:col>3</xdr:col>
      <xdr:colOff>1</xdr:colOff>
      <xdr:row>205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608E7D-F53C-4D00-ABAF-C46136BE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392620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28575</xdr:rowOff>
    </xdr:from>
    <xdr:to>
      <xdr:col>2</xdr:col>
      <xdr:colOff>2486025</xdr:colOff>
      <xdr:row>215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15851AC-D440-42C2-8F7F-0940345D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09956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223</xdr:row>
      <xdr:rowOff>19050</xdr:rowOff>
    </xdr:from>
    <xdr:to>
      <xdr:col>3</xdr:col>
      <xdr:colOff>1</xdr:colOff>
      <xdr:row>223</xdr:row>
      <xdr:rowOff>152400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72D9650-5805-4228-8EF9-93870D1F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2700575"/>
          <a:ext cx="4305300" cy="13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28575</xdr:rowOff>
    </xdr:from>
    <xdr:to>
      <xdr:col>3</xdr:col>
      <xdr:colOff>0</xdr:colOff>
      <xdr:row>233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2585430-B042-4028-894D-4AA6AF659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44531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243</xdr:row>
      <xdr:rowOff>19050</xdr:rowOff>
    </xdr:from>
    <xdr:to>
      <xdr:col>2</xdr:col>
      <xdr:colOff>2476501</xdr:colOff>
      <xdr:row>244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4067E53-8458-4A27-81B7-A2C90E435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61581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19050</xdr:rowOff>
    </xdr:from>
    <xdr:to>
      <xdr:col>2</xdr:col>
      <xdr:colOff>2486025</xdr:colOff>
      <xdr:row>252</xdr:row>
      <xdr:rowOff>190499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48EA7922-0F1A-4B6C-9049-75975184E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8110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</xdr:row>
      <xdr:rowOff>19050</xdr:rowOff>
    </xdr:from>
    <xdr:to>
      <xdr:col>3</xdr:col>
      <xdr:colOff>0</xdr:colOff>
      <xdr:row>261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AE4A730C-57BF-46DE-9B87-3D527DA5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982527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270</xdr:row>
      <xdr:rowOff>19050</xdr:rowOff>
    </xdr:from>
    <xdr:to>
      <xdr:col>3</xdr:col>
      <xdr:colOff>1</xdr:colOff>
      <xdr:row>271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10A42D3-B8B5-4281-978B-EF14B306A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17398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279</xdr:row>
      <xdr:rowOff>19051</xdr:rowOff>
    </xdr:from>
    <xdr:to>
      <xdr:col>3</xdr:col>
      <xdr:colOff>1</xdr:colOff>
      <xdr:row>280</xdr:row>
      <xdr:rowOff>9525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7376330-CB52-4A68-8FB8-6D138CE12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5345430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289</xdr:row>
      <xdr:rowOff>28575</xdr:rowOff>
    </xdr:from>
    <xdr:to>
      <xdr:col>3</xdr:col>
      <xdr:colOff>9525</xdr:colOff>
      <xdr:row>289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EE3ED8D-7085-42BA-B732-632DD083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5368825"/>
          <a:ext cx="43148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298</xdr:row>
      <xdr:rowOff>19051</xdr:rowOff>
    </xdr:from>
    <xdr:to>
      <xdr:col>2</xdr:col>
      <xdr:colOff>2486025</xdr:colOff>
      <xdr:row>298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4990B768-D1B2-494B-8465-86757714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71023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19051</xdr:rowOff>
    </xdr:from>
    <xdr:to>
      <xdr:col>2</xdr:col>
      <xdr:colOff>2486025</xdr:colOff>
      <xdr:row>308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9950C77-78D5-4463-B582-E3F34E1A5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9016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319</xdr:row>
      <xdr:rowOff>19050</xdr:rowOff>
    </xdr:from>
    <xdr:to>
      <xdr:col>2</xdr:col>
      <xdr:colOff>2486025</xdr:colOff>
      <xdr:row>319</xdr:row>
      <xdr:rowOff>171449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CB39D69-A384-432C-8706-FBE91E23C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09314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328</xdr:row>
      <xdr:rowOff>19051</xdr:rowOff>
    </xdr:from>
    <xdr:to>
      <xdr:col>3</xdr:col>
      <xdr:colOff>0</xdr:colOff>
      <xdr:row>329</xdr:row>
      <xdr:rowOff>9525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DCC14BE-C221-4C2F-8534-1FC6C6117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283642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337</xdr:row>
      <xdr:rowOff>19050</xdr:rowOff>
    </xdr:from>
    <xdr:to>
      <xdr:col>2</xdr:col>
      <xdr:colOff>2486025</xdr:colOff>
      <xdr:row>337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D7BC7DA-7B1A-45BA-A6A5-B9CDEAFE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45890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346</xdr:row>
      <xdr:rowOff>19050</xdr:rowOff>
    </xdr:from>
    <xdr:to>
      <xdr:col>3</xdr:col>
      <xdr:colOff>1</xdr:colOff>
      <xdr:row>347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F0DCA47-BCC4-4F49-95F8-6B8228397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662940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19050</xdr:rowOff>
    </xdr:from>
    <xdr:to>
      <xdr:col>2</xdr:col>
      <xdr:colOff>2476501</xdr:colOff>
      <xdr:row>356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BBD3000-DBF0-4B76-B2AC-56451E877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680180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364</xdr:row>
      <xdr:rowOff>19050</xdr:rowOff>
    </xdr:from>
    <xdr:to>
      <xdr:col>2</xdr:col>
      <xdr:colOff>2476500</xdr:colOff>
      <xdr:row>364</xdr:row>
      <xdr:rowOff>190499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48769DD-9756-4FD9-A1FB-FD1FDA94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6974205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373</xdr:row>
      <xdr:rowOff>19050</xdr:rowOff>
    </xdr:from>
    <xdr:to>
      <xdr:col>2</xdr:col>
      <xdr:colOff>2486025</xdr:colOff>
      <xdr:row>373</xdr:row>
      <xdr:rowOff>171450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14AEA49-7CAD-46FC-8650-7D580864B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14660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383</xdr:row>
      <xdr:rowOff>9525</xdr:rowOff>
    </xdr:from>
    <xdr:to>
      <xdr:col>3</xdr:col>
      <xdr:colOff>0</xdr:colOff>
      <xdr:row>383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40C0A9A6-0B09-45F0-8D81-636B0410A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33710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392</xdr:row>
      <xdr:rowOff>19051</xdr:rowOff>
    </xdr:from>
    <xdr:to>
      <xdr:col>2</xdr:col>
      <xdr:colOff>2486025</xdr:colOff>
      <xdr:row>393</xdr:row>
      <xdr:rowOff>9525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EAD772BB-69D8-4E17-BDD4-6CB453C56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750951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418</xdr:row>
      <xdr:rowOff>19051</xdr:rowOff>
    </xdr:from>
    <xdr:to>
      <xdr:col>3</xdr:col>
      <xdr:colOff>9525</xdr:colOff>
      <xdr:row>418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ED46285F-1B55-4928-8813-6098E414F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0076676"/>
          <a:ext cx="4314825" cy="16192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25E8E-EAD4-4870-8C52-BE87061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46067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</xdr:row>
      <xdr:rowOff>19050</xdr:rowOff>
    </xdr:from>
    <xdr:to>
      <xdr:col>3</xdr:col>
      <xdr:colOff>1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56F003-CCC5-4A4E-A0CB-787DBD6A7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2670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3</xdr:col>
      <xdr:colOff>0</xdr:colOff>
      <xdr:row>41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3982A4-0390-429C-AA4B-A2D49E67C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4305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19051</xdr:rowOff>
    </xdr:from>
    <xdr:to>
      <xdr:col>3</xdr:col>
      <xdr:colOff>0</xdr:colOff>
      <xdr:row>50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2F6D48-20A1-4CD3-A690-7F3EA4678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7915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2486025</xdr:colOff>
      <xdr:row>60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A5A3CD5-DD67-4293-AD18-CD824079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871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19051</xdr:rowOff>
    </xdr:from>
    <xdr:to>
      <xdr:col>2</xdr:col>
      <xdr:colOff>2476500</xdr:colOff>
      <xdr:row>71</xdr:row>
      <xdr:rowOff>8724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211EDA2-47D9-472B-B9A8-43CAC0720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392151"/>
          <a:ext cx="4286250" cy="180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2486025</xdr:colOff>
      <xdr:row>81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E6A33E-61F1-45B3-A77E-DC51DE771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3162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2476500</xdr:colOff>
      <xdr:row>90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24950E7-816E-4FE6-ABA3-E25F1FA1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307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19050</xdr:rowOff>
    </xdr:from>
    <xdr:to>
      <xdr:col>2</xdr:col>
      <xdr:colOff>2486025</xdr:colOff>
      <xdr:row>100</xdr:row>
      <xdr:rowOff>171449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7BAA4FE-49D5-47BC-8DD8-C041F61CA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1357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110</xdr:row>
      <xdr:rowOff>19050</xdr:rowOff>
    </xdr:from>
    <xdr:to>
      <xdr:col>2</xdr:col>
      <xdr:colOff>2476501</xdr:colOff>
      <xdr:row>110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B272826-9B96-4E8B-BD9A-D1225F4C2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10597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3</xdr:col>
      <xdr:colOff>0</xdr:colOff>
      <xdr:row>121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405C695-DBC0-42FA-9FAF-A644B3C08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1648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19051</xdr:rowOff>
    </xdr:from>
    <xdr:to>
      <xdr:col>3</xdr:col>
      <xdr:colOff>9525</xdr:colOff>
      <xdr:row>139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4B67CA4-B699-4C7D-A845-1E321A90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661285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19050</xdr:rowOff>
    </xdr:from>
    <xdr:to>
      <xdr:col>2</xdr:col>
      <xdr:colOff>2486025</xdr:colOff>
      <xdr:row>144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B89F6FA-E0E2-4CE6-A54A-B33F0F7D6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5653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19051</xdr:rowOff>
    </xdr:from>
    <xdr:to>
      <xdr:col>3</xdr:col>
      <xdr:colOff>0</xdr:colOff>
      <xdr:row>149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EACF71F-E50C-4E22-AF38-28E368AAE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5178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19051</xdr:rowOff>
    </xdr:from>
    <xdr:to>
      <xdr:col>3</xdr:col>
      <xdr:colOff>9525</xdr:colOff>
      <xdr:row>159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39D2C5C-97D3-4982-A875-5361434D8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044190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28575</xdr:rowOff>
    </xdr:from>
    <xdr:to>
      <xdr:col>2</xdr:col>
      <xdr:colOff>2486025</xdr:colOff>
      <xdr:row>170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F9E7DC2-1C8D-4BEA-A9E7-11BDFA63B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23659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9525</xdr:rowOff>
    </xdr:from>
    <xdr:to>
      <xdr:col>3</xdr:col>
      <xdr:colOff>0</xdr:colOff>
      <xdr:row>180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6397337-799F-4350-824D-7B63C7747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44519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189</xdr:row>
      <xdr:rowOff>19049</xdr:rowOff>
    </xdr:from>
    <xdr:to>
      <xdr:col>2</xdr:col>
      <xdr:colOff>2476501</xdr:colOff>
      <xdr:row>190</xdr:row>
      <xdr:rowOff>9524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528FC6B-87FD-41BF-B6A2-23E9E681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36185474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28575</xdr:rowOff>
    </xdr:from>
    <xdr:to>
      <xdr:col>2</xdr:col>
      <xdr:colOff>2486025</xdr:colOff>
      <xdr:row>216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2EC0C5D1-1C2E-4F73-A3F6-90088E56E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96430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221</xdr:row>
      <xdr:rowOff>28575</xdr:rowOff>
    </xdr:from>
    <xdr:to>
      <xdr:col>2</xdr:col>
      <xdr:colOff>2486025</xdr:colOff>
      <xdr:row>221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4F97DAB-6FB1-4A7C-9AFF-B221EFDB6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05955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231</xdr:row>
      <xdr:rowOff>19050</xdr:rowOff>
    </xdr:from>
    <xdr:to>
      <xdr:col>2</xdr:col>
      <xdr:colOff>2476501</xdr:colOff>
      <xdr:row>232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3AB2E2E-C24D-4E97-ADC6-CD400A746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425005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19050</xdr:rowOff>
    </xdr:from>
    <xdr:to>
      <xdr:col>2</xdr:col>
      <xdr:colOff>2486025</xdr:colOff>
      <xdr:row>241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B6A7EB3E-591E-48CC-9596-F4B7A55C8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61391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251</xdr:row>
      <xdr:rowOff>19050</xdr:rowOff>
    </xdr:from>
    <xdr:to>
      <xdr:col>2</xdr:col>
      <xdr:colOff>2466975</xdr:colOff>
      <xdr:row>251</xdr:row>
      <xdr:rowOff>169546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1096002-5CD3-4305-920A-5FBB9EC4D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8044100"/>
          <a:ext cx="4276725" cy="1504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</xdr:row>
      <xdr:rowOff>19050</xdr:rowOff>
    </xdr:from>
    <xdr:to>
      <xdr:col>2</xdr:col>
      <xdr:colOff>2486025</xdr:colOff>
      <xdr:row>262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5CD545A-92E8-4DA1-B3E4-F974D206B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99776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19051</xdr:rowOff>
    </xdr:from>
    <xdr:to>
      <xdr:col>3</xdr:col>
      <xdr:colOff>9525</xdr:colOff>
      <xdr:row>271</xdr:row>
      <xdr:rowOff>9525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C70D3C0-BF1F-4E5D-A0A7-6DD494022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1692176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279</xdr:row>
      <xdr:rowOff>19050</xdr:rowOff>
    </xdr:from>
    <xdr:to>
      <xdr:col>2</xdr:col>
      <xdr:colOff>2486025</xdr:colOff>
      <xdr:row>280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ED5639A-BBC3-4A8E-AB81-7B8C72754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34162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288</xdr:row>
      <xdr:rowOff>28575</xdr:rowOff>
    </xdr:from>
    <xdr:to>
      <xdr:col>2</xdr:col>
      <xdr:colOff>2476500</xdr:colOff>
      <xdr:row>288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0060612-9304-44B4-BEB4-89F2C2382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515927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19050</xdr:rowOff>
    </xdr:from>
    <xdr:to>
      <xdr:col>3</xdr:col>
      <xdr:colOff>9525</xdr:colOff>
      <xdr:row>299</xdr:row>
      <xdr:rowOff>190499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9D361D4A-8917-4DA3-A613-20982C3B0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724525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309</xdr:row>
      <xdr:rowOff>19050</xdr:rowOff>
    </xdr:from>
    <xdr:to>
      <xdr:col>2</xdr:col>
      <xdr:colOff>2486025</xdr:colOff>
      <xdr:row>309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D9DEBA2-1881-4D83-ABC1-B93675A5E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9159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319</xdr:row>
      <xdr:rowOff>19051</xdr:rowOff>
    </xdr:from>
    <xdr:to>
      <xdr:col>2</xdr:col>
      <xdr:colOff>2486025</xdr:colOff>
      <xdr:row>320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B2B25B1-3099-4D53-B1E6-F02BD57A0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10647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328</xdr:row>
      <xdr:rowOff>19050</xdr:rowOff>
    </xdr:from>
    <xdr:to>
      <xdr:col>2</xdr:col>
      <xdr:colOff>2476501</xdr:colOff>
      <xdr:row>328</xdr:row>
      <xdr:rowOff>190499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9E60646-276F-4E32-B844-075DCA059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27983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338</xdr:row>
      <xdr:rowOff>9525</xdr:rowOff>
    </xdr:from>
    <xdr:to>
      <xdr:col>2</xdr:col>
      <xdr:colOff>2476500</xdr:colOff>
      <xdr:row>339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AFEFD522-C8FA-43DE-9DA9-179EAA985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47033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347</xdr:row>
      <xdr:rowOff>19050</xdr:rowOff>
    </xdr:from>
    <xdr:to>
      <xdr:col>2</xdr:col>
      <xdr:colOff>2476500</xdr:colOff>
      <xdr:row>347</xdr:row>
      <xdr:rowOff>171449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41B3BB31-8DCD-4E97-AC93-D0EEE0C82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643687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357</xdr:row>
      <xdr:rowOff>19050</xdr:rowOff>
    </xdr:from>
    <xdr:to>
      <xdr:col>2</xdr:col>
      <xdr:colOff>2486025</xdr:colOff>
      <xdr:row>358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4A50E9F4-BA8B-4FC0-90E3-10ACA57E8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83514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377</xdr:row>
      <xdr:rowOff>19050</xdr:rowOff>
    </xdr:from>
    <xdr:to>
      <xdr:col>2</xdr:col>
      <xdr:colOff>2476501</xdr:colOff>
      <xdr:row>377</xdr:row>
      <xdr:rowOff>171449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CF2DD17-084C-432C-8157-F731F5A2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7217092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19050</xdr:rowOff>
    </xdr:from>
    <xdr:to>
      <xdr:col>2</xdr:col>
      <xdr:colOff>2486025</xdr:colOff>
      <xdr:row>368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A044F92-E90C-4CC2-A113-94FC6BA0E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02659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19049</xdr:rowOff>
    </xdr:from>
    <xdr:to>
      <xdr:col>2</xdr:col>
      <xdr:colOff>2486025</xdr:colOff>
      <xdr:row>387</xdr:row>
      <xdr:rowOff>180974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84D291B3-C285-4D7B-993A-11E4B318A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40949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397</xdr:row>
      <xdr:rowOff>19050</xdr:rowOff>
    </xdr:from>
    <xdr:to>
      <xdr:col>3</xdr:col>
      <xdr:colOff>1</xdr:colOff>
      <xdr:row>397</xdr:row>
      <xdr:rowOff>171449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90C81028-6A79-45A8-ABAB-E3BF881A6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760095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408</xdr:row>
      <xdr:rowOff>28576</xdr:rowOff>
    </xdr:from>
    <xdr:to>
      <xdr:col>2</xdr:col>
      <xdr:colOff>2486025</xdr:colOff>
      <xdr:row>409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81498FA-C6AB-4C4A-8F8F-A34F701D8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81240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418</xdr:row>
      <xdr:rowOff>19049</xdr:rowOff>
    </xdr:from>
    <xdr:to>
      <xdr:col>2</xdr:col>
      <xdr:colOff>2466975</xdr:colOff>
      <xdr:row>418</xdr:row>
      <xdr:rowOff>180974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D196B66-434A-410E-8CD5-1042CA60D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80029049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428</xdr:row>
      <xdr:rowOff>28575</xdr:rowOff>
    </xdr:from>
    <xdr:to>
      <xdr:col>3</xdr:col>
      <xdr:colOff>1</xdr:colOff>
      <xdr:row>428</xdr:row>
      <xdr:rowOff>180975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DE75F29D-CB3D-4BBB-A548-FAE6B1638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8195310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438</xdr:row>
      <xdr:rowOff>19050</xdr:rowOff>
    </xdr:from>
    <xdr:to>
      <xdr:col>2</xdr:col>
      <xdr:colOff>2476501</xdr:colOff>
      <xdr:row>438</xdr:row>
      <xdr:rowOff>190499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FC2E8B2-8493-4513-B6F6-A129D538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" y="8384857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464</xdr:row>
      <xdr:rowOff>19051</xdr:rowOff>
    </xdr:from>
    <xdr:to>
      <xdr:col>3</xdr:col>
      <xdr:colOff>0</xdr:colOff>
      <xdr:row>464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AF202F01-109C-4807-A850-1A6CC0AB3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88830151"/>
          <a:ext cx="4305300" cy="16192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19050</xdr:rowOff>
    </xdr:from>
    <xdr:to>
      <xdr:col>2</xdr:col>
      <xdr:colOff>2476501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030252-20A3-4958-A0FF-6E805310A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05268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2486025</xdr:colOff>
      <xdr:row>26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86C3A0-4212-4678-8A35-9E863B11F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</xdr:row>
      <xdr:rowOff>19050</xdr:rowOff>
    </xdr:from>
    <xdr:to>
      <xdr:col>3</xdr:col>
      <xdr:colOff>1</xdr:colOff>
      <xdr:row>36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CDBA12-99A7-4F0E-829E-B0B1B72FA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8865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2</xdr:col>
      <xdr:colOff>2476500</xdr:colOff>
      <xdr:row>45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EBFCC2-EAF1-4A15-9F46-3F60C3DE0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201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3</xdr:col>
      <xdr:colOff>28575</xdr:colOff>
      <xdr:row>56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D8BA27-942B-4211-87F5-46DE91B55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15625"/>
          <a:ext cx="43338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2</xdr:col>
      <xdr:colOff>2486025</xdr:colOff>
      <xdr:row>66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5CC7528-3343-4F66-A325-DA55778D9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0150"/>
          <a:ext cx="4295774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19049</xdr:rowOff>
    </xdr:from>
    <xdr:to>
      <xdr:col>3</xdr:col>
      <xdr:colOff>9525</xdr:colOff>
      <xdr:row>77</xdr:row>
      <xdr:rowOff>1527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9FCE9EF-3165-4BEB-9223-7AF86EA4E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44674"/>
          <a:ext cx="4314825" cy="1729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2</xdr:col>
      <xdr:colOff>2486025</xdr:colOff>
      <xdr:row>87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A6F82CC-DC4B-466A-9253-6A36AF8D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592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97</xdr:row>
      <xdr:rowOff>19051</xdr:rowOff>
    </xdr:from>
    <xdr:to>
      <xdr:col>3</xdr:col>
      <xdr:colOff>1</xdr:colOff>
      <xdr:row>98</xdr:row>
      <xdr:rowOff>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DD33224-7F0F-4E8C-AC82-BF086F837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8564226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28575</xdr:rowOff>
    </xdr:from>
    <xdr:to>
      <xdr:col>2</xdr:col>
      <xdr:colOff>2457450</xdr:colOff>
      <xdr:row>110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4485B3A-E8AD-40A7-A20F-049BBF29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869275"/>
          <a:ext cx="42672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129</xdr:row>
      <xdr:rowOff>19051</xdr:rowOff>
    </xdr:from>
    <xdr:to>
      <xdr:col>2</xdr:col>
      <xdr:colOff>2476501</xdr:colOff>
      <xdr:row>129</xdr:row>
      <xdr:rowOff>170441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C00E4A6-CAF3-48EE-92A3-08B66E2E2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4679276"/>
          <a:ext cx="4286250" cy="151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19050</xdr:rowOff>
    </xdr:from>
    <xdr:to>
      <xdr:col>2</xdr:col>
      <xdr:colOff>2476500</xdr:colOff>
      <xdr:row>139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AEB1369-7848-41E3-AF1A-3A67C52AF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65938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150</xdr:row>
      <xdr:rowOff>19050</xdr:rowOff>
    </xdr:from>
    <xdr:to>
      <xdr:col>2</xdr:col>
      <xdr:colOff>2476501</xdr:colOff>
      <xdr:row>150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838AEDD-541A-4E74-B500-B22539E45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286988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160</xdr:row>
      <xdr:rowOff>19050</xdr:rowOff>
    </xdr:from>
    <xdr:to>
      <xdr:col>2</xdr:col>
      <xdr:colOff>2476501</xdr:colOff>
      <xdr:row>160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9B8C4EE-6CC0-43C1-B3B0-65ABBD356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306133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19050</xdr:rowOff>
    </xdr:from>
    <xdr:to>
      <xdr:col>3</xdr:col>
      <xdr:colOff>9525</xdr:colOff>
      <xdr:row>172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91E1596-9202-42F6-81C7-327D0EB84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2908875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19050</xdr:rowOff>
    </xdr:from>
    <xdr:to>
      <xdr:col>2</xdr:col>
      <xdr:colOff>2486025</xdr:colOff>
      <xdr:row>201</xdr:row>
      <xdr:rowOff>190499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744A1C9-66E7-4975-903E-AF9B1FE9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67379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211</xdr:row>
      <xdr:rowOff>19050</xdr:rowOff>
    </xdr:from>
    <xdr:to>
      <xdr:col>3</xdr:col>
      <xdr:colOff>9525</xdr:colOff>
      <xdr:row>211</xdr:row>
      <xdr:rowOff>190499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316F635-3AA7-4995-8953-87B1971E6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8642925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234</xdr:row>
      <xdr:rowOff>19049</xdr:rowOff>
    </xdr:from>
    <xdr:to>
      <xdr:col>3</xdr:col>
      <xdr:colOff>1</xdr:colOff>
      <xdr:row>234</xdr:row>
      <xdr:rowOff>169992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6B7E8FE-1DD0-4330-97C6-506845F16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44757974"/>
          <a:ext cx="4305300" cy="1509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222</xdr:row>
      <xdr:rowOff>19050</xdr:rowOff>
    </xdr:from>
    <xdr:to>
      <xdr:col>2</xdr:col>
      <xdr:colOff>2476501</xdr:colOff>
      <xdr:row>222</xdr:row>
      <xdr:rowOff>171450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F7D8B78-19FE-4B67-8B58-634D41CC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424719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254</xdr:row>
      <xdr:rowOff>19051</xdr:rowOff>
    </xdr:from>
    <xdr:to>
      <xdr:col>2</xdr:col>
      <xdr:colOff>2466975</xdr:colOff>
      <xdr:row>255</xdr:row>
      <xdr:rowOff>9525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0BD56E9-B32D-4729-8EBA-BCDF8F922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8587026"/>
          <a:ext cx="42767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19051</xdr:rowOff>
    </xdr:from>
    <xdr:to>
      <xdr:col>2</xdr:col>
      <xdr:colOff>2486025</xdr:colOff>
      <xdr:row>266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7919BBD-32F4-4AD8-9617-5B5BC7A8E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069205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19050</xdr:rowOff>
    </xdr:from>
    <xdr:to>
      <xdr:col>2</xdr:col>
      <xdr:colOff>2486025</xdr:colOff>
      <xdr:row>276</xdr:row>
      <xdr:rowOff>190499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E1B9640-3B6A-4A4E-A197-CD7F940B5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527970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19050</xdr:rowOff>
    </xdr:from>
    <xdr:to>
      <xdr:col>2</xdr:col>
      <xdr:colOff>2466975</xdr:colOff>
      <xdr:row>285</xdr:row>
      <xdr:rowOff>171450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4748248-3A16-49A9-86E7-18CB53BF2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451157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9525</xdr:rowOff>
    </xdr:from>
    <xdr:to>
      <xdr:col>2</xdr:col>
      <xdr:colOff>2466975</xdr:colOff>
      <xdr:row>297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C402B8E1-EB19-4702-8993-8F72471C0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68071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309</xdr:row>
      <xdr:rowOff>9525</xdr:rowOff>
    </xdr:from>
    <xdr:to>
      <xdr:col>3</xdr:col>
      <xdr:colOff>0</xdr:colOff>
      <xdr:row>309</xdr:row>
      <xdr:rowOff>171450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5A1035CD-08E4-4814-804C-356E43992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91121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319</xdr:row>
      <xdr:rowOff>19051</xdr:rowOff>
    </xdr:from>
    <xdr:to>
      <xdr:col>2</xdr:col>
      <xdr:colOff>2486025</xdr:colOff>
      <xdr:row>320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7EDEB448-A2EE-4B97-8FBC-94AFD9955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610266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329</xdr:row>
      <xdr:rowOff>19050</xdr:rowOff>
    </xdr:from>
    <xdr:to>
      <xdr:col>2</xdr:col>
      <xdr:colOff>2486025</xdr:colOff>
      <xdr:row>330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E03E1A1-E0E7-453B-AE66-A5FDE980B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629412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340</xdr:row>
      <xdr:rowOff>19050</xdr:rowOff>
    </xdr:from>
    <xdr:to>
      <xdr:col>2</xdr:col>
      <xdr:colOff>2476501</xdr:colOff>
      <xdr:row>340</xdr:row>
      <xdr:rowOff>171449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123B6C2-1324-4964-BDF0-CE4B4FBBC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6504622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351</xdr:row>
      <xdr:rowOff>28575</xdr:rowOff>
    </xdr:from>
    <xdr:to>
      <xdr:col>2</xdr:col>
      <xdr:colOff>2466975</xdr:colOff>
      <xdr:row>352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679A7F8-B4EF-40D2-BE20-D9431943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671607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375</xdr:row>
      <xdr:rowOff>19051</xdr:rowOff>
    </xdr:from>
    <xdr:to>
      <xdr:col>4</xdr:col>
      <xdr:colOff>47625</xdr:colOff>
      <xdr:row>376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80E3F3BD-1180-4401-89D8-82448824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71551801"/>
          <a:ext cx="5229225" cy="352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389</xdr:row>
      <xdr:rowOff>19051</xdr:rowOff>
    </xdr:from>
    <xdr:to>
      <xdr:col>4</xdr:col>
      <xdr:colOff>38100</xdr:colOff>
      <xdr:row>390</xdr:row>
      <xdr:rowOff>171451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78F4A07C-CB58-445E-A365-7D47000E1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73837801"/>
          <a:ext cx="52197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400</xdr:row>
      <xdr:rowOff>28575</xdr:rowOff>
    </xdr:from>
    <xdr:to>
      <xdr:col>2</xdr:col>
      <xdr:colOff>2466975</xdr:colOff>
      <xdr:row>401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27C92BA-9F41-43A9-99C7-E086A7D73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761333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374</xdr:row>
      <xdr:rowOff>19050</xdr:rowOff>
    </xdr:from>
    <xdr:to>
      <xdr:col>2</xdr:col>
      <xdr:colOff>2476501</xdr:colOff>
      <xdr:row>374</xdr:row>
      <xdr:rowOff>171450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1489B683-36F1-4F97-BA6D-49ECC313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715518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388</xdr:row>
      <xdr:rowOff>47624</xdr:rowOff>
    </xdr:from>
    <xdr:to>
      <xdr:col>3</xdr:col>
      <xdr:colOff>19050</xdr:colOff>
      <xdr:row>389</xdr:row>
      <xdr:rowOff>28575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526F6E3F-460B-405A-925D-2186715A4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74247374"/>
          <a:ext cx="4324350" cy="171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410</xdr:row>
      <xdr:rowOff>19050</xdr:rowOff>
    </xdr:from>
    <xdr:to>
      <xdr:col>2</xdr:col>
      <xdr:colOff>2476500</xdr:colOff>
      <xdr:row>411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73AC7158-D7AD-4773-8003-38C0D9CD8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784288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422</xdr:row>
      <xdr:rowOff>19050</xdr:rowOff>
    </xdr:from>
    <xdr:to>
      <xdr:col>2</xdr:col>
      <xdr:colOff>2476500</xdr:colOff>
      <xdr:row>423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2DA1A25-5FA8-46FD-9B71-A98D4EB64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807434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450</xdr:row>
      <xdr:rowOff>19050</xdr:rowOff>
    </xdr:from>
    <xdr:to>
      <xdr:col>2</xdr:col>
      <xdr:colOff>2476500</xdr:colOff>
      <xdr:row>450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69BDD700-C6E1-4660-B0F2-46022E30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86077425"/>
          <a:ext cx="4286250" cy="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19051</xdr:rowOff>
    </xdr:from>
    <xdr:to>
      <xdr:col>2</xdr:col>
      <xdr:colOff>2171701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4F2782-1BF1-473F-88D1-CE09D925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7904201"/>
          <a:ext cx="38290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19050</xdr:rowOff>
    </xdr:from>
    <xdr:to>
      <xdr:col>2</xdr:col>
      <xdr:colOff>2162175</xdr:colOff>
      <xdr:row>12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9BA6B0-FC7C-48B2-9538-62A9FB1A3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8856700"/>
          <a:ext cx="38195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19051</xdr:rowOff>
    </xdr:from>
    <xdr:to>
      <xdr:col>2</xdr:col>
      <xdr:colOff>2162175</xdr:colOff>
      <xdr:row>31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D88A4F-FBC2-436E-8384-03346D20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1"/>
          <a:ext cx="38195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2171700</xdr:colOff>
      <xdr:row>36</xdr:row>
      <xdr:rowOff>171449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80D808-9FF3-4A53-9016-2FCCA5299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181600"/>
          <a:ext cx="38290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2</xdr:col>
      <xdr:colOff>2162175</xdr:colOff>
      <xdr:row>46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B0DDD9-94D9-466D-A1B4-947966D48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0150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19049</xdr:rowOff>
    </xdr:from>
    <xdr:to>
      <xdr:col>2</xdr:col>
      <xdr:colOff>2171700</xdr:colOff>
      <xdr:row>51</xdr:row>
      <xdr:rowOff>161924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663E2AB-9C9D-47F3-A7BF-63A14AC5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772649"/>
          <a:ext cx="38290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19051</xdr:rowOff>
    </xdr:from>
    <xdr:to>
      <xdr:col>3</xdr:col>
      <xdr:colOff>0</xdr:colOff>
      <xdr:row>61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290BD1B-56C1-4BBA-B0A2-79F698A33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9670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19051</xdr:rowOff>
    </xdr:from>
    <xdr:to>
      <xdr:col>3</xdr:col>
      <xdr:colOff>0</xdr:colOff>
      <xdr:row>66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B0BE12E-9A45-4E72-AE5B-86B76ECA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64920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</xdr:row>
      <xdr:rowOff>19051</xdr:rowOff>
    </xdr:from>
    <xdr:to>
      <xdr:col>2</xdr:col>
      <xdr:colOff>2171701</xdr:colOff>
      <xdr:row>76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4681DB3-2531-48CE-9C4F-00D8DFAF0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582776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81</xdr:row>
      <xdr:rowOff>19050</xdr:rowOff>
    </xdr:from>
    <xdr:to>
      <xdr:col>2</xdr:col>
      <xdr:colOff>2171701</xdr:colOff>
      <xdr:row>81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C50BD35-9D84-4F84-9637-79D921D52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5544800"/>
          <a:ext cx="38290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28575</xdr:rowOff>
    </xdr:from>
    <xdr:to>
      <xdr:col>3</xdr:col>
      <xdr:colOff>0</xdr:colOff>
      <xdr:row>91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1A5B3F6-F38B-4CAA-ACF2-EFCAE5AE1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268825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19050</xdr:rowOff>
    </xdr:from>
    <xdr:to>
      <xdr:col>2</xdr:col>
      <xdr:colOff>2171700</xdr:colOff>
      <xdr:row>97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B691FDD-BCE0-4243-A5B6-DD4E32E02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84023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19050</xdr:rowOff>
    </xdr:from>
    <xdr:to>
      <xdr:col>3</xdr:col>
      <xdr:colOff>0</xdr:colOff>
      <xdr:row>105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9C49972-D08B-4EA6-8CD6-B53466E43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135850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3</xdr:col>
      <xdr:colOff>0</xdr:colOff>
      <xdr:row>110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E382FA5-04AD-4680-ADC6-1F3B89685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088350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9525</xdr:colOff>
      <xdr:row>119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6D8549A-6FF9-40CC-B637-296A4A98B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821900"/>
          <a:ext cx="38481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19051</xdr:rowOff>
    </xdr:from>
    <xdr:to>
      <xdr:col>3</xdr:col>
      <xdr:colOff>0</xdr:colOff>
      <xdr:row>125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80C039D-CA2A-4D24-B0EF-67E2B3CD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96490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19050</xdr:rowOff>
    </xdr:from>
    <xdr:to>
      <xdr:col>3</xdr:col>
      <xdr:colOff>0</xdr:colOff>
      <xdr:row>135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7A485E8-7351-4B17-9CB4-7713B5FA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5698450"/>
          <a:ext cx="38385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19049</xdr:rowOff>
    </xdr:from>
    <xdr:to>
      <xdr:col>2</xdr:col>
      <xdr:colOff>2162175</xdr:colOff>
      <xdr:row>140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4E9BF25-72DD-45CF-BC57-19BF8BF7A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6841449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19050</xdr:rowOff>
    </xdr:from>
    <xdr:to>
      <xdr:col>3</xdr:col>
      <xdr:colOff>0</xdr:colOff>
      <xdr:row>150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95F4B0D2-72AE-44FF-9467-396931C37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8575000"/>
          <a:ext cx="38385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19050</xdr:rowOff>
    </xdr:from>
    <xdr:to>
      <xdr:col>2</xdr:col>
      <xdr:colOff>2152650</xdr:colOff>
      <xdr:row>155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E5F61C9-E207-4988-94A0-76473EBAC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9718000"/>
          <a:ext cx="38100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9525</xdr:rowOff>
    </xdr:from>
    <xdr:to>
      <xdr:col>2</xdr:col>
      <xdr:colOff>2171700</xdr:colOff>
      <xdr:row>165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3551B0D-CD1E-41AE-951A-8D3CDAFE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1451550"/>
          <a:ext cx="38290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19051</xdr:rowOff>
    </xdr:from>
    <xdr:to>
      <xdr:col>2</xdr:col>
      <xdr:colOff>2171700</xdr:colOff>
      <xdr:row>170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9D66C8C-9C3E-4358-8517-E035BF33F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2613601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19050</xdr:rowOff>
    </xdr:from>
    <xdr:to>
      <xdr:col>3</xdr:col>
      <xdr:colOff>0</xdr:colOff>
      <xdr:row>179</xdr:row>
      <xdr:rowOff>190499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F465854A-50D6-4103-A7B1-238CE564A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4328100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184</xdr:row>
      <xdr:rowOff>19050</xdr:rowOff>
    </xdr:from>
    <xdr:to>
      <xdr:col>2</xdr:col>
      <xdr:colOff>2171701</xdr:colOff>
      <xdr:row>184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F2D25ED-1280-403A-9320-93B28452C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35280600"/>
          <a:ext cx="38290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19050</xdr:rowOff>
    </xdr:from>
    <xdr:to>
      <xdr:col>3</xdr:col>
      <xdr:colOff>0</xdr:colOff>
      <xdr:row>194</xdr:row>
      <xdr:rowOff>47625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8BED32-4236-4DF3-9E60-22D26A81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7014150"/>
          <a:ext cx="3838575" cy="219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28575</xdr:rowOff>
    </xdr:from>
    <xdr:to>
      <xdr:col>3</xdr:col>
      <xdr:colOff>19050</xdr:colOff>
      <xdr:row>199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8C4A947-8188-4F68-9672-F5B07F5E6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7976175"/>
          <a:ext cx="38576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19049</xdr:rowOff>
    </xdr:from>
    <xdr:to>
      <xdr:col>3</xdr:col>
      <xdr:colOff>0</xdr:colOff>
      <xdr:row>208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2EFC0A8-1286-4E00-A53C-8167FA350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39890699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28576</xdr:rowOff>
    </xdr:from>
    <xdr:to>
      <xdr:col>2</xdr:col>
      <xdr:colOff>2171700</xdr:colOff>
      <xdr:row>214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92CD92A-8B4E-4CB3-B63F-70BD2028C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40852726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19051</xdr:rowOff>
    </xdr:from>
    <xdr:to>
      <xdr:col>3</xdr:col>
      <xdr:colOff>0</xdr:colOff>
      <xdr:row>223</xdr:row>
      <xdr:rowOff>180623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45D6F63-BF7F-464A-AFB5-98F36383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42767251"/>
          <a:ext cx="3838575" cy="1615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228</xdr:row>
      <xdr:rowOff>19050</xdr:rowOff>
    </xdr:from>
    <xdr:to>
      <xdr:col>2</xdr:col>
      <xdr:colOff>2171701</xdr:colOff>
      <xdr:row>228</xdr:row>
      <xdr:rowOff>189229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F9757D2-BEEF-47EA-BA74-F61165388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43719750"/>
          <a:ext cx="3829050" cy="1701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238</xdr:row>
      <xdr:rowOff>19051</xdr:rowOff>
    </xdr:from>
    <xdr:to>
      <xdr:col>3</xdr:col>
      <xdr:colOff>0</xdr:colOff>
      <xdr:row>239</xdr:row>
      <xdr:rowOff>9525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AD7A9EE6-EDF1-40EE-90B6-3CC0DD443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45624751"/>
          <a:ext cx="38385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19050</xdr:rowOff>
    </xdr:from>
    <xdr:to>
      <xdr:col>3</xdr:col>
      <xdr:colOff>0</xdr:colOff>
      <xdr:row>243</xdr:row>
      <xdr:rowOff>171450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6263AB9-9EA1-4A80-8C06-AF13B4CA4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46577250"/>
          <a:ext cx="38385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253</xdr:row>
      <xdr:rowOff>19050</xdr:rowOff>
    </xdr:from>
    <xdr:to>
      <xdr:col>2</xdr:col>
      <xdr:colOff>2171701</xdr:colOff>
      <xdr:row>254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D806A2E-E020-4DEA-945D-5AA227B2C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48529875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258</xdr:row>
      <xdr:rowOff>19050</xdr:rowOff>
    </xdr:from>
    <xdr:to>
      <xdr:col>2</xdr:col>
      <xdr:colOff>2171701</xdr:colOff>
      <xdr:row>259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9BA881F-2B8E-4C6E-8273-D65E34E8E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494919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267</xdr:row>
      <xdr:rowOff>19049</xdr:rowOff>
    </xdr:from>
    <xdr:to>
      <xdr:col>2</xdr:col>
      <xdr:colOff>2152651</xdr:colOff>
      <xdr:row>267</xdr:row>
      <xdr:rowOff>180974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DD56CBF0-2708-41D9-B83B-A919F804F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51206399"/>
          <a:ext cx="38100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273</xdr:row>
      <xdr:rowOff>28575</xdr:rowOff>
    </xdr:from>
    <xdr:to>
      <xdr:col>2</xdr:col>
      <xdr:colOff>2171701</xdr:colOff>
      <xdr:row>274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E53C1D1-FF55-49E9-BDEE-4847B0BCF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52358925"/>
          <a:ext cx="38290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9525</xdr:rowOff>
    </xdr:from>
    <xdr:to>
      <xdr:col>2</xdr:col>
      <xdr:colOff>2171700</xdr:colOff>
      <xdr:row>291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3800DD1-E892-4C59-B075-2EE2F6D84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54054375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28574</xdr:rowOff>
    </xdr:from>
    <xdr:to>
      <xdr:col>3</xdr:col>
      <xdr:colOff>0</xdr:colOff>
      <xdr:row>297</xdr:row>
      <xdr:rowOff>190499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619CBAC-3573-45D5-947C-3DDFCE77A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55216424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306</xdr:row>
      <xdr:rowOff>19051</xdr:rowOff>
    </xdr:from>
    <xdr:to>
      <xdr:col>3</xdr:col>
      <xdr:colOff>0</xdr:colOff>
      <xdr:row>307</xdr:row>
      <xdr:rowOff>9525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E970ADAE-FDDF-475E-A130-A5C9766E4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56949976"/>
          <a:ext cx="38385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312</xdr:row>
      <xdr:rowOff>19050</xdr:rowOff>
    </xdr:from>
    <xdr:to>
      <xdr:col>2</xdr:col>
      <xdr:colOff>2171701</xdr:colOff>
      <xdr:row>313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4D9769CC-2CD9-41A5-87F7-EF420C3F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" y="58092975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321</xdr:row>
      <xdr:rowOff>19050</xdr:rowOff>
    </xdr:from>
    <xdr:to>
      <xdr:col>2</xdr:col>
      <xdr:colOff>2162175</xdr:colOff>
      <xdr:row>321</xdr:row>
      <xdr:rowOff>190499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7C13B2BB-F67B-451D-8B9A-21E3A129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61560075"/>
          <a:ext cx="38195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327</xdr:row>
      <xdr:rowOff>19050</xdr:rowOff>
    </xdr:from>
    <xdr:to>
      <xdr:col>3</xdr:col>
      <xdr:colOff>0</xdr:colOff>
      <xdr:row>328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30201B53-5369-43D3-A759-404C00E35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62703075"/>
          <a:ext cx="38385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336</xdr:row>
      <xdr:rowOff>28576</xdr:rowOff>
    </xdr:from>
    <xdr:to>
      <xdr:col>3</xdr:col>
      <xdr:colOff>9526</xdr:colOff>
      <xdr:row>337</xdr:row>
      <xdr:rowOff>19050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CE69E67-0204-4695-A09A-0F2765E6B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" y="64455676"/>
          <a:ext cx="38481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342</xdr:row>
      <xdr:rowOff>19049</xdr:rowOff>
    </xdr:from>
    <xdr:to>
      <xdr:col>2</xdr:col>
      <xdr:colOff>2171701</xdr:colOff>
      <xdr:row>343</xdr:row>
      <xdr:rowOff>9524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32BA227-75AB-4F2C-A0CF-FE633D2EE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65589149"/>
          <a:ext cx="38290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351</xdr:row>
      <xdr:rowOff>19050</xdr:rowOff>
    </xdr:from>
    <xdr:to>
      <xdr:col>2</xdr:col>
      <xdr:colOff>2162175</xdr:colOff>
      <xdr:row>352</xdr:row>
      <xdr:rowOff>9525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1559114-4053-47FA-AFAA-8CA41BF72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67303650"/>
          <a:ext cx="38195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357</xdr:row>
      <xdr:rowOff>19050</xdr:rowOff>
    </xdr:from>
    <xdr:to>
      <xdr:col>2</xdr:col>
      <xdr:colOff>2171701</xdr:colOff>
      <xdr:row>358</xdr:row>
      <xdr:rowOff>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CBE2E1C3-6689-405B-929C-EF92AC1B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" y="6844665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28575</xdr:rowOff>
    </xdr:from>
    <xdr:to>
      <xdr:col>3</xdr:col>
      <xdr:colOff>0</xdr:colOff>
      <xdr:row>367</xdr:row>
      <xdr:rowOff>171450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7A3F9E08-EC90-4240-8118-E608FEA0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70418325"/>
          <a:ext cx="38385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373</xdr:row>
      <xdr:rowOff>19050</xdr:rowOff>
    </xdr:from>
    <xdr:to>
      <xdr:col>2</xdr:col>
      <xdr:colOff>2171701</xdr:colOff>
      <xdr:row>373</xdr:row>
      <xdr:rowOff>171449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81B49B0-ED21-4C89-8A7F-535E235D9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" y="71361300"/>
          <a:ext cx="38290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384</xdr:row>
      <xdr:rowOff>9525</xdr:rowOff>
    </xdr:from>
    <xdr:to>
      <xdr:col>2</xdr:col>
      <xdr:colOff>2152650</xdr:colOff>
      <xdr:row>384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ED445473-409F-413C-9899-275DA8B02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73256775"/>
          <a:ext cx="38100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389</xdr:row>
      <xdr:rowOff>19051</xdr:rowOff>
    </xdr:from>
    <xdr:to>
      <xdr:col>2</xdr:col>
      <xdr:colOff>2171700</xdr:colOff>
      <xdr:row>389</xdr:row>
      <xdr:rowOff>180975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56CDD3F2-C178-44D9-AEFD-1F38414A9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74218801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398</xdr:row>
      <xdr:rowOff>19049</xdr:rowOff>
    </xdr:from>
    <xdr:to>
      <xdr:col>3</xdr:col>
      <xdr:colOff>0</xdr:colOff>
      <xdr:row>398</xdr:row>
      <xdr:rowOff>180974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1C416D1F-C886-46DA-A1D2-2F49A176A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75971399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404</xdr:row>
      <xdr:rowOff>28575</xdr:rowOff>
    </xdr:from>
    <xdr:to>
      <xdr:col>2</xdr:col>
      <xdr:colOff>2162175</xdr:colOff>
      <xdr:row>405</xdr:row>
      <xdr:rowOff>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8C6BFD03-F7BA-48EA-9AEA-C1036B30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77123925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413</xdr:row>
      <xdr:rowOff>19049</xdr:rowOff>
    </xdr:from>
    <xdr:to>
      <xdr:col>2</xdr:col>
      <xdr:colOff>2171700</xdr:colOff>
      <xdr:row>413</xdr:row>
      <xdr:rowOff>180974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87FD8D22-5DE5-472D-9B86-C5D589CA1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78866999"/>
          <a:ext cx="38290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419</xdr:row>
      <xdr:rowOff>19050</xdr:rowOff>
    </xdr:from>
    <xdr:to>
      <xdr:col>3</xdr:col>
      <xdr:colOff>0</xdr:colOff>
      <xdr:row>419</xdr:row>
      <xdr:rowOff>171450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3F36D36D-29B1-4EE6-924D-309CDA4E9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80010000"/>
          <a:ext cx="38385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428</xdr:row>
      <xdr:rowOff>19051</xdr:rowOff>
    </xdr:from>
    <xdr:to>
      <xdr:col>2</xdr:col>
      <xdr:colOff>2171700</xdr:colOff>
      <xdr:row>429</xdr:row>
      <xdr:rowOff>9525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438B981-DFFE-4E30-9599-51ACC5BE9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82105501"/>
          <a:ext cx="38290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433</xdr:row>
      <xdr:rowOff>19050</xdr:rowOff>
    </xdr:from>
    <xdr:to>
      <xdr:col>2</xdr:col>
      <xdr:colOff>2171700</xdr:colOff>
      <xdr:row>433</xdr:row>
      <xdr:rowOff>190499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ED4BC4BE-15FC-4991-AC1C-E9CC1D51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83058000"/>
          <a:ext cx="38290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442</xdr:row>
      <xdr:rowOff>19050</xdr:rowOff>
    </xdr:from>
    <xdr:to>
      <xdr:col>2</xdr:col>
      <xdr:colOff>2171700</xdr:colOff>
      <xdr:row>443</xdr:row>
      <xdr:rowOff>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4B93A3D0-C95B-498A-BB7D-9504CE4C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847725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447</xdr:row>
      <xdr:rowOff>9525</xdr:rowOff>
    </xdr:from>
    <xdr:to>
      <xdr:col>2</xdr:col>
      <xdr:colOff>2162175</xdr:colOff>
      <xdr:row>447</xdr:row>
      <xdr:rowOff>180975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5CC3BE2B-3C80-4EBD-BAD2-203BB5AA9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85715475"/>
          <a:ext cx="38195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456</xdr:row>
      <xdr:rowOff>28575</xdr:rowOff>
    </xdr:from>
    <xdr:to>
      <xdr:col>2</xdr:col>
      <xdr:colOff>2171701</xdr:colOff>
      <xdr:row>456</xdr:row>
      <xdr:rowOff>180974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252A22FB-7285-4A15-A85A-74F9561F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87449025"/>
          <a:ext cx="38290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462</xdr:row>
      <xdr:rowOff>9525</xdr:rowOff>
    </xdr:from>
    <xdr:to>
      <xdr:col>3</xdr:col>
      <xdr:colOff>0</xdr:colOff>
      <xdr:row>462</xdr:row>
      <xdr:rowOff>180974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8D5792AE-7385-4163-919F-2DE6BE262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88572975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472</xdr:row>
      <xdr:rowOff>19050</xdr:rowOff>
    </xdr:from>
    <xdr:to>
      <xdr:col>2</xdr:col>
      <xdr:colOff>2162175</xdr:colOff>
      <xdr:row>473</xdr:row>
      <xdr:rowOff>0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A9F66A26-95FD-4E36-9ED4-823720644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90544650"/>
          <a:ext cx="38195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477</xdr:row>
      <xdr:rowOff>19050</xdr:rowOff>
    </xdr:from>
    <xdr:to>
      <xdr:col>3</xdr:col>
      <xdr:colOff>9525</xdr:colOff>
      <xdr:row>477</xdr:row>
      <xdr:rowOff>190499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C7CEBB68-830A-49CC-93BE-AEEF74BE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91497150"/>
          <a:ext cx="38481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486</xdr:row>
      <xdr:rowOff>9525</xdr:rowOff>
    </xdr:from>
    <xdr:to>
      <xdr:col>3</xdr:col>
      <xdr:colOff>0</xdr:colOff>
      <xdr:row>487</xdr:row>
      <xdr:rowOff>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A86C111B-0A83-4FFD-B976-759AD4678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93221175"/>
          <a:ext cx="38385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492</xdr:row>
      <xdr:rowOff>19050</xdr:rowOff>
    </xdr:from>
    <xdr:to>
      <xdr:col>3</xdr:col>
      <xdr:colOff>0</xdr:colOff>
      <xdr:row>492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2C1427FB-CB6E-4A11-9427-A9E3BBCE8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94373700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501</xdr:row>
      <xdr:rowOff>19050</xdr:rowOff>
    </xdr:from>
    <xdr:to>
      <xdr:col>2</xdr:col>
      <xdr:colOff>2162175</xdr:colOff>
      <xdr:row>501</xdr:row>
      <xdr:rowOff>180975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69FE2C57-23F4-4F43-B9CB-042B12920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96107250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19051</xdr:rowOff>
    </xdr:from>
    <xdr:to>
      <xdr:col>2</xdr:col>
      <xdr:colOff>2162175</xdr:colOff>
      <xdr:row>507</xdr:row>
      <xdr:rowOff>180975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60EC299-2E27-4F94-9AEE-2B0173AE7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97250251"/>
          <a:ext cx="38195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538</xdr:row>
      <xdr:rowOff>19051</xdr:rowOff>
    </xdr:from>
    <xdr:to>
      <xdr:col>2</xdr:col>
      <xdr:colOff>2162175</xdr:colOff>
      <xdr:row>538</xdr:row>
      <xdr:rowOff>180975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42E942A-CB1F-4C12-8ED6-D9DC4A7A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103212901"/>
          <a:ext cx="38195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531</xdr:row>
      <xdr:rowOff>19050</xdr:rowOff>
    </xdr:from>
    <xdr:to>
      <xdr:col>2</xdr:col>
      <xdr:colOff>2162175</xdr:colOff>
      <xdr:row>531</xdr:row>
      <xdr:rowOff>180975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A42AD7A6-D251-45B6-AC58-9BAAC4CA2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101841300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516</xdr:row>
      <xdr:rowOff>19051</xdr:rowOff>
    </xdr:from>
    <xdr:to>
      <xdr:col>2</xdr:col>
      <xdr:colOff>2152651</xdr:colOff>
      <xdr:row>516</xdr:row>
      <xdr:rowOff>180975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DBDB2C6A-13ED-4FC6-9ED1-31CA72D0C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" y="98983801"/>
          <a:ext cx="38100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522</xdr:row>
      <xdr:rowOff>19050</xdr:rowOff>
    </xdr:from>
    <xdr:to>
      <xdr:col>2</xdr:col>
      <xdr:colOff>2171700</xdr:colOff>
      <xdr:row>523</xdr:row>
      <xdr:rowOff>0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ED8834A-112A-439F-BD77-CF8FADF7C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1001268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547</xdr:row>
      <xdr:rowOff>19050</xdr:rowOff>
    </xdr:from>
    <xdr:to>
      <xdr:col>2</xdr:col>
      <xdr:colOff>2171700</xdr:colOff>
      <xdr:row>547</xdr:row>
      <xdr:rowOff>171450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29330BC-22B3-46BF-BE8A-6DD9FF99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104736900"/>
          <a:ext cx="38290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552</xdr:row>
      <xdr:rowOff>28575</xdr:rowOff>
    </xdr:from>
    <xdr:to>
      <xdr:col>2</xdr:col>
      <xdr:colOff>2162175</xdr:colOff>
      <xdr:row>552</xdr:row>
      <xdr:rowOff>180975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1684A3A2-83BB-4E0D-B395-530820A1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105698925"/>
          <a:ext cx="38195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567</xdr:row>
      <xdr:rowOff>19050</xdr:rowOff>
    </xdr:from>
    <xdr:to>
      <xdr:col>2</xdr:col>
      <xdr:colOff>2152650</xdr:colOff>
      <xdr:row>567</xdr:row>
      <xdr:rowOff>171449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C63C6D96-286F-4951-965C-98A6132E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108546900"/>
          <a:ext cx="38100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561</xdr:row>
      <xdr:rowOff>28575</xdr:rowOff>
    </xdr:from>
    <xdr:to>
      <xdr:col>2</xdr:col>
      <xdr:colOff>2162175</xdr:colOff>
      <xdr:row>561</xdr:row>
      <xdr:rowOff>180974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553B5358-35D6-487E-A594-C9ACDB31A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107413425"/>
          <a:ext cx="38195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576</xdr:row>
      <xdr:rowOff>19050</xdr:rowOff>
    </xdr:from>
    <xdr:to>
      <xdr:col>2</xdr:col>
      <xdr:colOff>2162175</xdr:colOff>
      <xdr:row>577</xdr:row>
      <xdr:rowOff>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AA788513-381F-4701-A717-27A9F81F8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110490000"/>
          <a:ext cx="38195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582</xdr:row>
      <xdr:rowOff>19050</xdr:rowOff>
    </xdr:from>
    <xdr:to>
      <xdr:col>2</xdr:col>
      <xdr:colOff>2171700</xdr:colOff>
      <xdr:row>582</xdr:row>
      <xdr:rowOff>180975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2BE4BC3A-F9E5-4EE3-A311-60E622F25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111633000"/>
          <a:ext cx="38290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592</xdr:row>
      <xdr:rowOff>19050</xdr:rowOff>
    </xdr:from>
    <xdr:to>
      <xdr:col>3</xdr:col>
      <xdr:colOff>0</xdr:colOff>
      <xdr:row>592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86B5A93B-AF81-4A2E-89D9-B516EBEDC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113557050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597</xdr:row>
      <xdr:rowOff>19050</xdr:rowOff>
    </xdr:from>
    <xdr:to>
      <xdr:col>2</xdr:col>
      <xdr:colOff>2162175</xdr:colOff>
      <xdr:row>597</xdr:row>
      <xdr:rowOff>190499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78D3082D-D004-4420-969B-AFF9C33BE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114509550"/>
          <a:ext cx="38195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606</xdr:row>
      <xdr:rowOff>19050</xdr:rowOff>
    </xdr:from>
    <xdr:to>
      <xdr:col>3</xdr:col>
      <xdr:colOff>0</xdr:colOff>
      <xdr:row>607</xdr:row>
      <xdr:rowOff>19049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D0848E92-02B9-4F5A-824F-FEA840686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116271675"/>
          <a:ext cx="38385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612</xdr:row>
      <xdr:rowOff>19049</xdr:rowOff>
    </xdr:from>
    <xdr:to>
      <xdr:col>2</xdr:col>
      <xdr:colOff>2162175</xdr:colOff>
      <xdr:row>612</xdr:row>
      <xdr:rowOff>180974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76A38040-4F92-4C3B-8210-F8DA091C1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117424199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621</xdr:row>
      <xdr:rowOff>9526</xdr:rowOff>
    </xdr:from>
    <xdr:to>
      <xdr:col>2</xdr:col>
      <xdr:colOff>2171701</xdr:colOff>
      <xdr:row>622</xdr:row>
      <xdr:rowOff>0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6E8CD5E0-282E-42AB-93FB-50D22E29C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" y="119129176"/>
          <a:ext cx="38290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626</xdr:row>
      <xdr:rowOff>28574</xdr:rowOff>
    </xdr:from>
    <xdr:to>
      <xdr:col>3</xdr:col>
      <xdr:colOff>0</xdr:colOff>
      <xdr:row>626</xdr:row>
      <xdr:rowOff>171449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F6D9312C-5BE3-468C-AC38-E4F7B0B0C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120100724"/>
          <a:ext cx="38385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652</xdr:row>
      <xdr:rowOff>9526</xdr:rowOff>
    </xdr:from>
    <xdr:to>
      <xdr:col>2</xdr:col>
      <xdr:colOff>2162175</xdr:colOff>
      <xdr:row>653</xdr:row>
      <xdr:rowOff>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56DE79CB-8E21-4D44-B8B8-19623F781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125034676"/>
          <a:ext cx="38195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658</xdr:row>
      <xdr:rowOff>19049</xdr:rowOff>
    </xdr:from>
    <xdr:to>
      <xdr:col>3</xdr:col>
      <xdr:colOff>0</xdr:colOff>
      <xdr:row>658</xdr:row>
      <xdr:rowOff>152400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CD5094F4-3D18-4279-9DD5-8CBA5C309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126187199"/>
          <a:ext cx="3838575" cy="1333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19051</xdr:rowOff>
    </xdr:from>
    <xdr:to>
      <xdr:col>2</xdr:col>
      <xdr:colOff>2247900</xdr:colOff>
      <xdr:row>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ED16F9-24E4-40E8-BFEE-2F76CCEF4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231826"/>
          <a:ext cx="3905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9525</xdr:rowOff>
    </xdr:from>
    <xdr:to>
      <xdr:col>2</xdr:col>
      <xdr:colOff>2247900</xdr:colOff>
      <xdr:row>27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1002E9-1D7C-4A4F-9F42-3C86EAB34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48050"/>
          <a:ext cx="3905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0</xdr:colOff>
      <xdr:row>38</xdr:row>
      <xdr:rowOff>10851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42A5A-696C-4093-91D0-7318941C4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86600"/>
          <a:ext cx="3924300" cy="182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2257425</xdr:colOff>
      <xdr:row>47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39056C-D98E-460C-B47D-C33782E86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001125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58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1A811E3-120A-410A-9C61-72548B76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3924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3</xdr:col>
      <xdr:colOff>1</xdr:colOff>
      <xdr:row>67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B4742B-565D-4CE4-B544-F96C32659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9675"/>
          <a:ext cx="3924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2</xdr:col>
      <xdr:colOff>2257425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DE8BD1E-84D2-4A58-90B7-14F7AF1A3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2</xdr:col>
      <xdr:colOff>2257425</xdr:colOff>
      <xdr:row>86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A0A7F06-7DDB-4A86-A129-6559D1A10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68725"/>
          <a:ext cx="3914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19051</xdr:rowOff>
    </xdr:from>
    <xdr:to>
      <xdr:col>2</xdr:col>
      <xdr:colOff>2247900</xdr:colOff>
      <xdr:row>97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EDD7C82-5A81-49B3-B69A-AB8B6344F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383251"/>
          <a:ext cx="3905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106</xdr:row>
      <xdr:rowOff>19050</xdr:rowOff>
    </xdr:from>
    <xdr:to>
      <xdr:col>2</xdr:col>
      <xdr:colOff>2247901</xdr:colOff>
      <xdr:row>107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696F7A3-00FB-4D24-A3B6-4F44161D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0297775"/>
          <a:ext cx="3905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19050</xdr:rowOff>
    </xdr:from>
    <xdr:to>
      <xdr:col>2</xdr:col>
      <xdr:colOff>2257425</xdr:colOff>
      <xdr:row>117</xdr:row>
      <xdr:rowOff>9525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1E8BE5-CB22-4DE6-9DE8-AE30733B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221825"/>
          <a:ext cx="3914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126</xdr:row>
      <xdr:rowOff>19050</xdr:rowOff>
    </xdr:from>
    <xdr:to>
      <xdr:col>3</xdr:col>
      <xdr:colOff>1</xdr:colOff>
      <xdr:row>126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E36C32A-4CCF-4DAD-AFD5-E44806DEB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4126825"/>
          <a:ext cx="3924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136</xdr:row>
      <xdr:rowOff>9525</xdr:rowOff>
    </xdr:from>
    <xdr:to>
      <xdr:col>3</xdr:col>
      <xdr:colOff>0</xdr:colOff>
      <xdr:row>136</xdr:row>
      <xdr:rowOff>171449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7562566-56EE-465E-A109-A2F68C590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25" y="26031825"/>
          <a:ext cx="3914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2</xdr:col>
      <xdr:colOff>2257425</xdr:colOff>
      <xdr:row>146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D14167F-8E55-4F9F-AE2D-996E1B661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955875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2257425</xdr:colOff>
      <xdr:row>157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93DCC93-64F1-4A1A-AFD8-C865BB8F0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9870400"/>
          <a:ext cx="3914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166</xdr:row>
      <xdr:rowOff>28575</xdr:rowOff>
    </xdr:from>
    <xdr:to>
      <xdr:col>3</xdr:col>
      <xdr:colOff>1</xdr:colOff>
      <xdr:row>166</xdr:row>
      <xdr:rowOff>180974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5B45B87-FBF8-40E2-85FF-41F4C100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31784925"/>
          <a:ext cx="3924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19050</xdr:rowOff>
    </xdr:from>
    <xdr:to>
      <xdr:col>3</xdr:col>
      <xdr:colOff>0</xdr:colOff>
      <xdr:row>177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BA8F05D-6D68-427A-9C3E-BC0BCDFE1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3699450"/>
          <a:ext cx="3924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19051</xdr:rowOff>
    </xdr:from>
    <xdr:to>
      <xdr:col>2</xdr:col>
      <xdr:colOff>2257425</xdr:colOff>
      <xdr:row>186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C0937D1-ED92-4089-91F3-5EE8EEFC1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5613976"/>
          <a:ext cx="3914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19050</xdr:rowOff>
    </xdr:from>
    <xdr:to>
      <xdr:col>2</xdr:col>
      <xdr:colOff>2257425</xdr:colOff>
      <xdr:row>206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292C310-C728-419D-B0DD-49D4A0812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7518975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215</xdr:row>
      <xdr:rowOff>19050</xdr:rowOff>
    </xdr:from>
    <xdr:to>
      <xdr:col>3</xdr:col>
      <xdr:colOff>0</xdr:colOff>
      <xdr:row>216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AFB767D-7BA1-4419-A886-0DF1D91E2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9433500"/>
          <a:ext cx="3924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225</xdr:row>
      <xdr:rowOff>28576</xdr:rowOff>
    </xdr:from>
    <xdr:to>
      <xdr:col>2</xdr:col>
      <xdr:colOff>2257425</xdr:colOff>
      <xdr:row>226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7B307E2-05D0-4A36-8E48-34426E69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3081576"/>
          <a:ext cx="3914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235</xdr:row>
      <xdr:rowOff>28575</xdr:rowOff>
    </xdr:from>
    <xdr:to>
      <xdr:col>3</xdr:col>
      <xdr:colOff>0</xdr:colOff>
      <xdr:row>235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D52FEB0-14B2-4C43-AEDE-93725146E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4996100"/>
          <a:ext cx="3924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245</xdr:row>
      <xdr:rowOff>19050</xdr:rowOff>
    </xdr:from>
    <xdr:to>
      <xdr:col>3</xdr:col>
      <xdr:colOff>0</xdr:colOff>
      <xdr:row>246</xdr:row>
      <xdr:rowOff>19050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68BDBB4-9F01-42B7-8CCF-023F7DD1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6891575"/>
          <a:ext cx="3924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255</xdr:row>
      <xdr:rowOff>19051</xdr:rowOff>
    </xdr:from>
    <xdr:to>
      <xdr:col>2</xdr:col>
      <xdr:colOff>2257425</xdr:colOff>
      <xdr:row>256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C260241-89AA-4E0F-A698-B428D882C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8825151"/>
          <a:ext cx="3914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3</xdr:col>
      <xdr:colOff>0</xdr:colOff>
      <xdr:row>267</xdr:row>
      <xdr:rowOff>9525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9F025EA-6125-42E3-B865-F08F7E72E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0730150"/>
          <a:ext cx="3924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19050</xdr:rowOff>
    </xdr:from>
    <xdr:to>
      <xdr:col>4</xdr:col>
      <xdr:colOff>933450</xdr:colOff>
      <xdr:row>277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5AF7491-760A-4996-B6A6-FC1E8FE09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2463700"/>
          <a:ext cx="5715000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9524</xdr:rowOff>
    </xdr:from>
    <xdr:to>
      <xdr:col>2</xdr:col>
      <xdr:colOff>2257424</xdr:colOff>
      <xdr:row>285</xdr:row>
      <xdr:rowOff>183085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4A83E0B-9BBC-40C6-A5E8-F389025F4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4378224"/>
          <a:ext cx="3914774" cy="1735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292</xdr:row>
      <xdr:rowOff>9526</xdr:rowOff>
    </xdr:from>
    <xdr:to>
      <xdr:col>2</xdr:col>
      <xdr:colOff>2228851</xdr:colOff>
      <xdr:row>293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D5D5621-664C-4310-8661-BEE0B370C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5521226"/>
          <a:ext cx="38862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302</xdr:row>
      <xdr:rowOff>9525</xdr:rowOff>
    </xdr:from>
    <xdr:to>
      <xdr:col>2</xdr:col>
      <xdr:colOff>2238375</xdr:colOff>
      <xdr:row>302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2C5941C-CE39-439E-9C11-882F0257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7807225"/>
          <a:ext cx="3895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312</xdr:row>
      <xdr:rowOff>9525</xdr:rowOff>
    </xdr:from>
    <xdr:to>
      <xdr:col>2</xdr:col>
      <xdr:colOff>2247900</xdr:colOff>
      <xdr:row>313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56BB73F-C291-4206-87BF-5E9F9B881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9712225"/>
          <a:ext cx="3905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19050</xdr:rowOff>
    </xdr:from>
    <xdr:to>
      <xdr:col>2</xdr:col>
      <xdr:colOff>2257425</xdr:colOff>
      <xdr:row>322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AB23D47-908D-4181-BFB0-80CD8CAE9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61626750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</xdr:row>
      <xdr:rowOff>19050</xdr:rowOff>
    </xdr:from>
    <xdr:to>
      <xdr:col>2</xdr:col>
      <xdr:colOff>2247900</xdr:colOff>
      <xdr:row>333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FA9A141A-6094-40C0-8B66-A57CC1A4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3560325"/>
          <a:ext cx="3905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342</xdr:row>
      <xdr:rowOff>28575</xdr:rowOff>
    </xdr:from>
    <xdr:to>
      <xdr:col>2</xdr:col>
      <xdr:colOff>2257425</xdr:colOff>
      <xdr:row>343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CB82C6C-E5E1-42E7-96C1-AECB9EF1B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5493900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352</xdr:row>
      <xdr:rowOff>19050</xdr:rowOff>
    </xdr:from>
    <xdr:to>
      <xdr:col>2</xdr:col>
      <xdr:colOff>2247900</xdr:colOff>
      <xdr:row>352</xdr:row>
      <xdr:rowOff>171449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20581A24-D1CF-4D8D-908C-93E308DA5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7389375"/>
          <a:ext cx="3905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19050</xdr:rowOff>
    </xdr:from>
    <xdr:to>
      <xdr:col>2</xdr:col>
      <xdr:colOff>2257425</xdr:colOff>
      <xdr:row>363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9DF43DB3-0F95-40C2-B169-7DBD21DE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9303900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372</xdr:row>
      <xdr:rowOff>28575</xdr:rowOff>
    </xdr:from>
    <xdr:to>
      <xdr:col>2</xdr:col>
      <xdr:colOff>2247900</xdr:colOff>
      <xdr:row>373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03A7377-93F6-4EC5-9DAF-02F8807F7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1218425"/>
          <a:ext cx="3905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382</xdr:row>
      <xdr:rowOff>19051</xdr:rowOff>
    </xdr:from>
    <xdr:to>
      <xdr:col>2</xdr:col>
      <xdr:colOff>2247901</xdr:colOff>
      <xdr:row>382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3BDDB28F-C609-4BAB-B700-62A9DA5E8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72942451"/>
          <a:ext cx="3905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19051</xdr:rowOff>
    </xdr:from>
    <xdr:to>
      <xdr:col>2</xdr:col>
      <xdr:colOff>2257425</xdr:colOff>
      <xdr:row>392</xdr:row>
      <xdr:rowOff>9525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C7B125B7-10D7-4BC6-BB6A-4B140116E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4856976"/>
          <a:ext cx="3914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400</xdr:row>
      <xdr:rowOff>19051</xdr:rowOff>
    </xdr:from>
    <xdr:to>
      <xdr:col>2</xdr:col>
      <xdr:colOff>2247901</xdr:colOff>
      <xdr:row>401</xdr:row>
      <xdr:rowOff>9525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982C20B4-11F3-4088-B637-CE04ACED3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76581001"/>
          <a:ext cx="3905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409</xdr:row>
      <xdr:rowOff>19051</xdr:rowOff>
    </xdr:from>
    <xdr:to>
      <xdr:col>2</xdr:col>
      <xdr:colOff>2238375</xdr:colOff>
      <xdr:row>409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E3E24A3B-6E75-4F76-AAC3-2F24E8A5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8305026"/>
          <a:ext cx="3895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418</xdr:row>
      <xdr:rowOff>19050</xdr:rowOff>
    </xdr:from>
    <xdr:to>
      <xdr:col>2</xdr:col>
      <xdr:colOff>2247901</xdr:colOff>
      <xdr:row>419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B408E58C-C114-46B4-A497-4BB1B2BAF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80048100"/>
          <a:ext cx="3905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428</xdr:row>
      <xdr:rowOff>19050</xdr:rowOff>
    </xdr:from>
    <xdr:to>
      <xdr:col>2</xdr:col>
      <xdr:colOff>2257425</xdr:colOff>
      <xdr:row>428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894D5F8-F189-4CD3-88A1-91505DA40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1953100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455</xdr:row>
      <xdr:rowOff>19050</xdr:rowOff>
    </xdr:from>
    <xdr:to>
      <xdr:col>2</xdr:col>
      <xdr:colOff>2257425</xdr:colOff>
      <xdr:row>455</xdr:row>
      <xdr:rowOff>190499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5CE1DA5-4C98-44E6-9BD8-EC614E03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87096600"/>
          <a:ext cx="3914775" cy="1714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19050</xdr:rowOff>
    </xdr:from>
    <xdr:to>
      <xdr:col>3</xdr:col>
      <xdr:colOff>0</xdr:colOff>
      <xdr:row>19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B76A1C-4A8F-4AB7-BDFB-C7DDF8311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4299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9525</xdr:colOff>
      <xdr:row>57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1440E4-940A-4BEC-AF0C-28B892FFC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7257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19051</xdr:rowOff>
    </xdr:from>
    <xdr:to>
      <xdr:col>3</xdr:col>
      <xdr:colOff>0</xdr:colOff>
      <xdr:row>66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987D75B-8C04-4BDD-A24E-280F88A38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965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19050</xdr:rowOff>
    </xdr:from>
    <xdr:to>
      <xdr:col>3</xdr:col>
      <xdr:colOff>0</xdr:colOff>
      <xdr:row>84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EC8A0CA-637F-407F-B128-50867CE1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401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9525</xdr:rowOff>
    </xdr:from>
    <xdr:to>
      <xdr:col>2</xdr:col>
      <xdr:colOff>2486025</xdr:colOff>
      <xdr:row>95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1ECAED-3982-456D-A810-DF727A818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1260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19051</xdr:rowOff>
    </xdr:from>
    <xdr:to>
      <xdr:col>2</xdr:col>
      <xdr:colOff>2486025</xdr:colOff>
      <xdr:row>113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CE3B142-8A79-4BE9-AB25-42AB9F34C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5836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19051</xdr:rowOff>
    </xdr:from>
    <xdr:to>
      <xdr:col>3</xdr:col>
      <xdr:colOff>1</xdr:colOff>
      <xdr:row>123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7E46A82-02CF-4B51-97AD-F516D4EAF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34886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19050</xdr:rowOff>
    </xdr:from>
    <xdr:to>
      <xdr:col>2</xdr:col>
      <xdr:colOff>2486025</xdr:colOff>
      <xdr:row>181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54724C4-7354-45B8-AD2C-9FF279871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5567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2486025</xdr:colOff>
      <xdr:row>156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4CB43D9-052E-40CC-B16B-E2AD12CCE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942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19050</xdr:rowOff>
    </xdr:from>
    <xdr:to>
      <xdr:col>3</xdr:col>
      <xdr:colOff>0</xdr:colOff>
      <xdr:row>144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B1505E3-709F-4737-B5A9-E5CB924B9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3177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19051</xdr:rowOff>
    </xdr:from>
    <xdr:to>
      <xdr:col>3</xdr:col>
      <xdr:colOff>0</xdr:colOff>
      <xdr:row>200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B9066A1-10FB-43DB-B413-7F49EACF2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81952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211</xdr:row>
      <xdr:rowOff>19050</xdr:rowOff>
    </xdr:from>
    <xdr:to>
      <xdr:col>3</xdr:col>
      <xdr:colOff>1</xdr:colOff>
      <xdr:row>211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4818CB8-4089-4B5E-B73B-60AC94A26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402907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19050</xdr:rowOff>
    </xdr:from>
    <xdr:to>
      <xdr:col>2</xdr:col>
      <xdr:colOff>2486025</xdr:colOff>
      <xdr:row>231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E647ADC-4BAD-42D3-AAC3-CFADBD64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39388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245</xdr:row>
      <xdr:rowOff>9525</xdr:rowOff>
    </xdr:from>
    <xdr:to>
      <xdr:col>2</xdr:col>
      <xdr:colOff>2476500</xdr:colOff>
      <xdr:row>245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2DB326-6379-447A-9123-A7B4D9EFD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68058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246</xdr:row>
      <xdr:rowOff>9525</xdr:rowOff>
    </xdr:from>
    <xdr:to>
      <xdr:col>3</xdr:col>
      <xdr:colOff>0</xdr:colOff>
      <xdr:row>246</xdr:row>
      <xdr:rowOff>190500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5E293CE-45A4-4E01-8DBB-0D7896519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699635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2</xdr:col>
      <xdr:colOff>2476500</xdr:colOff>
      <xdr:row>267</xdr:row>
      <xdr:rowOff>9525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3E0857D-B83A-41BB-8E68-F76D78688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081587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2</xdr:col>
      <xdr:colOff>2486025</xdr:colOff>
      <xdr:row>280</xdr:row>
      <xdr:rowOff>180976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12003DC-2B02-4C47-88B1-AFC7B6DBB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3511450"/>
          <a:ext cx="4295775" cy="161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300</xdr:row>
      <xdr:rowOff>19050</xdr:rowOff>
    </xdr:from>
    <xdr:to>
      <xdr:col>2</xdr:col>
      <xdr:colOff>2486025</xdr:colOff>
      <xdr:row>301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F93C346-C96A-4D83-B70B-D0A8A9902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73214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2</xdr:col>
      <xdr:colOff>2466975</xdr:colOff>
      <xdr:row>310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95E5320-36FC-44C0-85CF-AF0C63718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592264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342</xdr:row>
      <xdr:rowOff>19050</xdr:rowOff>
    </xdr:from>
    <xdr:to>
      <xdr:col>3</xdr:col>
      <xdr:colOff>0</xdr:colOff>
      <xdr:row>342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0C6DA03-86A9-4117-910A-EFD0709EA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653415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369</xdr:row>
      <xdr:rowOff>9525</xdr:rowOff>
    </xdr:from>
    <xdr:to>
      <xdr:col>3</xdr:col>
      <xdr:colOff>0</xdr:colOff>
      <xdr:row>369</xdr:row>
      <xdr:rowOff>180974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A1A327C-7D02-42CB-9489-CA5E3D416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704754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19050</xdr:rowOff>
    </xdr:from>
    <xdr:to>
      <xdr:col>2</xdr:col>
      <xdr:colOff>2486025</xdr:colOff>
      <xdr:row>330</xdr:row>
      <xdr:rowOff>190499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81A4F02-AD42-4C0C-860E-6E18F5D97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630650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388</xdr:row>
      <xdr:rowOff>19050</xdr:rowOff>
    </xdr:from>
    <xdr:to>
      <xdr:col>3</xdr:col>
      <xdr:colOff>19051</xdr:colOff>
      <xdr:row>389</xdr:row>
      <xdr:rowOff>9525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4486DF2-9DB0-4228-AFE1-6E7902C77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74123550"/>
          <a:ext cx="43243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404</xdr:row>
      <xdr:rowOff>19050</xdr:rowOff>
    </xdr:from>
    <xdr:to>
      <xdr:col>2</xdr:col>
      <xdr:colOff>2486025</xdr:colOff>
      <xdr:row>404</xdr:row>
      <xdr:rowOff>171449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5D891CD-887F-41DE-9607-01DF1D2DC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771715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420</xdr:row>
      <xdr:rowOff>19051</xdr:rowOff>
    </xdr:from>
    <xdr:to>
      <xdr:col>3</xdr:col>
      <xdr:colOff>1</xdr:colOff>
      <xdr:row>421</xdr:row>
      <xdr:rowOff>9525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22668AC-9984-49CE-9072-1E84DFFC6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8024812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28575</xdr:rowOff>
    </xdr:from>
    <xdr:to>
      <xdr:col>2</xdr:col>
      <xdr:colOff>2476500</xdr:colOff>
      <xdr:row>430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C447E66-8A55-4F31-8A39-B69F43DFF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819721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450</xdr:row>
      <xdr:rowOff>19051</xdr:rowOff>
    </xdr:from>
    <xdr:to>
      <xdr:col>3</xdr:col>
      <xdr:colOff>1</xdr:colOff>
      <xdr:row>450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62E5A8E-0E47-4A66-A843-582784E8F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859821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461</xdr:row>
      <xdr:rowOff>19050</xdr:rowOff>
    </xdr:from>
    <xdr:to>
      <xdr:col>2</xdr:col>
      <xdr:colOff>2466975</xdr:colOff>
      <xdr:row>462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4725089E-EF93-4E96-BBC3-E11B83B2E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8807767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482</xdr:row>
      <xdr:rowOff>19050</xdr:rowOff>
    </xdr:from>
    <xdr:to>
      <xdr:col>2</xdr:col>
      <xdr:colOff>2476500</xdr:colOff>
      <xdr:row>483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571ED666-4DAD-446E-A0A0-6F486209A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92097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496</xdr:row>
      <xdr:rowOff>19050</xdr:rowOff>
    </xdr:from>
    <xdr:to>
      <xdr:col>2</xdr:col>
      <xdr:colOff>2486025</xdr:colOff>
      <xdr:row>497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A9B4B2A8-6997-439F-9D44-2612F7535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947642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515</xdr:row>
      <xdr:rowOff>19049</xdr:rowOff>
    </xdr:from>
    <xdr:to>
      <xdr:col>2</xdr:col>
      <xdr:colOff>2486025</xdr:colOff>
      <xdr:row>516</xdr:row>
      <xdr:rowOff>9524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44ABD39-EFD3-46FF-BB61-4D1543987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98402774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536</xdr:row>
      <xdr:rowOff>19050</xdr:rowOff>
    </xdr:from>
    <xdr:to>
      <xdr:col>2</xdr:col>
      <xdr:colOff>2486025</xdr:colOff>
      <xdr:row>537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2244E2BD-AAF9-4B1F-9F12-CE4B34375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024032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562</xdr:row>
      <xdr:rowOff>28575</xdr:rowOff>
    </xdr:from>
    <xdr:to>
      <xdr:col>3</xdr:col>
      <xdr:colOff>9525</xdr:colOff>
      <xdr:row>563</xdr:row>
      <xdr:rowOff>9525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BBDC8B-4A6C-4B67-A406-3ECEC3535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073658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591</xdr:row>
      <xdr:rowOff>19050</xdr:rowOff>
    </xdr:from>
    <xdr:to>
      <xdr:col>2</xdr:col>
      <xdr:colOff>2486025</xdr:colOff>
      <xdr:row>592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233A021-D98C-4AD2-8378-1891C1155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111853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603</xdr:row>
      <xdr:rowOff>28575</xdr:rowOff>
    </xdr:from>
    <xdr:to>
      <xdr:col>2</xdr:col>
      <xdr:colOff>2486025</xdr:colOff>
      <xdr:row>604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E62698C-7B83-46E0-AFA8-BC05D31E7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1134808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622</xdr:row>
      <xdr:rowOff>19050</xdr:rowOff>
    </xdr:from>
    <xdr:to>
      <xdr:col>3</xdr:col>
      <xdr:colOff>0</xdr:colOff>
      <xdr:row>623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56D06FC-2BD4-4663-9C1C-754C2A6FA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171194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635</xdr:row>
      <xdr:rowOff>19050</xdr:rowOff>
    </xdr:from>
    <xdr:to>
      <xdr:col>2</xdr:col>
      <xdr:colOff>2486025</xdr:colOff>
      <xdr:row>636</xdr:row>
      <xdr:rowOff>19049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5E731B2-750E-4F75-85EC-F9CF6BFFC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119595900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656</xdr:row>
      <xdr:rowOff>19050</xdr:rowOff>
    </xdr:from>
    <xdr:to>
      <xdr:col>2</xdr:col>
      <xdr:colOff>2476501</xdr:colOff>
      <xdr:row>657</xdr:row>
      <xdr:rowOff>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947C66BE-479C-4E1F-94BE-870980E18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1253394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670</xdr:row>
      <xdr:rowOff>9525</xdr:rowOff>
    </xdr:from>
    <xdr:to>
      <xdr:col>3</xdr:col>
      <xdr:colOff>0</xdr:colOff>
      <xdr:row>670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0AC8038-C4A0-46EB-86ED-A5D94867F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279969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689</xdr:row>
      <xdr:rowOff>19051</xdr:rowOff>
    </xdr:from>
    <xdr:to>
      <xdr:col>2</xdr:col>
      <xdr:colOff>2486025</xdr:colOff>
      <xdr:row>690</xdr:row>
      <xdr:rowOff>9525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96980752-FE10-4271-9992-F32F35C57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3164502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713</xdr:row>
      <xdr:rowOff>19050</xdr:rowOff>
    </xdr:from>
    <xdr:to>
      <xdr:col>2</xdr:col>
      <xdr:colOff>2457451</xdr:colOff>
      <xdr:row>714</xdr:row>
      <xdr:rowOff>19049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E1AFA590-3B61-4A6A-966C-7EA26C1C7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136217025"/>
          <a:ext cx="42672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740</xdr:row>
      <xdr:rowOff>28575</xdr:rowOff>
    </xdr:from>
    <xdr:to>
      <xdr:col>2</xdr:col>
      <xdr:colOff>2476501</xdr:colOff>
      <xdr:row>741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341A3F04-AA46-4F40-A145-4E72834B5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" y="1413700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761</xdr:row>
      <xdr:rowOff>19050</xdr:rowOff>
    </xdr:from>
    <xdr:to>
      <xdr:col>3</xdr:col>
      <xdr:colOff>0</xdr:colOff>
      <xdr:row>761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27E434A-8F70-498C-87C7-A91705C8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1453800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774</xdr:row>
      <xdr:rowOff>9525</xdr:rowOff>
    </xdr:from>
    <xdr:to>
      <xdr:col>3</xdr:col>
      <xdr:colOff>0</xdr:colOff>
      <xdr:row>774</xdr:row>
      <xdr:rowOff>180975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1F43C75A-F1A9-4930-B043-1C575F5D3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1478470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793</xdr:row>
      <xdr:rowOff>19051</xdr:rowOff>
    </xdr:from>
    <xdr:to>
      <xdr:col>3</xdr:col>
      <xdr:colOff>9525</xdr:colOff>
      <xdr:row>793</xdr:row>
      <xdr:rowOff>180975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F18507B2-059F-47BC-A723-EF722F8C1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15150465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820</xdr:row>
      <xdr:rowOff>28576</xdr:rowOff>
    </xdr:from>
    <xdr:to>
      <xdr:col>2</xdr:col>
      <xdr:colOff>2486025</xdr:colOff>
      <xdr:row>821</xdr:row>
      <xdr:rowOff>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59C89724-D374-4B9A-8AEE-2A30941B9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1566576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833</xdr:row>
      <xdr:rowOff>19050</xdr:rowOff>
    </xdr:from>
    <xdr:to>
      <xdr:col>2</xdr:col>
      <xdr:colOff>2476501</xdr:colOff>
      <xdr:row>833</xdr:row>
      <xdr:rowOff>190499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6C385E65-24A3-4047-91C7-E5C91062C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" y="1591437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852</xdr:row>
      <xdr:rowOff>19050</xdr:rowOff>
    </xdr:from>
    <xdr:to>
      <xdr:col>3</xdr:col>
      <xdr:colOff>1</xdr:colOff>
      <xdr:row>852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690B8772-0A05-4EAE-9734-2BDE7318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" y="16257270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866</xdr:row>
      <xdr:rowOff>19051</xdr:rowOff>
    </xdr:from>
    <xdr:to>
      <xdr:col>3</xdr:col>
      <xdr:colOff>0</xdr:colOff>
      <xdr:row>866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6A131FD5-B8D1-4503-8840-EAACBC8AF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1650492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882</xdr:row>
      <xdr:rowOff>19050</xdr:rowOff>
    </xdr:from>
    <xdr:to>
      <xdr:col>3</xdr:col>
      <xdr:colOff>1</xdr:colOff>
      <xdr:row>882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B9F7F420-0737-46FF-87C0-11A7BAFCA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" y="1681257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902</xdr:row>
      <xdr:rowOff>9525</xdr:rowOff>
    </xdr:from>
    <xdr:to>
      <xdr:col>3</xdr:col>
      <xdr:colOff>0</xdr:colOff>
      <xdr:row>902</xdr:row>
      <xdr:rowOff>180974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7791FFC8-01BF-4710-AEC0-0FA9C6DE4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1719262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922</xdr:row>
      <xdr:rowOff>19051</xdr:rowOff>
    </xdr:from>
    <xdr:to>
      <xdr:col>2</xdr:col>
      <xdr:colOff>2486025</xdr:colOff>
      <xdr:row>922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BA784480-0708-4E75-8C29-42E5D3C5B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1747932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949</xdr:row>
      <xdr:rowOff>19049</xdr:rowOff>
    </xdr:from>
    <xdr:to>
      <xdr:col>3</xdr:col>
      <xdr:colOff>0</xdr:colOff>
      <xdr:row>950</xdr:row>
      <xdr:rowOff>9524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545EB707-FF81-4475-9100-3CC2834B8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179765324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964</xdr:row>
      <xdr:rowOff>19050</xdr:rowOff>
    </xdr:from>
    <xdr:to>
      <xdr:col>3</xdr:col>
      <xdr:colOff>1</xdr:colOff>
      <xdr:row>964</xdr:row>
      <xdr:rowOff>180975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95A33E19-F80E-49D1-AA7C-8BB89CBE1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" y="1822418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982</xdr:row>
      <xdr:rowOff>19050</xdr:rowOff>
    </xdr:from>
    <xdr:to>
      <xdr:col>2</xdr:col>
      <xdr:colOff>2466975</xdr:colOff>
      <xdr:row>982</xdr:row>
      <xdr:rowOff>180975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A38BD178-FDB4-4361-8061-791CD7451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1856994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992</xdr:row>
      <xdr:rowOff>19050</xdr:rowOff>
    </xdr:from>
    <xdr:to>
      <xdr:col>2</xdr:col>
      <xdr:colOff>2486025</xdr:colOff>
      <xdr:row>992</xdr:row>
      <xdr:rowOff>171450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3A963DD7-A861-4433-961E-BB2A405FB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1876044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1011</xdr:row>
      <xdr:rowOff>19050</xdr:rowOff>
    </xdr:from>
    <xdr:to>
      <xdr:col>2</xdr:col>
      <xdr:colOff>2476501</xdr:colOff>
      <xdr:row>1012</xdr:row>
      <xdr:rowOff>9525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81E24E2-0E4D-4A21-A56F-F9AC07F99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" y="19143345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1025</xdr:row>
      <xdr:rowOff>19050</xdr:rowOff>
    </xdr:from>
    <xdr:to>
      <xdr:col>2</xdr:col>
      <xdr:colOff>2476500</xdr:colOff>
      <xdr:row>1026</xdr:row>
      <xdr:rowOff>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6C51AA6B-BEAB-4B38-A759-C60283C09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1941004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903</xdr:row>
      <xdr:rowOff>9526</xdr:rowOff>
    </xdr:from>
    <xdr:to>
      <xdr:col>2</xdr:col>
      <xdr:colOff>2466975</xdr:colOff>
      <xdr:row>903</xdr:row>
      <xdr:rowOff>171450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CDF84BD1-1732-4A2A-955C-BFF15C9BA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172526326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2</xdr:col>
      <xdr:colOff>2486025</xdr:colOff>
      <xdr:row>923</xdr:row>
      <xdr:rowOff>171449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B5B1BF2F-3B84-4274-B30A-43D0151B1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1763363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1045</xdr:row>
      <xdr:rowOff>19049</xdr:rowOff>
    </xdr:from>
    <xdr:to>
      <xdr:col>2</xdr:col>
      <xdr:colOff>2486025</xdr:colOff>
      <xdr:row>1045</xdr:row>
      <xdr:rowOff>180974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AA65852C-6954-491F-B377-44D02788D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1996820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1056</xdr:row>
      <xdr:rowOff>19050</xdr:rowOff>
    </xdr:from>
    <xdr:to>
      <xdr:col>2</xdr:col>
      <xdr:colOff>2476501</xdr:colOff>
      <xdr:row>1056</xdr:row>
      <xdr:rowOff>180975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CD3F684-4F01-4E09-8B57-ED0F5E44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" y="2017776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1077</xdr:row>
      <xdr:rowOff>19050</xdr:rowOff>
    </xdr:from>
    <xdr:to>
      <xdr:col>2</xdr:col>
      <xdr:colOff>2476501</xdr:colOff>
      <xdr:row>1077</xdr:row>
      <xdr:rowOff>171450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D1DF54C-9EA9-4668-A212-2E9AED5B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" y="2057971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1097</xdr:row>
      <xdr:rowOff>19051</xdr:rowOff>
    </xdr:from>
    <xdr:to>
      <xdr:col>3</xdr:col>
      <xdr:colOff>9525</xdr:colOff>
      <xdr:row>1097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C90D1CF6-34DF-4CC6-9586-C988902B6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20960715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1110</xdr:row>
      <xdr:rowOff>19050</xdr:rowOff>
    </xdr:from>
    <xdr:to>
      <xdr:col>2</xdr:col>
      <xdr:colOff>2486025</xdr:colOff>
      <xdr:row>1111</xdr:row>
      <xdr:rowOff>19050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CC50CAF7-3C39-4D8A-8DE8-621FE76D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212083650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1132</xdr:row>
      <xdr:rowOff>19050</xdr:rowOff>
    </xdr:from>
    <xdr:to>
      <xdr:col>2</xdr:col>
      <xdr:colOff>2486025</xdr:colOff>
      <xdr:row>1133</xdr:row>
      <xdr:rowOff>9525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20BA366B-1F44-4BB7-BB21-30B2C3CE4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2162937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1146</xdr:row>
      <xdr:rowOff>19050</xdr:rowOff>
    </xdr:from>
    <xdr:to>
      <xdr:col>2</xdr:col>
      <xdr:colOff>2476501</xdr:colOff>
      <xdr:row>1147</xdr:row>
      <xdr:rowOff>0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2FD84148-B471-4537-9E07-A663E671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" y="2189607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1164</xdr:row>
      <xdr:rowOff>19051</xdr:rowOff>
    </xdr:from>
    <xdr:to>
      <xdr:col>3</xdr:col>
      <xdr:colOff>1</xdr:colOff>
      <xdr:row>1165</xdr:row>
      <xdr:rowOff>9525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4C797A9E-C157-4983-B39D-F8035939D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" y="2224182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1183</xdr:row>
      <xdr:rowOff>19050</xdr:rowOff>
    </xdr:from>
    <xdr:to>
      <xdr:col>2</xdr:col>
      <xdr:colOff>2486025</xdr:colOff>
      <xdr:row>1184</xdr:row>
      <xdr:rowOff>0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1F6F8FB-CF47-4693-B94E-99DD1DE66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2260377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1203</xdr:row>
      <xdr:rowOff>19050</xdr:rowOff>
    </xdr:from>
    <xdr:to>
      <xdr:col>2</xdr:col>
      <xdr:colOff>2476501</xdr:colOff>
      <xdr:row>1203</xdr:row>
      <xdr:rowOff>180975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3599E204-620B-406E-AEC7-A5D257B67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" y="2298668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1218</xdr:row>
      <xdr:rowOff>19050</xdr:rowOff>
    </xdr:from>
    <xdr:to>
      <xdr:col>2</xdr:col>
      <xdr:colOff>2476501</xdr:colOff>
      <xdr:row>1218</xdr:row>
      <xdr:rowOff>171450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579B0E0B-663E-4B2A-9BF6-533C1BFF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" y="2327243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1239</xdr:row>
      <xdr:rowOff>19051</xdr:rowOff>
    </xdr:from>
    <xdr:to>
      <xdr:col>2</xdr:col>
      <xdr:colOff>2486025</xdr:colOff>
      <xdr:row>1239</xdr:row>
      <xdr:rowOff>180975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A6064689-35F4-4A7B-A40A-4FCEE921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2367438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1251</xdr:row>
      <xdr:rowOff>19050</xdr:rowOff>
    </xdr:from>
    <xdr:to>
      <xdr:col>2</xdr:col>
      <xdr:colOff>2486025</xdr:colOff>
      <xdr:row>1251</xdr:row>
      <xdr:rowOff>180975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BBA9F61A-4EDA-4307-9D61-F1F0D71B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2390298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1273</xdr:row>
      <xdr:rowOff>9524</xdr:rowOff>
    </xdr:from>
    <xdr:to>
      <xdr:col>2</xdr:col>
      <xdr:colOff>2486025</xdr:colOff>
      <xdr:row>1273</xdr:row>
      <xdr:rowOff>190499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3C0A455C-4287-469C-9A17-B2609B89B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24323039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1286</xdr:row>
      <xdr:rowOff>19050</xdr:rowOff>
    </xdr:from>
    <xdr:to>
      <xdr:col>2</xdr:col>
      <xdr:colOff>2486025</xdr:colOff>
      <xdr:row>1286</xdr:row>
      <xdr:rowOff>190499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B14E0F4E-3AE0-4549-BF88-C4BC425C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2457164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1337</xdr:row>
      <xdr:rowOff>9526</xdr:rowOff>
    </xdr:from>
    <xdr:to>
      <xdr:col>2</xdr:col>
      <xdr:colOff>2486025</xdr:colOff>
      <xdr:row>1338</xdr:row>
      <xdr:rowOff>0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CB7F9049-3AB2-4640-817E-304DECFC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25544145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1354</xdr:row>
      <xdr:rowOff>19051</xdr:rowOff>
    </xdr:from>
    <xdr:to>
      <xdr:col>3</xdr:col>
      <xdr:colOff>9525</xdr:colOff>
      <xdr:row>1354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5853033-955C-4FE0-9314-762C89EF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258689476"/>
          <a:ext cx="4314825" cy="1619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2</xdr:col>
      <xdr:colOff>2447925</xdr:colOff>
      <xdr:row>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3037CE-AC45-4F66-8818-416AD02A4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03180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2</xdr:col>
      <xdr:colOff>2447925</xdr:colOff>
      <xdr:row>27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11904D-BF5B-4F03-95DC-4A0A4ADD4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57575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</xdr:row>
      <xdr:rowOff>19050</xdr:rowOff>
    </xdr:from>
    <xdr:to>
      <xdr:col>2</xdr:col>
      <xdr:colOff>2457451</xdr:colOff>
      <xdr:row>37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84660C-F841-41C1-A583-AE7A2F40A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08660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2447925</xdr:colOff>
      <xdr:row>47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251C05-92AB-4AE8-807A-99E4E3A28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1600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92D185E-6443-45D0-92DC-2889118DA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28575</xdr:rowOff>
    </xdr:from>
    <xdr:to>
      <xdr:col>3</xdr:col>
      <xdr:colOff>0</xdr:colOff>
      <xdr:row>68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C9B02A9-8B3E-4173-A10F-B8CFF6A91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8397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19050</xdr:rowOff>
    </xdr:from>
    <xdr:to>
      <xdr:col>2</xdr:col>
      <xdr:colOff>2457450</xdr:colOff>
      <xdr:row>79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0AFFEFD-B990-4718-A18C-CC4F60B8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935200"/>
          <a:ext cx="42672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88</xdr:row>
      <xdr:rowOff>19050</xdr:rowOff>
    </xdr:from>
    <xdr:to>
      <xdr:col>2</xdr:col>
      <xdr:colOff>2457451</xdr:colOff>
      <xdr:row>88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E950504-F167-4186-B5DE-377328F33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6849725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28575</xdr:rowOff>
    </xdr:from>
    <xdr:to>
      <xdr:col>2</xdr:col>
      <xdr:colOff>2409825</xdr:colOff>
      <xdr:row>99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960BA94-6434-43C9-AF8B-6FF321CE4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773775"/>
          <a:ext cx="4219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9525</xdr:rowOff>
    </xdr:from>
    <xdr:to>
      <xdr:col>3</xdr:col>
      <xdr:colOff>0</xdr:colOff>
      <xdr:row>109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389AFD4-5F9C-4A90-91BF-9A26E056F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85975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28575</xdr:rowOff>
    </xdr:from>
    <xdr:to>
      <xdr:col>2</xdr:col>
      <xdr:colOff>2447925</xdr:colOff>
      <xdr:row>121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B20A788-4C14-458D-BD7B-1D24BEAB7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99335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19050</xdr:rowOff>
    </xdr:from>
    <xdr:to>
      <xdr:col>3</xdr:col>
      <xdr:colOff>0</xdr:colOff>
      <xdr:row>132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4BB9CFD-DB1B-4E31-B9B2-EB8E1D920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0793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19050</xdr:rowOff>
    </xdr:from>
    <xdr:to>
      <xdr:col>3</xdr:col>
      <xdr:colOff>0</xdr:colOff>
      <xdr:row>142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765EA60-0BB7-4713-8AAA-64A2E6AF1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99385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19050</xdr:rowOff>
    </xdr:from>
    <xdr:to>
      <xdr:col>2</xdr:col>
      <xdr:colOff>2447925</xdr:colOff>
      <xdr:row>151</xdr:row>
      <xdr:rowOff>190499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D768D6B-E204-4F1C-B631-73B2A2291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90837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28575</xdr:rowOff>
    </xdr:from>
    <xdr:to>
      <xdr:col>2</xdr:col>
      <xdr:colOff>2457450</xdr:colOff>
      <xdr:row>161</xdr:row>
      <xdr:rowOff>180974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76AC169-88BE-42E1-BBF0-8B0D2E13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0832425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19050</xdr:rowOff>
    </xdr:from>
    <xdr:to>
      <xdr:col>2</xdr:col>
      <xdr:colOff>2447925</xdr:colOff>
      <xdr:row>171</xdr:row>
      <xdr:rowOff>190499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DC5FB15-83B0-4242-9D39-501CE216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2727900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181</xdr:row>
      <xdr:rowOff>19051</xdr:rowOff>
    </xdr:from>
    <xdr:to>
      <xdr:col>2</xdr:col>
      <xdr:colOff>2457451</xdr:colOff>
      <xdr:row>182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83781B2-4B24-4CB3-8B19-F993D9619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4661476"/>
          <a:ext cx="42672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191</xdr:row>
      <xdr:rowOff>19051</xdr:rowOff>
    </xdr:from>
    <xdr:to>
      <xdr:col>2</xdr:col>
      <xdr:colOff>2457451</xdr:colOff>
      <xdr:row>191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BB6FD48-5FAF-460B-9596-C2FB409B9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36566476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210</xdr:row>
      <xdr:rowOff>19050</xdr:rowOff>
    </xdr:from>
    <xdr:to>
      <xdr:col>3</xdr:col>
      <xdr:colOff>0</xdr:colOff>
      <xdr:row>210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9DE6598-B189-410E-A031-B3FE44ED7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84714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28576</xdr:rowOff>
    </xdr:from>
    <xdr:to>
      <xdr:col>2</xdr:col>
      <xdr:colOff>2457450</xdr:colOff>
      <xdr:row>221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53A9B8C-9268-44D6-9110-DC6C3EF64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0395526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19051</xdr:rowOff>
    </xdr:from>
    <xdr:to>
      <xdr:col>3</xdr:col>
      <xdr:colOff>0</xdr:colOff>
      <xdr:row>231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F06A9C9-63A0-419D-A982-08D3EFC49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4215051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19051</xdr:rowOff>
    </xdr:from>
    <xdr:to>
      <xdr:col>2</xdr:col>
      <xdr:colOff>2447925</xdr:colOff>
      <xdr:row>242</xdr:row>
      <xdr:rowOff>28575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1DC36F8-92CE-4676-9DD3-A81F82C76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6129576"/>
          <a:ext cx="4257675" cy="2000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251</xdr:row>
      <xdr:rowOff>19050</xdr:rowOff>
    </xdr:from>
    <xdr:to>
      <xdr:col>2</xdr:col>
      <xdr:colOff>2457451</xdr:colOff>
      <xdr:row>252</xdr:row>
      <xdr:rowOff>9525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8A96C14-D687-4410-A2DE-505B9ACF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8034575"/>
          <a:ext cx="42672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</xdr:row>
      <xdr:rowOff>19049</xdr:rowOff>
    </xdr:from>
    <xdr:to>
      <xdr:col>2</xdr:col>
      <xdr:colOff>2447925</xdr:colOff>
      <xdr:row>261</xdr:row>
      <xdr:rowOff>180974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4B346D4-A98D-41AC-B3F7-46525BAA5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9968149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19050</xdr:rowOff>
    </xdr:from>
    <xdr:to>
      <xdr:col>3</xdr:col>
      <xdr:colOff>0</xdr:colOff>
      <xdr:row>272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2FDF850-4261-475F-A397-55A26ED50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18731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282</xdr:row>
      <xdr:rowOff>19051</xdr:rowOff>
    </xdr:from>
    <xdr:to>
      <xdr:col>2</xdr:col>
      <xdr:colOff>2457451</xdr:colOff>
      <xdr:row>282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25A0CCE-B215-4DF4-956B-2ED9BD27A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3797201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292</xdr:row>
      <xdr:rowOff>19050</xdr:rowOff>
    </xdr:from>
    <xdr:to>
      <xdr:col>3</xdr:col>
      <xdr:colOff>0</xdr:colOff>
      <xdr:row>292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3309378-DB4E-409A-B468-A751D323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5711725"/>
          <a:ext cx="42767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302</xdr:row>
      <xdr:rowOff>28575</xdr:rowOff>
    </xdr:from>
    <xdr:to>
      <xdr:col>2</xdr:col>
      <xdr:colOff>2457450</xdr:colOff>
      <xdr:row>303</xdr:row>
      <xdr:rowOff>9525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35F4A64-DCA3-4C55-85D8-C8F323E1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7826275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312</xdr:row>
      <xdr:rowOff>19050</xdr:rowOff>
    </xdr:from>
    <xdr:to>
      <xdr:col>2</xdr:col>
      <xdr:colOff>2457451</xdr:colOff>
      <xdr:row>312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069337E-8D6E-44CA-A65F-F2142C198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5972175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323</xdr:row>
      <xdr:rowOff>19051</xdr:rowOff>
    </xdr:from>
    <xdr:to>
      <xdr:col>2</xdr:col>
      <xdr:colOff>2447925</xdr:colOff>
      <xdr:row>324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10736A14-A922-4FE0-A65F-D5CFD748C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1817251"/>
          <a:ext cx="42576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333</xdr:row>
      <xdr:rowOff>19050</xdr:rowOff>
    </xdr:from>
    <xdr:to>
      <xdr:col>2</xdr:col>
      <xdr:colOff>2447925</xdr:colOff>
      <xdr:row>333</xdr:row>
      <xdr:rowOff>171449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180EC06-D319-4C28-AC60-8F0382FF6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63750825"/>
          <a:ext cx="42576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342</xdr:row>
      <xdr:rowOff>28576</xdr:rowOff>
    </xdr:from>
    <xdr:to>
      <xdr:col>2</xdr:col>
      <xdr:colOff>2457450</xdr:colOff>
      <xdr:row>343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C5D8AA5-2688-47A5-B50F-2A39C30AC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5484376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352</xdr:row>
      <xdr:rowOff>19049</xdr:rowOff>
    </xdr:from>
    <xdr:to>
      <xdr:col>2</xdr:col>
      <xdr:colOff>2447925</xdr:colOff>
      <xdr:row>352</xdr:row>
      <xdr:rowOff>180974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D9E56CA-4A15-4137-A41E-96075A580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7389374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19050</xdr:rowOff>
    </xdr:from>
    <xdr:to>
      <xdr:col>2</xdr:col>
      <xdr:colOff>2457450</xdr:colOff>
      <xdr:row>362</xdr:row>
      <xdr:rowOff>190499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22482FC-7A04-4D22-BAED-A243A5C0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930390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372</xdr:row>
      <xdr:rowOff>19050</xdr:rowOff>
    </xdr:from>
    <xdr:to>
      <xdr:col>2</xdr:col>
      <xdr:colOff>2457450</xdr:colOff>
      <xdr:row>373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EA9702C-00ED-4C41-A1F1-CE51CCF80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712089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382</xdr:row>
      <xdr:rowOff>19050</xdr:rowOff>
    </xdr:from>
    <xdr:to>
      <xdr:col>2</xdr:col>
      <xdr:colOff>2447925</xdr:colOff>
      <xdr:row>383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045E85E-B466-4394-8895-BD192B60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3132950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392</xdr:row>
      <xdr:rowOff>19050</xdr:rowOff>
    </xdr:from>
    <xdr:to>
      <xdr:col>2</xdr:col>
      <xdr:colOff>2447925</xdr:colOff>
      <xdr:row>392</xdr:row>
      <xdr:rowOff>171449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356C7DE3-7BA2-4014-8253-1C0638C4A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5047475"/>
          <a:ext cx="42576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19050</xdr:rowOff>
    </xdr:from>
    <xdr:to>
      <xdr:col>2</xdr:col>
      <xdr:colOff>2428875</xdr:colOff>
      <xdr:row>402</xdr:row>
      <xdr:rowOff>171450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D07C40D4-B4EC-4FDC-B75A-6290D5DC2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6962000"/>
          <a:ext cx="42386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412</xdr:row>
      <xdr:rowOff>19051</xdr:rowOff>
    </xdr:from>
    <xdr:to>
      <xdr:col>3</xdr:col>
      <xdr:colOff>0</xdr:colOff>
      <xdr:row>412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EA83142-15E0-4564-B296-534455851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8876526"/>
          <a:ext cx="4276725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422</xdr:row>
      <xdr:rowOff>19050</xdr:rowOff>
    </xdr:from>
    <xdr:to>
      <xdr:col>2</xdr:col>
      <xdr:colOff>2447925</xdr:colOff>
      <xdr:row>423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7CD713E-956C-48F4-88A9-8C7C576F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80810100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432</xdr:row>
      <xdr:rowOff>19050</xdr:rowOff>
    </xdr:from>
    <xdr:to>
      <xdr:col>3</xdr:col>
      <xdr:colOff>0</xdr:colOff>
      <xdr:row>433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DDDED5C2-1346-4DDF-A393-1A400982C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827151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459</xdr:row>
      <xdr:rowOff>19050</xdr:rowOff>
    </xdr:from>
    <xdr:to>
      <xdr:col>2</xdr:col>
      <xdr:colOff>2438401</xdr:colOff>
      <xdr:row>459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19FF0635-B215-43C9-8FF9-EA4F8EF4C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" y="87858600"/>
          <a:ext cx="4248150" cy="161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28576</xdr:rowOff>
    </xdr:from>
    <xdr:to>
      <xdr:col>2</xdr:col>
      <xdr:colOff>2466975</xdr:colOff>
      <xdr:row>15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54498C-5545-4868-AEF8-9F0A62978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7047476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3</xdr:col>
      <xdr:colOff>9525</xdr:colOff>
      <xdr:row>121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247057-1F3D-42F3-BA68-089655A5B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440500"/>
          <a:ext cx="43148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28576</xdr:rowOff>
    </xdr:from>
    <xdr:to>
      <xdr:col>2</xdr:col>
      <xdr:colOff>2466975</xdr:colOff>
      <xdr:row>16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FFDB66-434C-401F-BAE1-0B9AAC79D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7247501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9525</xdr:rowOff>
    </xdr:from>
    <xdr:to>
      <xdr:col>3</xdr:col>
      <xdr:colOff>0</xdr:colOff>
      <xdr:row>158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4B4A6F-4F34-4FA3-A5AF-D65211F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2225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2B496C-711F-42E6-B9FD-7B8295EB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2791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19050</xdr:rowOff>
    </xdr:from>
    <xdr:to>
      <xdr:col>2</xdr:col>
      <xdr:colOff>2476500</xdr:colOff>
      <xdr:row>157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64A7BFF-DB8F-4B2F-8C1D-4259760B0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2321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</xdr:row>
      <xdr:rowOff>19050</xdr:rowOff>
    </xdr:from>
    <xdr:to>
      <xdr:col>3</xdr:col>
      <xdr:colOff>9525</xdr:colOff>
      <xdr:row>191</xdr:row>
      <xdr:rowOff>180263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0156212-D907-4A4F-9932-BC47632DE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328100"/>
          <a:ext cx="4314825" cy="161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9525</xdr:rowOff>
    </xdr:from>
    <xdr:to>
      <xdr:col>3</xdr:col>
      <xdr:colOff>828675</xdr:colOff>
      <xdr:row>161</xdr:row>
      <xdr:rowOff>9526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7760FB1-96EE-4F45-8CBE-61523D0A1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603575"/>
          <a:ext cx="5133975" cy="38100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203</xdr:row>
      <xdr:rowOff>19050</xdr:rowOff>
    </xdr:from>
    <xdr:to>
      <xdr:col>2</xdr:col>
      <xdr:colOff>2476501</xdr:colOff>
      <xdr:row>204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A12CBF3-18AA-43A9-ADC0-D0AC6051E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85191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28575</xdr:rowOff>
    </xdr:from>
    <xdr:to>
      <xdr:col>2</xdr:col>
      <xdr:colOff>2486025</xdr:colOff>
      <xdr:row>273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1FDB6FF-5E3D-422F-B30C-499E8908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16731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274</xdr:row>
      <xdr:rowOff>9525</xdr:rowOff>
    </xdr:from>
    <xdr:to>
      <xdr:col>3</xdr:col>
      <xdr:colOff>0</xdr:colOff>
      <xdr:row>274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586F1D9-0672-46A2-A838-76203F38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541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19050</xdr:rowOff>
    </xdr:from>
    <xdr:to>
      <xdr:col>2</xdr:col>
      <xdr:colOff>2486025</xdr:colOff>
      <xdr:row>285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DBD0A31-ED87-460C-B6A0-E625607CF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43687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3</xdr:col>
      <xdr:colOff>0</xdr:colOff>
      <xdr:row>310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5109FC7-2522-4DA1-B510-6155C3FC0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91312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317</xdr:row>
      <xdr:rowOff>19051</xdr:rowOff>
    </xdr:from>
    <xdr:to>
      <xdr:col>3</xdr:col>
      <xdr:colOff>1</xdr:colOff>
      <xdr:row>317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D7CD37B-9441-4D95-9CCA-798B551C7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604647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19050</xdr:rowOff>
    </xdr:from>
    <xdr:to>
      <xdr:col>2</xdr:col>
      <xdr:colOff>2486025</xdr:colOff>
      <xdr:row>391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7D7075-7E75-4819-BC7E-A3740DB6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45998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392</xdr:row>
      <xdr:rowOff>9525</xdr:rowOff>
    </xdr:from>
    <xdr:to>
      <xdr:col>2</xdr:col>
      <xdr:colOff>2486025</xdr:colOff>
      <xdr:row>392</xdr:row>
      <xdr:rowOff>190500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C48BB41-8659-4182-BB15-7B8538393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47807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19051</xdr:rowOff>
    </xdr:from>
    <xdr:to>
      <xdr:col>2</xdr:col>
      <xdr:colOff>2486025</xdr:colOff>
      <xdr:row>402</xdr:row>
      <xdr:rowOff>189743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173D80A-7D93-4947-8C3E-55B7F416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6704826"/>
          <a:ext cx="4295775" cy="170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488</xdr:row>
      <xdr:rowOff>19051</xdr:rowOff>
    </xdr:from>
    <xdr:to>
      <xdr:col>3</xdr:col>
      <xdr:colOff>0</xdr:colOff>
      <xdr:row>488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21FEED2-1A96-4D03-88DE-AD5B025AD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30878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501</xdr:row>
      <xdr:rowOff>19050</xdr:rowOff>
    </xdr:from>
    <xdr:to>
      <xdr:col>3</xdr:col>
      <xdr:colOff>0</xdr:colOff>
      <xdr:row>501</xdr:row>
      <xdr:rowOff>171449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A2CC1F4-8457-4904-9D27-435E0589E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9539287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489</xdr:row>
      <xdr:rowOff>9526</xdr:rowOff>
    </xdr:from>
    <xdr:to>
      <xdr:col>3</xdr:col>
      <xdr:colOff>9525</xdr:colOff>
      <xdr:row>489</xdr:row>
      <xdr:rowOff>190500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2CCA992-781A-479F-97F4-BB06A5A12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3287851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568</xdr:row>
      <xdr:rowOff>19051</xdr:rowOff>
    </xdr:from>
    <xdr:to>
      <xdr:col>2</xdr:col>
      <xdr:colOff>2486025</xdr:colOff>
      <xdr:row>569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23BDCE3-71B7-45BE-99F0-60179CDA8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083564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624</xdr:row>
      <xdr:rowOff>19051</xdr:rowOff>
    </xdr:from>
    <xdr:to>
      <xdr:col>2</xdr:col>
      <xdr:colOff>2486025</xdr:colOff>
      <xdr:row>624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6AC3CE4-059B-4951-A3F9-DB95F16BE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18833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569</xdr:row>
      <xdr:rowOff>9525</xdr:rowOff>
    </xdr:from>
    <xdr:to>
      <xdr:col>2</xdr:col>
      <xdr:colOff>2476500</xdr:colOff>
      <xdr:row>569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8B51FE7-3F27-43A5-B0F4-9C3C16EB0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085659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635</xdr:row>
      <xdr:rowOff>9526</xdr:rowOff>
    </xdr:from>
    <xdr:to>
      <xdr:col>2</xdr:col>
      <xdr:colOff>2486025</xdr:colOff>
      <xdr:row>635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56AA48C-7F64-4D15-8DE6-2D1FFB0BC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211580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711</xdr:row>
      <xdr:rowOff>28576</xdr:rowOff>
    </xdr:from>
    <xdr:to>
      <xdr:col>2</xdr:col>
      <xdr:colOff>2486025</xdr:colOff>
      <xdr:row>711</xdr:row>
      <xdr:rowOff>180976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3EFCEE3-8802-48DD-BAC7-420DC014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35655051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712</xdr:row>
      <xdr:rowOff>28575</xdr:rowOff>
    </xdr:from>
    <xdr:to>
      <xdr:col>2</xdr:col>
      <xdr:colOff>2476500</xdr:colOff>
      <xdr:row>712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9C98C01-6902-4346-BCD3-9010725F3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358455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635</xdr:row>
      <xdr:rowOff>19051</xdr:rowOff>
    </xdr:from>
    <xdr:to>
      <xdr:col>6</xdr:col>
      <xdr:colOff>114300</xdr:colOff>
      <xdr:row>635</xdr:row>
      <xdr:rowOff>182259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D0AC167-DF70-424D-AC32-0D15CE0AE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72076" y="121167526"/>
          <a:ext cx="2476499" cy="16320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731</xdr:row>
      <xdr:rowOff>19049</xdr:rowOff>
    </xdr:from>
    <xdr:to>
      <xdr:col>3</xdr:col>
      <xdr:colOff>1</xdr:colOff>
      <xdr:row>731</xdr:row>
      <xdr:rowOff>200024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F8F08146-B429-40FE-84F5-F511FDE4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139465049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788</xdr:row>
      <xdr:rowOff>19050</xdr:rowOff>
    </xdr:from>
    <xdr:to>
      <xdr:col>2</xdr:col>
      <xdr:colOff>2495549</xdr:colOff>
      <xdr:row>788</xdr:row>
      <xdr:rowOff>190500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AB87382-8B78-4991-9444-F3B3B11DF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50342600"/>
          <a:ext cx="4305299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789</xdr:row>
      <xdr:rowOff>28574</xdr:rowOff>
    </xdr:from>
    <xdr:to>
      <xdr:col>3</xdr:col>
      <xdr:colOff>9524</xdr:colOff>
      <xdr:row>789</xdr:row>
      <xdr:rowOff>183019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90BDFB3D-C57C-4A5B-B6BD-D1A7E1765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50514049"/>
          <a:ext cx="4314824" cy="1544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804</xdr:row>
      <xdr:rowOff>19050</xdr:rowOff>
    </xdr:from>
    <xdr:to>
      <xdr:col>2</xdr:col>
      <xdr:colOff>2476501</xdr:colOff>
      <xdr:row>805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F46B89E-F4F8-46C2-B920-59797F8F0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1533906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876</xdr:row>
      <xdr:rowOff>19050</xdr:rowOff>
    </xdr:from>
    <xdr:to>
      <xdr:col>3</xdr:col>
      <xdr:colOff>9525</xdr:colOff>
      <xdr:row>876</xdr:row>
      <xdr:rowOff>190500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A88C2F8-A3A5-49B0-BF1D-68EF4A700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669161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877</xdr:row>
      <xdr:rowOff>19050</xdr:rowOff>
    </xdr:from>
    <xdr:to>
      <xdr:col>3</xdr:col>
      <xdr:colOff>28575</xdr:colOff>
      <xdr:row>878</xdr:row>
      <xdr:rowOff>9525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4F5A595B-CEEF-4780-8BE8-C3D731B63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67125650"/>
          <a:ext cx="43338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2</xdr:col>
      <xdr:colOff>2466975</xdr:colOff>
      <xdr:row>805</xdr:row>
      <xdr:rowOff>190500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5023C0D6-7E21-4454-A1BD-7E5898555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53581100"/>
          <a:ext cx="427672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889</xdr:row>
      <xdr:rowOff>28576</xdr:rowOff>
    </xdr:from>
    <xdr:to>
      <xdr:col>2</xdr:col>
      <xdr:colOff>2486025</xdr:colOff>
      <xdr:row>889</xdr:row>
      <xdr:rowOff>190500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1C161D65-5348-44E6-ACC9-473ED1022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1696307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957</xdr:row>
      <xdr:rowOff>28575</xdr:rowOff>
    </xdr:from>
    <xdr:to>
      <xdr:col>3</xdr:col>
      <xdr:colOff>0</xdr:colOff>
      <xdr:row>957</xdr:row>
      <xdr:rowOff>200024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E81ACA97-82CB-4769-8663-532369A6E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8239422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971</xdr:row>
      <xdr:rowOff>19051</xdr:rowOff>
    </xdr:from>
    <xdr:to>
      <xdr:col>2</xdr:col>
      <xdr:colOff>2486025</xdr:colOff>
      <xdr:row>971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B3287A86-D629-4169-B9CB-3B0391BF9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184861201"/>
          <a:ext cx="4295775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995</xdr:row>
      <xdr:rowOff>19051</xdr:rowOff>
    </xdr:from>
    <xdr:to>
      <xdr:col>2</xdr:col>
      <xdr:colOff>2466975</xdr:colOff>
      <xdr:row>995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2EF349D-30CB-4134-8415-58D42959C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89833251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890</xdr:row>
      <xdr:rowOff>19050</xdr:rowOff>
    </xdr:from>
    <xdr:to>
      <xdr:col>2</xdr:col>
      <xdr:colOff>2486025</xdr:colOff>
      <xdr:row>890</xdr:row>
      <xdr:rowOff>190499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7CB81831-A77C-4981-84F6-3FB6F6C5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698307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958</xdr:row>
      <xdr:rowOff>19051</xdr:rowOff>
    </xdr:from>
    <xdr:to>
      <xdr:col>3</xdr:col>
      <xdr:colOff>9525</xdr:colOff>
      <xdr:row>959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D0466D06-86FE-4AB1-8F20-45D9AB512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82784751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972</xdr:row>
      <xdr:rowOff>9525</xdr:rowOff>
    </xdr:from>
    <xdr:to>
      <xdr:col>2</xdr:col>
      <xdr:colOff>2486025</xdr:colOff>
      <xdr:row>972</xdr:row>
      <xdr:rowOff>171450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9DB45BDF-6168-43DC-BCC6-F6B1BB8AD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854422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996</xdr:row>
      <xdr:rowOff>9525</xdr:rowOff>
    </xdr:from>
    <xdr:to>
      <xdr:col>3</xdr:col>
      <xdr:colOff>0</xdr:colOff>
      <xdr:row>996</xdr:row>
      <xdr:rowOff>180974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78CE2DD-8A35-46CA-A342-B6246876C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9001422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1036</xdr:row>
      <xdr:rowOff>28575</xdr:rowOff>
    </xdr:from>
    <xdr:to>
      <xdr:col>2</xdr:col>
      <xdr:colOff>2486025</xdr:colOff>
      <xdr:row>1036</xdr:row>
      <xdr:rowOff>190500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B9F11F76-6FBF-403F-AB4D-3A48C12C3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1976532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1115</xdr:row>
      <xdr:rowOff>9525</xdr:rowOff>
    </xdr:from>
    <xdr:to>
      <xdr:col>2</xdr:col>
      <xdr:colOff>2476500</xdr:colOff>
      <xdr:row>1115</xdr:row>
      <xdr:rowOff>180975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756EC405-B299-47F7-AF71-8A6008C54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21249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1037</xdr:row>
      <xdr:rowOff>28575</xdr:rowOff>
    </xdr:from>
    <xdr:to>
      <xdr:col>3</xdr:col>
      <xdr:colOff>0</xdr:colOff>
      <xdr:row>1037</xdr:row>
      <xdr:rowOff>180975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22C7330D-1EF2-40C4-BCFD-C363BFB9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19791997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1125</xdr:row>
      <xdr:rowOff>19051</xdr:rowOff>
    </xdr:from>
    <xdr:to>
      <xdr:col>2</xdr:col>
      <xdr:colOff>2486025</xdr:colOff>
      <xdr:row>1125</xdr:row>
      <xdr:rowOff>180975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BB3F9A8-8091-43F6-BC65-62CE81BCD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2146744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1183</xdr:row>
      <xdr:rowOff>19050</xdr:rowOff>
    </xdr:from>
    <xdr:to>
      <xdr:col>2</xdr:col>
      <xdr:colOff>2476500</xdr:colOff>
      <xdr:row>1183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3D457713-59FD-44E8-AD9B-9A494BBA8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2257234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1184</xdr:row>
      <xdr:rowOff>9525</xdr:rowOff>
    </xdr:from>
    <xdr:to>
      <xdr:col>2</xdr:col>
      <xdr:colOff>2476501</xdr:colOff>
      <xdr:row>1184</xdr:row>
      <xdr:rowOff>180975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39614DB2-84EA-4620-88B4-D09DEA8BC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" y="2259425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1198</xdr:row>
      <xdr:rowOff>19050</xdr:rowOff>
    </xdr:from>
    <xdr:to>
      <xdr:col>3</xdr:col>
      <xdr:colOff>0</xdr:colOff>
      <xdr:row>1198</xdr:row>
      <xdr:rowOff>171449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B2DE3852-FD91-43F3-AB5E-5F47B409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22861905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1282</xdr:row>
      <xdr:rowOff>19050</xdr:rowOff>
    </xdr:from>
    <xdr:to>
      <xdr:col>3</xdr:col>
      <xdr:colOff>0</xdr:colOff>
      <xdr:row>1282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A04C29DF-C654-48B8-9E8D-DEB9E3FF5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446210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1281</xdr:row>
      <xdr:rowOff>19049</xdr:rowOff>
    </xdr:from>
    <xdr:to>
      <xdr:col>3</xdr:col>
      <xdr:colOff>9525</xdr:colOff>
      <xdr:row>1282</xdr:row>
      <xdr:rowOff>11221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26249204-0800-442D-972B-F5348D2A1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244430549"/>
          <a:ext cx="4314825" cy="1921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1197</xdr:row>
      <xdr:rowOff>19051</xdr:rowOff>
    </xdr:from>
    <xdr:to>
      <xdr:col>3</xdr:col>
      <xdr:colOff>0</xdr:colOff>
      <xdr:row>1197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F1D4DD65-CFFF-45EF-848B-E0AF87B6D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2284285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1368</xdr:row>
      <xdr:rowOff>19051</xdr:rowOff>
    </xdr:from>
    <xdr:to>
      <xdr:col>2</xdr:col>
      <xdr:colOff>2486025</xdr:colOff>
      <xdr:row>1368</xdr:row>
      <xdr:rowOff>180975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3B9D5CD8-2485-4DDE-A474-05F4E43C2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2610231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1293</xdr:row>
      <xdr:rowOff>19050</xdr:rowOff>
    </xdr:from>
    <xdr:to>
      <xdr:col>3</xdr:col>
      <xdr:colOff>1</xdr:colOff>
      <xdr:row>1293</xdr:row>
      <xdr:rowOff>171450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A1004E5B-0E07-4400-AB0D-B044AC3C6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" y="24673560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1369</xdr:row>
      <xdr:rowOff>19050</xdr:rowOff>
    </xdr:from>
    <xdr:to>
      <xdr:col>2</xdr:col>
      <xdr:colOff>2486025</xdr:colOff>
      <xdr:row>1369</xdr:row>
      <xdr:rowOff>190499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36BE5ECC-4267-4266-A2DA-8483CEB56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2612517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1484</xdr:row>
      <xdr:rowOff>19050</xdr:rowOff>
    </xdr:from>
    <xdr:to>
      <xdr:col>3</xdr:col>
      <xdr:colOff>1</xdr:colOff>
      <xdr:row>1484</xdr:row>
      <xdr:rowOff>171450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DE6DC044-E5A0-4B9F-AFCE-9688E4B10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" y="28242577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1458</xdr:row>
      <xdr:rowOff>28576</xdr:rowOff>
    </xdr:from>
    <xdr:to>
      <xdr:col>2</xdr:col>
      <xdr:colOff>2486025</xdr:colOff>
      <xdr:row>1458</xdr:row>
      <xdr:rowOff>190500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9ADF9847-C7D5-4309-AFA0-17A627226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2776728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1444</xdr:row>
      <xdr:rowOff>19049</xdr:rowOff>
    </xdr:from>
    <xdr:to>
      <xdr:col>3</xdr:col>
      <xdr:colOff>0</xdr:colOff>
      <xdr:row>1444</xdr:row>
      <xdr:rowOff>200024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CA825FF8-8ACC-4192-B3B2-A81E1138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275186774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1384</xdr:row>
      <xdr:rowOff>19050</xdr:rowOff>
    </xdr:from>
    <xdr:to>
      <xdr:col>3</xdr:col>
      <xdr:colOff>9525</xdr:colOff>
      <xdr:row>1384</xdr:row>
      <xdr:rowOff>190500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95F35060-26C6-47EC-9695-9C18FED5B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264137775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1459</xdr:row>
      <xdr:rowOff>19050</xdr:rowOff>
    </xdr:from>
    <xdr:to>
      <xdr:col>2</xdr:col>
      <xdr:colOff>2486025</xdr:colOff>
      <xdr:row>1459</xdr:row>
      <xdr:rowOff>180975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C19DA8BF-1D06-45B8-98FB-195B8CE11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2780633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1445</xdr:row>
      <xdr:rowOff>28575</xdr:rowOff>
    </xdr:from>
    <xdr:to>
      <xdr:col>3</xdr:col>
      <xdr:colOff>9525</xdr:colOff>
      <xdr:row>1445</xdr:row>
      <xdr:rowOff>180974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D1D54CA0-487D-498C-96D4-0ED80EA4F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27559635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1385</xdr:row>
      <xdr:rowOff>19050</xdr:rowOff>
    </xdr:from>
    <xdr:to>
      <xdr:col>3</xdr:col>
      <xdr:colOff>9525</xdr:colOff>
      <xdr:row>1385</xdr:row>
      <xdr:rowOff>180975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47C0FE84-0B8E-4E3F-8244-D0CA5B98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264347325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1528</xdr:row>
      <xdr:rowOff>19050</xdr:rowOff>
    </xdr:from>
    <xdr:to>
      <xdr:col>2</xdr:col>
      <xdr:colOff>2476500</xdr:colOff>
      <xdr:row>1528</xdr:row>
      <xdr:rowOff>171450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8F0D9744-8313-4F1C-A287-F23AFE9FC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2898743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1602</xdr:row>
      <xdr:rowOff>19051</xdr:rowOff>
    </xdr:from>
    <xdr:to>
      <xdr:col>2</xdr:col>
      <xdr:colOff>2486025</xdr:colOff>
      <xdr:row>1602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FF7B0026-6E7D-4045-BF75-69DD0F8CC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3037808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1529</xdr:row>
      <xdr:rowOff>0</xdr:rowOff>
    </xdr:from>
    <xdr:to>
      <xdr:col>2</xdr:col>
      <xdr:colOff>2457451</xdr:colOff>
      <xdr:row>1529</xdr:row>
      <xdr:rowOff>180975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CFF69A76-847F-42E0-A350-BBD2C3756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" y="290283900"/>
          <a:ext cx="42672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1617</xdr:row>
      <xdr:rowOff>19050</xdr:rowOff>
    </xdr:from>
    <xdr:to>
      <xdr:col>3</xdr:col>
      <xdr:colOff>0</xdr:colOff>
      <xdr:row>1617</xdr:row>
      <xdr:rowOff>180975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C4B0F66B-8C4B-45AE-AEF3-275907A23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3063525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1715</xdr:row>
      <xdr:rowOff>19051</xdr:rowOff>
    </xdr:from>
    <xdr:to>
      <xdr:col>2</xdr:col>
      <xdr:colOff>2476500</xdr:colOff>
      <xdr:row>1715</xdr:row>
      <xdr:rowOff>180975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B454B01F-E86E-41C8-B8B8-388628AFD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32445007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1716</xdr:row>
      <xdr:rowOff>9525</xdr:rowOff>
    </xdr:from>
    <xdr:to>
      <xdr:col>2</xdr:col>
      <xdr:colOff>2486025</xdr:colOff>
      <xdr:row>1716</xdr:row>
      <xdr:rowOff>190499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4060530F-B9C4-4CA7-B34E-659258D88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324650100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1618</xdr:row>
      <xdr:rowOff>19050</xdr:rowOff>
    </xdr:from>
    <xdr:to>
      <xdr:col>3</xdr:col>
      <xdr:colOff>19050</xdr:colOff>
      <xdr:row>1618</xdr:row>
      <xdr:rowOff>180975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83AF8881-967B-4B5E-9420-DC2401131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306752625"/>
          <a:ext cx="43243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1603</xdr:row>
      <xdr:rowOff>19050</xdr:rowOff>
    </xdr:from>
    <xdr:to>
      <xdr:col>2</xdr:col>
      <xdr:colOff>2486025</xdr:colOff>
      <xdr:row>1603</xdr:row>
      <xdr:rowOff>190499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664E7D4D-B9BF-4E66-A6C8-FA093579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3042666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1741</xdr:row>
      <xdr:rowOff>19050</xdr:rowOff>
    </xdr:from>
    <xdr:to>
      <xdr:col>3</xdr:col>
      <xdr:colOff>1</xdr:colOff>
      <xdr:row>1741</xdr:row>
      <xdr:rowOff>190500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CCE05CCC-91F8-4995-890C-A99B8EBCA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" y="33236535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1877</xdr:row>
      <xdr:rowOff>19050</xdr:rowOff>
    </xdr:from>
    <xdr:to>
      <xdr:col>2</xdr:col>
      <xdr:colOff>2476501</xdr:colOff>
      <xdr:row>1877</xdr:row>
      <xdr:rowOff>190500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EB2F6E16-D51C-468A-B285-D94986390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" y="3580733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1742</xdr:row>
      <xdr:rowOff>9525</xdr:rowOff>
    </xdr:from>
    <xdr:to>
      <xdr:col>3</xdr:col>
      <xdr:colOff>19050</xdr:colOff>
      <xdr:row>1742</xdr:row>
      <xdr:rowOff>190500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DD2ECC43-BB53-4FA4-BB0D-D04A8FB8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332555850"/>
          <a:ext cx="43243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1878</xdr:row>
      <xdr:rowOff>9525</xdr:rowOff>
    </xdr:from>
    <xdr:to>
      <xdr:col>2</xdr:col>
      <xdr:colOff>2466975</xdr:colOff>
      <xdr:row>1878</xdr:row>
      <xdr:rowOff>180975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A4843B04-D625-4F8D-A69B-1ACE3F66D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35846385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1890</xdr:row>
      <xdr:rowOff>19050</xdr:rowOff>
    </xdr:from>
    <xdr:to>
      <xdr:col>2</xdr:col>
      <xdr:colOff>2486025</xdr:colOff>
      <xdr:row>1891</xdr:row>
      <xdr:rowOff>9524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8191078D-3A1C-4FAB-AD70-10BAA674A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36077842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1965</xdr:row>
      <xdr:rowOff>28575</xdr:rowOff>
    </xdr:from>
    <xdr:to>
      <xdr:col>2</xdr:col>
      <xdr:colOff>2486025</xdr:colOff>
      <xdr:row>1965</xdr:row>
      <xdr:rowOff>180974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902F3E88-0A00-4AB1-B938-B5CD828E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3748849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1980</xdr:row>
      <xdr:rowOff>19050</xdr:rowOff>
    </xdr:from>
    <xdr:to>
      <xdr:col>2</xdr:col>
      <xdr:colOff>2486025</xdr:colOff>
      <xdr:row>1980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96DADB1F-D27F-45B5-BB41-AFA637506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3775424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2048</xdr:row>
      <xdr:rowOff>9525</xdr:rowOff>
    </xdr:from>
    <xdr:to>
      <xdr:col>3</xdr:col>
      <xdr:colOff>9525</xdr:colOff>
      <xdr:row>2048</xdr:row>
      <xdr:rowOff>200024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4368E9AF-7D0E-4AC6-B932-13D48FA4F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390296400"/>
          <a:ext cx="431482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1966</xdr:row>
      <xdr:rowOff>9525</xdr:rowOff>
    </xdr:from>
    <xdr:to>
      <xdr:col>2</xdr:col>
      <xdr:colOff>2486025</xdr:colOff>
      <xdr:row>1966</xdr:row>
      <xdr:rowOff>180974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2F58F768-E9B0-4116-93EE-6FC9072DA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3752659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1981</xdr:row>
      <xdr:rowOff>19050</xdr:rowOff>
    </xdr:from>
    <xdr:to>
      <xdr:col>2</xdr:col>
      <xdr:colOff>2486025</xdr:colOff>
      <xdr:row>1981</xdr:row>
      <xdr:rowOff>171449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4363BEED-C840-4142-B838-C93339A57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37813297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2049</xdr:row>
      <xdr:rowOff>19050</xdr:rowOff>
    </xdr:from>
    <xdr:to>
      <xdr:col>2</xdr:col>
      <xdr:colOff>2486025</xdr:colOff>
      <xdr:row>2049</xdr:row>
      <xdr:rowOff>183963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41EB3F6-5C69-41AE-9727-AF7AD2290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391086975"/>
          <a:ext cx="4295775" cy="164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1891</xdr:row>
      <xdr:rowOff>38099</xdr:rowOff>
    </xdr:from>
    <xdr:to>
      <xdr:col>2</xdr:col>
      <xdr:colOff>2476500</xdr:colOff>
      <xdr:row>1891</xdr:row>
      <xdr:rowOff>180974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5E902216-0563-429C-ABCB-EE598E4BB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361007024"/>
          <a:ext cx="42862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2094</xdr:row>
      <xdr:rowOff>19051</xdr:rowOff>
    </xdr:from>
    <xdr:to>
      <xdr:col>3</xdr:col>
      <xdr:colOff>0</xdr:colOff>
      <xdr:row>2094</xdr:row>
      <xdr:rowOff>180975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7B0D70CB-6575-4911-80F7-89840295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3996785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2198</xdr:row>
      <xdr:rowOff>19050</xdr:rowOff>
    </xdr:from>
    <xdr:to>
      <xdr:col>3</xdr:col>
      <xdr:colOff>0</xdr:colOff>
      <xdr:row>2199</xdr:row>
      <xdr:rowOff>9525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75D38DAC-6DF2-4EFD-9170-27EF54DA4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419528625"/>
          <a:ext cx="4305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2199</xdr:row>
      <xdr:rowOff>28575</xdr:rowOff>
    </xdr:from>
    <xdr:to>
      <xdr:col>3</xdr:col>
      <xdr:colOff>9525</xdr:colOff>
      <xdr:row>2199</xdr:row>
      <xdr:rowOff>180974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6759E6F-2344-4883-9A6E-7AD45B2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41972865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2095</xdr:row>
      <xdr:rowOff>0</xdr:rowOff>
    </xdr:from>
    <xdr:to>
      <xdr:col>3</xdr:col>
      <xdr:colOff>9525</xdr:colOff>
      <xdr:row>2095</xdr:row>
      <xdr:rowOff>171450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5001F48E-EBF9-4584-88AD-ED3874A56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399888075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2426</xdr:row>
      <xdr:rowOff>19050</xdr:rowOff>
    </xdr:from>
    <xdr:to>
      <xdr:col>2</xdr:col>
      <xdr:colOff>2466975</xdr:colOff>
      <xdr:row>2426</xdr:row>
      <xdr:rowOff>190500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F798D1CC-7BF2-4818-85C1-06EE113CA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4630007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2212</xdr:row>
      <xdr:rowOff>19050</xdr:rowOff>
    </xdr:from>
    <xdr:to>
      <xdr:col>2</xdr:col>
      <xdr:colOff>2486025</xdr:colOff>
      <xdr:row>2213</xdr:row>
      <xdr:rowOff>0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641EAA7C-654D-4D62-82BC-6242150F8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4222337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2427</xdr:row>
      <xdr:rowOff>19051</xdr:rowOff>
    </xdr:from>
    <xdr:to>
      <xdr:col>3</xdr:col>
      <xdr:colOff>0</xdr:colOff>
      <xdr:row>2427</xdr:row>
      <xdr:rowOff>180975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C6B31AF9-6B53-467D-B180-7DE528C19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4632102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2465</xdr:row>
      <xdr:rowOff>28575</xdr:rowOff>
    </xdr:from>
    <xdr:to>
      <xdr:col>3</xdr:col>
      <xdr:colOff>0</xdr:colOff>
      <xdr:row>2465</xdr:row>
      <xdr:rowOff>180974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5DAE2044-7E6A-4463-B544-C2B0770B3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47046832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2466</xdr:row>
      <xdr:rowOff>9525</xdr:rowOff>
    </xdr:from>
    <xdr:to>
      <xdr:col>2</xdr:col>
      <xdr:colOff>2486025</xdr:colOff>
      <xdr:row>2466</xdr:row>
      <xdr:rowOff>180975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4C7EE857-D328-4A55-BD4D-AAFC3CAF4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4706397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2478</xdr:row>
      <xdr:rowOff>19050</xdr:rowOff>
    </xdr:from>
    <xdr:to>
      <xdr:col>3</xdr:col>
      <xdr:colOff>0</xdr:colOff>
      <xdr:row>2478</xdr:row>
      <xdr:rowOff>180975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E8918162-BA1B-4D6A-A369-9C78736C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4729353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2538</xdr:row>
      <xdr:rowOff>19050</xdr:rowOff>
    </xdr:from>
    <xdr:to>
      <xdr:col>2</xdr:col>
      <xdr:colOff>2476501</xdr:colOff>
      <xdr:row>2539</xdr:row>
      <xdr:rowOff>0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91658274-254F-40A8-BD57-12432D97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" y="4844129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2479</xdr:row>
      <xdr:rowOff>9525</xdr:rowOff>
    </xdr:from>
    <xdr:to>
      <xdr:col>2</xdr:col>
      <xdr:colOff>2486025</xdr:colOff>
      <xdr:row>2479</xdr:row>
      <xdr:rowOff>180974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A23A239D-E253-4F5B-AC02-4E2E6366D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4731448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2555</xdr:row>
      <xdr:rowOff>28576</xdr:rowOff>
    </xdr:from>
    <xdr:to>
      <xdr:col>2</xdr:col>
      <xdr:colOff>2476500</xdr:colOff>
      <xdr:row>2555</xdr:row>
      <xdr:rowOff>180976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74F900F6-2EB2-4752-9890-B07DC2D99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487689526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2618</xdr:row>
      <xdr:rowOff>19050</xdr:rowOff>
    </xdr:from>
    <xdr:to>
      <xdr:col>2</xdr:col>
      <xdr:colOff>2486025</xdr:colOff>
      <xdr:row>2619</xdr:row>
      <xdr:rowOff>9525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BDA0196A-91FA-4716-988B-0A7D7D073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499081425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2630</xdr:row>
      <xdr:rowOff>19050</xdr:rowOff>
    </xdr:from>
    <xdr:to>
      <xdr:col>3</xdr:col>
      <xdr:colOff>0</xdr:colOff>
      <xdr:row>2630</xdr:row>
      <xdr:rowOff>180975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3517CFCB-9C08-40D2-AF2B-6605DC209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5011769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2657</xdr:row>
      <xdr:rowOff>28575</xdr:rowOff>
    </xdr:from>
    <xdr:to>
      <xdr:col>2</xdr:col>
      <xdr:colOff>2466975</xdr:colOff>
      <xdr:row>2657</xdr:row>
      <xdr:rowOff>191224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2EC7626E-F4BD-417B-B740-A812BF74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506139450"/>
          <a:ext cx="4276725" cy="162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2539</xdr:row>
      <xdr:rowOff>19050</xdr:rowOff>
    </xdr:from>
    <xdr:to>
      <xdr:col>2</xdr:col>
      <xdr:colOff>2476499</xdr:colOff>
      <xdr:row>2539</xdr:row>
      <xdr:rowOff>190500</xdr:rowOff>
    </xdr:to>
    <xdr:pic>
      <xdr:nvPicPr>
        <xdr:cNvPr id="100" name="Imagen 99">
          <a:extLst>
            <a:ext uri="{FF2B5EF4-FFF2-40B4-BE49-F238E27FC236}">
              <a16:creationId xmlns:a16="http://schemas.microsoft.com/office/drawing/2014/main" id="{2E523D16-E552-4D6A-8F08-21144A5D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484612950"/>
          <a:ext cx="4286249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2619</xdr:row>
      <xdr:rowOff>28574</xdr:rowOff>
    </xdr:from>
    <xdr:to>
      <xdr:col>3</xdr:col>
      <xdr:colOff>9525</xdr:colOff>
      <xdr:row>2619</xdr:row>
      <xdr:rowOff>181777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12EDF73A-CA13-4FF1-A62D-792B4C8D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499490999"/>
          <a:ext cx="4314825" cy="1532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2631</xdr:row>
      <xdr:rowOff>19049</xdr:rowOff>
    </xdr:from>
    <xdr:to>
      <xdr:col>3</xdr:col>
      <xdr:colOff>19050</xdr:colOff>
      <xdr:row>2631</xdr:row>
      <xdr:rowOff>180974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BC144654-09AF-4094-87A5-EDB229A87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501767474"/>
          <a:ext cx="43243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2658</xdr:row>
      <xdr:rowOff>19050</xdr:rowOff>
    </xdr:from>
    <xdr:to>
      <xdr:col>3</xdr:col>
      <xdr:colOff>0</xdr:colOff>
      <xdr:row>2658</xdr:row>
      <xdr:rowOff>180975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48715F51-4B6E-4331-9EC5-DAD0D0BF5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506910975"/>
          <a:ext cx="4305300" cy="16192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2539</xdr:row>
      <xdr:rowOff>28575</xdr:rowOff>
    </xdr:from>
    <xdr:ext cx="4286250" cy="180975"/>
    <xdr:pic>
      <xdr:nvPicPr>
        <xdr:cNvPr id="105" name="Imagen 104">
          <a:extLst>
            <a:ext uri="{FF2B5EF4-FFF2-40B4-BE49-F238E27FC236}">
              <a16:creationId xmlns:a16="http://schemas.microsoft.com/office/drawing/2014/main" id="{5AD0540E-5058-4B4C-9668-71F288193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487699050"/>
          <a:ext cx="4286250" cy="180975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2675</xdr:row>
      <xdr:rowOff>19051</xdr:rowOff>
    </xdr:from>
    <xdr:to>
      <xdr:col>3</xdr:col>
      <xdr:colOff>1</xdr:colOff>
      <xdr:row>2675</xdr:row>
      <xdr:rowOff>171451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53906381-8B69-4FB2-992E-9038504B7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" y="510540001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2746</xdr:row>
      <xdr:rowOff>19050</xdr:rowOff>
    </xdr:from>
    <xdr:to>
      <xdr:col>3</xdr:col>
      <xdr:colOff>0</xdr:colOff>
      <xdr:row>2746</xdr:row>
      <xdr:rowOff>190499</xdr:rowOff>
    </xdr:to>
    <xdr:pic>
      <xdr:nvPicPr>
        <xdr:cNvPr id="106" name="Imagen 105">
          <a:extLst>
            <a:ext uri="{FF2B5EF4-FFF2-40B4-BE49-F238E27FC236}">
              <a16:creationId xmlns:a16="http://schemas.microsoft.com/office/drawing/2014/main" id="{B3B659F4-76B3-4403-838F-A864ADF20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5241321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2763</xdr:row>
      <xdr:rowOff>19050</xdr:rowOff>
    </xdr:from>
    <xdr:to>
      <xdr:col>2</xdr:col>
      <xdr:colOff>2486025</xdr:colOff>
      <xdr:row>2764</xdr:row>
      <xdr:rowOff>0</xdr:rowOff>
    </xdr:to>
    <xdr:pic>
      <xdr:nvPicPr>
        <xdr:cNvPr id="107" name="Imagen 106">
          <a:extLst>
            <a:ext uri="{FF2B5EF4-FFF2-40B4-BE49-F238E27FC236}">
              <a16:creationId xmlns:a16="http://schemas.microsoft.com/office/drawing/2014/main" id="{C2B3D05A-2ED7-4F5C-8DCD-D132D262A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5273706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2821</xdr:row>
      <xdr:rowOff>19050</xdr:rowOff>
    </xdr:from>
    <xdr:to>
      <xdr:col>3</xdr:col>
      <xdr:colOff>1</xdr:colOff>
      <xdr:row>2821</xdr:row>
      <xdr:rowOff>190500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4A1E26FE-AC2A-4592-96E2-4AC7CCB06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" y="5384196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2822</xdr:row>
      <xdr:rowOff>9525</xdr:rowOff>
    </xdr:from>
    <xdr:to>
      <xdr:col>3</xdr:col>
      <xdr:colOff>0</xdr:colOff>
      <xdr:row>2822</xdr:row>
      <xdr:rowOff>171449</xdr:rowOff>
    </xdr:to>
    <xdr:pic>
      <xdr:nvPicPr>
        <xdr:cNvPr id="109" name="Imagen 108">
          <a:extLst>
            <a:ext uri="{FF2B5EF4-FFF2-40B4-BE49-F238E27FC236}">
              <a16:creationId xmlns:a16="http://schemas.microsoft.com/office/drawing/2014/main" id="{53291596-8AD9-4F1C-9EA5-454EFB45F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538619700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2831</xdr:row>
      <xdr:rowOff>19050</xdr:rowOff>
    </xdr:from>
    <xdr:to>
      <xdr:col>3</xdr:col>
      <xdr:colOff>1</xdr:colOff>
      <xdr:row>2832</xdr:row>
      <xdr:rowOff>19049</xdr:rowOff>
    </xdr:to>
    <xdr:pic>
      <xdr:nvPicPr>
        <xdr:cNvPr id="110" name="Imagen 109">
          <a:extLst>
            <a:ext uri="{FF2B5EF4-FFF2-40B4-BE49-F238E27FC236}">
              <a16:creationId xmlns:a16="http://schemas.microsoft.com/office/drawing/2014/main" id="{164AD461-CB05-4A6C-973F-68F4F9CD3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" y="54034372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2903</xdr:row>
      <xdr:rowOff>19050</xdr:rowOff>
    </xdr:from>
    <xdr:to>
      <xdr:col>2</xdr:col>
      <xdr:colOff>2486025</xdr:colOff>
      <xdr:row>2903</xdr:row>
      <xdr:rowOff>180975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0C96935F-CBEE-4078-B4EF-0636DBCAD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5540597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2904</xdr:row>
      <xdr:rowOff>0</xdr:rowOff>
    </xdr:from>
    <xdr:to>
      <xdr:col>3</xdr:col>
      <xdr:colOff>0</xdr:colOff>
      <xdr:row>2904</xdr:row>
      <xdr:rowOff>190499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73823782-FD7D-423A-89B2-60658F00A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55425022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2925</xdr:row>
      <xdr:rowOff>19051</xdr:rowOff>
    </xdr:from>
    <xdr:to>
      <xdr:col>2</xdr:col>
      <xdr:colOff>2486025</xdr:colOff>
      <xdr:row>2925</xdr:row>
      <xdr:rowOff>180975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20999D59-8AC6-4075-A31B-CC05078E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5582793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3022</xdr:row>
      <xdr:rowOff>19050</xdr:rowOff>
    </xdr:from>
    <xdr:to>
      <xdr:col>3</xdr:col>
      <xdr:colOff>9525</xdr:colOff>
      <xdr:row>3022</xdr:row>
      <xdr:rowOff>190500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33D6206F-D6EB-4C68-A38D-203DBF817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5765673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3023</xdr:row>
      <xdr:rowOff>9525</xdr:rowOff>
    </xdr:from>
    <xdr:to>
      <xdr:col>3</xdr:col>
      <xdr:colOff>28575</xdr:colOff>
      <xdr:row>3023</xdr:row>
      <xdr:rowOff>180975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ED55A1C7-FA0E-41D4-A990-5F1ACF0D3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576748275"/>
          <a:ext cx="43338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2926</xdr:row>
      <xdr:rowOff>28575</xdr:rowOff>
    </xdr:from>
    <xdr:to>
      <xdr:col>3</xdr:col>
      <xdr:colOff>0</xdr:colOff>
      <xdr:row>2926</xdr:row>
      <xdr:rowOff>180974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0FCDFFDC-096F-4E01-B9D1-B01F549FA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55847932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3035</xdr:row>
      <xdr:rowOff>19050</xdr:rowOff>
    </xdr:from>
    <xdr:to>
      <xdr:col>2</xdr:col>
      <xdr:colOff>2466975</xdr:colOff>
      <xdr:row>3035</xdr:row>
      <xdr:rowOff>190500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C26EA7E4-467E-4745-95A4-5FD38A246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5792724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3097</xdr:row>
      <xdr:rowOff>9525</xdr:rowOff>
    </xdr:from>
    <xdr:to>
      <xdr:col>3</xdr:col>
      <xdr:colOff>1</xdr:colOff>
      <xdr:row>3097</xdr:row>
      <xdr:rowOff>180974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B890FEBD-740C-491A-BE9B-E9037DA7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" y="5908833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3113</xdr:row>
      <xdr:rowOff>28575</xdr:rowOff>
    </xdr:from>
    <xdr:to>
      <xdr:col>2</xdr:col>
      <xdr:colOff>2476501</xdr:colOff>
      <xdr:row>3114</xdr:row>
      <xdr:rowOff>19050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1FE019D1-961C-4FA9-9F2B-E088A5F07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" y="593759925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3160</xdr:row>
      <xdr:rowOff>19050</xdr:rowOff>
    </xdr:from>
    <xdr:to>
      <xdr:col>2</xdr:col>
      <xdr:colOff>2486025</xdr:colOff>
      <xdr:row>3160</xdr:row>
      <xdr:rowOff>161469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17EB9A23-69B1-417E-8B83-3FB0E4AD1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602513400"/>
          <a:ext cx="4295775" cy="1424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3036</xdr:row>
      <xdr:rowOff>19050</xdr:rowOff>
    </xdr:from>
    <xdr:to>
      <xdr:col>2</xdr:col>
      <xdr:colOff>2466975</xdr:colOff>
      <xdr:row>3036</xdr:row>
      <xdr:rowOff>190499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B42739B4-0D12-4E9F-A747-C64D2292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579481950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3098</xdr:row>
      <xdr:rowOff>19050</xdr:rowOff>
    </xdr:from>
    <xdr:to>
      <xdr:col>2</xdr:col>
      <xdr:colOff>2466975</xdr:colOff>
      <xdr:row>3098</xdr:row>
      <xdr:rowOff>190500</xdr:rowOff>
    </xdr:to>
    <xdr:pic>
      <xdr:nvPicPr>
        <xdr:cNvPr id="122" name="Imagen 121">
          <a:extLst>
            <a:ext uri="{FF2B5EF4-FFF2-40B4-BE49-F238E27FC236}">
              <a16:creationId xmlns:a16="http://schemas.microsoft.com/office/drawing/2014/main" id="{84EED204-4D95-438A-AEBB-E793102C9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5913120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3114</xdr:row>
      <xdr:rowOff>9525</xdr:rowOff>
    </xdr:from>
    <xdr:to>
      <xdr:col>2</xdr:col>
      <xdr:colOff>2476500</xdr:colOff>
      <xdr:row>3114</xdr:row>
      <xdr:rowOff>180974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5AC86437-4816-4019-AC6A-B09D768E3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5943314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3161</xdr:row>
      <xdr:rowOff>0</xdr:rowOff>
    </xdr:from>
    <xdr:to>
      <xdr:col>3</xdr:col>
      <xdr:colOff>9525</xdr:colOff>
      <xdr:row>3161</xdr:row>
      <xdr:rowOff>171450</xdr:rowOff>
    </xdr:to>
    <xdr:pic>
      <xdr:nvPicPr>
        <xdr:cNvPr id="124" name="Imagen 123">
          <a:extLst>
            <a:ext uri="{FF2B5EF4-FFF2-40B4-BE49-F238E27FC236}">
              <a16:creationId xmlns:a16="http://schemas.microsoft.com/office/drawing/2014/main" id="{3A513C5A-79E2-441B-8C3B-ABF59F25D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6032754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3182</xdr:row>
      <xdr:rowOff>19050</xdr:rowOff>
    </xdr:from>
    <xdr:to>
      <xdr:col>2</xdr:col>
      <xdr:colOff>2486025</xdr:colOff>
      <xdr:row>3183</xdr:row>
      <xdr:rowOff>0</xdr:rowOff>
    </xdr:to>
    <xdr:pic>
      <xdr:nvPicPr>
        <xdr:cNvPr id="125" name="Imagen 124">
          <a:extLst>
            <a:ext uri="{FF2B5EF4-FFF2-40B4-BE49-F238E27FC236}">
              <a16:creationId xmlns:a16="http://schemas.microsoft.com/office/drawing/2014/main" id="{C3AAD807-8DCE-47BE-92CE-1027EF6CF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6073140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3258</xdr:row>
      <xdr:rowOff>19050</xdr:rowOff>
    </xdr:from>
    <xdr:to>
      <xdr:col>2</xdr:col>
      <xdr:colOff>2476501</xdr:colOff>
      <xdr:row>3258</xdr:row>
      <xdr:rowOff>190500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DDCA3F54-A4E5-4FA2-A124-5F88237EE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" y="6216015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3259</xdr:row>
      <xdr:rowOff>9525</xdr:rowOff>
    </xdr:from>
    <xdr:to>
      <xdr:col>2</xdr:col>
      <xdr:colOff>2476500</xdr:colOff>
      <xdr:row>3259</xdr:row>
      <xdr:rowOff>180975</xdr:rowOff>
    </xdr:to>
    <xdr:pic>
      <xdr:nvPicPr>
        <xdr:cNvPr id="127" name="Imagen 126">
          <a:extLst>
            <a:ext uri="{FF2B5EF4-FFF2-40B4-BE49-F238E27FC236}">
              <a16:creationId xmlns:a16="http://schemas.microsoft.com/office/drawing/2014/main" id="{30A8F57A-C964-41B2-A0CC-B8389035F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6218205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3183</xdr:row>
      <xdr:rowOff>9526</xdr:rowOff>
    </xdr:from>
    <xdr:to>
      <xdr:col>2</xdr:col>
      <xdr:colOff>2457450</xdr:colOff>
      <xdr:row>3183</xdr:row>
      <xdr:rowOff>190500</xdr:rowOff>
    </xdr:to>
    <xdr:pic>
      <xdr:nvPicPr>
        <xdr:cNvPr id="128" name="Imagen 127">
          <a:extLst>
            <a:ext uri="{FF2B5EF4-FFF2-40B4-BE49-F238E27FC236}">
              <a16:creationId xmlns:a16="http://schemas.microsoft.com/office/drawing/2014/main" id="{7DBC4775-6CBD-47E9-91B6-C18AAC91F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607533076"/>
          <a:ext cx="42672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3271</xdr:row>
      <xdr:rowOff>19050</xdr:rowOff>
    </xdr:from>
    <xdr:to>
      <xdr:col>2</xdr:col>
      <xdr:colOff>2476501</xdr:colOff>
      <xdr:row>3272</xdr:row>
      <xdr:rowOff>0</xdr:rowOff>
    </xdr:to>
    <xdr:pic>
      <xdr:nvPicPr>
        <xdr:cNvPr id="129" name="Imagen 128">
          <a:extLst>
            <a:ext uri="{FF2B5EF4-FFF2-40B4-BE49-F238E27FC236}">
              <a16:creationId xmlns:a16="http://schemas.microsoft.com/office/drawing/2014/main" id="{D3B8D1FD-E507-4FBB-AE88-58DE20D8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" y="6243447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3325</xdr:row>
      <xdr:rowOff>19050</xdr:rowOff>
    </xdr:from>
    <xdr:to>
      <xdr:col>3</xdr:col>
      <xdr:colOff>1</xdr:colOff>
      <xdr:row>3325</xdr:row>
      <xdr:rowOff>180975</xdr:rowOff>
    </xdr:to>
    <xdr:pic>
      <xdr:nvPicPr>
        <xdr:cNvPr id="130" name="Imagen 129">
          <a:extLst>
            <a:ext uri="{FF2B5EF4-FFF2-40B4-BE49-F238E27FC236}">
              <a16:creationId xmlns:a16="http://schemas.microsoft.com/office/drawing/2014/main" id="{26207749-CB4E-4D65-9464-2AEC2655F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" y="6344412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3326</xdr:row>
      <xdr:rowOff>9525</xdr:rowOff>
    </xdr:from>
    <xdr:to>
      <xdr:col>3</xdr:col>
      <xdr:colOff>19050</xdr:colOff>
      <xdr:row>3326</xdr:row>
      <xdr:rowOff>180975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B86C2343-CE6F-4095-AECD-BED1D426C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634641225"/>
          <a:ext cx="43243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3272</xdr:row>
      <xdr:rowOff>9525</xdr:rowOff>
    </xdr:from>
    <xdr:to>
      <xdr:col>2</xdr:col>
      <xdr:colOff>2476500</xdr:colOff>
      <xdr:row>3273</xdr:row>
      <xdr:rowOff>0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CBB2821E-CF22-40FA-85EE-9931913DE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624544725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3346</xdr:row>
      <xdr:rowOff>19050</xdr:rowOff>
    </xdr:from>
    <xdr:to>
      <xdr:col>2</xdr:col>
      <xdr:colOff>2486025</xdr:colOff>
      <xdr:row>3347</xdr:row>
      <xdr:rowOff>0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AEA9B8EA-8934-4CCC-BCCF-C06CA29E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6386703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3427</xdr:row>
      <xdr:rowOff>19050</xdr:rowOff>
    </xdr:from>
    <xdr:to>
      <xdr:col>2</xdr:col>
      <xdr:colOff>2476501</xdr:colOff>
      <xdr:row>3428</xdr:row>
      <xdr:rowOff>0</xdr:rowOff>
    </xdr:to>
    <xdr:pic>
      <xdr:nvPicPr>
        <xdr:cNvPr id="134" name="Imagen 133">
          <a:extLst>
            <a:ext uri="{FF2B5EF4-FFF2-40B4-BE49-F238E27FC236}">
              <a16:creationId xmlns:a16="http://schemas.microsoft.com/office/drawing/2014/main" id="{3090266D-8C7A-4810-9397-FEBD7E863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" y="6541008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3496</xdr:row>
      <xdr:rowOff>19051</xdr:rowOff>
    </xdr:from>
    <xdr:to>
      <xdr:col>3</xdr:col>
      <xdr:colOff>0</xdr:colOff>
      <xdr:row>3496</xdr:row>
      <xdr:rowOff>190500</xdr:rowOff>
    </xdr:to>
    <xdr:pic>
      <xdr:nvPicPr>
        <xdr:cNvPr id="135" name="Imagen 134">
          <a:extLst>
            <a:ext uri="{FF2B5EF4-FFF2-40B4-BE49-F238E27FC236}">
              <a16:creationId xmlns:a16="http://schemas.microsoft.com/office/drawing/2014/main" id="{19B5073B-98BF-4743-8979-6238D3D83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667273876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3521</xdr:row>
      <xdr:rowOff>19050</xdr:rowOff>
    </xdr:from>
    <xdr:to>
      <xdr:col>2</xdr:col>
      <xdr:colOff>2457451</xdr:colOff>
      <xdr:row>3521</xdr:row>
      <xdr:rowOff>190500</xdr:rowOff>
    </xdr:to>
    <xdr:pic>
      <xdr:nvPicPr>
        <xdr:cNvPr id="136" name="Imagen 135">
          <a:extLst>
            <a:ext uri="{FF2B5EF4-FFF2-40B4-BE49-F238E27FC236}">
              <a16:creationId xmlns:a16="http://schemas.microsoft.com/office/drawing/2014/main" id="{D5E89098-DBF7-4B57-80DA-F7662F645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" y="671845875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3567</xdr:row>
      <xdr:rowOff>19050</xdr:rowOff>
    </xdr:from>
    <xdr:to>
      <xdr:col>2</xdr:col>
      <xdr:colOff>2486025</xdr:colOff>
      <xdr:row>3567</xdr:row>
      <xdr:rowOff>190500</xdr:rowOff>
    </xdr:to>
    <xdr:pic>
      <xdr:nvPicPr>
        <xdr:cNvPr id="137" name="Imagen 136">
          <a:extLst>
            <a:ext uri="{FF2B5EF4-FFF2-40B4-BE49-F238E27FC236}">
              <a16:creationId xmlns:a16="http://schemas.microsoft.com/office/drawing/2014/main" id="{39069632-799C-4AE8-B059-23909267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6806088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3497</xdr:row>
      <xdr:rowOff>0</xdr:rowOff>
    </xdr:from>
    <xdr:to>
      <xdr:col>3</xdr:col>
      <xdr:colOff>0</xdr:colOff>
      <xdr:row>3497</xdr:row>
      <xdr:rowOff>180975</xdr:rowOff>
    </xdr:to>
    <xdr:pic>
      <xdr:nvPicPr>
        <xdr:cNvPr id="138" name="Imagen 137">
          <a:extLst>
            <a:ext uri="{FF2B5EF4-FFF2-40B4-BE49-F238E27FC236}">
              <a16:creationId xmlns:a16="http://schemas.microsoft.com/office/drawing/2014/main" id="{0D06C016-DA06-4290-BCE7-CEE38B779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" y="667454850"/>
          <a:ext cx="4305299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3592</xdr:row>
      <xdr:rowOff>19051</xdr:rowOff>
    </xdr:from>
    <xdr:to>
      <xdr:col>3</xdr:col>
      <xdr:colOff>1</xdr:colOff>
      <xdr:row>3592</xdr:row>
      <xdr:rowOff>180975</xdr:rowOff>
    </xdr:to>
    <xdr:pic>
      <xdr:nvPicPr>
        <xdr:cNvPr id="139" name="Imagen 138">
          <a:extLst>
            <a:ext uri="{FF2B5EF4-FFF2-40B4-BE49-F238E27FC236}">
              <a16:creationId xmlns:a16="http://schemas.microsoft.com/office/drawing/2014/main" id="{F74CDD32-57C6-4585-B551-155ABEE3C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" y="6855999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3659</xdr:row>
      <xdr:rowOff>19051</xdr:rowOff>
    </xdr:from>
    <xdr:to>
      <xdr:col>2</xdr:col>
      <xdr:colOff>2476501</xdr:colOff>
      <xdr:row>3660</xdr:row>
      <xdr:rowOff>0</xdr:rowOff>
    </xdr:to>
    <xdr:pic>
      <xdr:nvPicPr>
        <xdr:cNvPr id="140" name="Imagen 139">
          <a:extLst>
            <a:ext uri="{FF2B5EF4-FFF2-40B4-BE49-F238E27FC236}">
              <a16:creationId xmlns:a16="http://schemas.microsoft.com/office/drawing/2014/main" id="{4571776B-AA6D-4E8E-A3ED-BB4E53519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" y="698172976"/>
          <a:ext cx="4286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3679</xdr:row>
      <xdr:rowOff>28575</xdr:rowOff>
    </xdr:from>
    <xdr:to>
      <xdr:col>2</xdr:col>
      <xdr:colOff>2466975</xdr:colOff>
      <xdr:row>3680</xdr:row>
      <xdr:rowOff>0</xdr:rowOff>
    </xdr:to>
    <xdr:pic>
      <xdr:nvPicPr>
        <xdr:cNvPr id="141" name="Imagen 140">
          <a:extLst>
            <a:ext uri="{FF2B5EF4-FFF2-40B4-BE49-F238E27FC236}">
              <a16:creationId xmlns:a16="http://schemas.microsoft.com/office/drawing/2014/main" id="{E8F418B3-BF4E-43C4-A6EA-33258E9F0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7018020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3704</xdr:row>
      <xdr:rowOff>19051</xdr:rowOff>
    </xdr:from>
    <xdr:to>
      <xdr:col>2</xdr:col>
      <xdr:colOff>2486025</xdr:colOff>
      <xdr:row>3704</xdr:row>
      <xdr:rowOff>180975</xdr:rowOff>
    </xdr:to>
    <xdr:pic>
      <xdr:nvPicPr>
        <xdr:cNvPr id="142" name="Imagen 141">
          <a:extLst>
            <a:ext uri="{FF2B5EF4-FFF2-40B4-BE49-F238E27FC236}">
              <a16:creationId xmlns:a16="http://schemas.microsoft.com/office/drawing/2014/main" id="{79C9A292-0AC1-4277-8193-B24CBE276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7065549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3593</xdr:row>
      <xdr:rowOff>0</xdr:rowOff>
    </xdr:from>
    <xdr:to>
      <xdr:col>2</xdr:col>
      <xdr:colOff>2486025</xdr:colOff>
      <xdr:row>3593</xdr:row>
      <xdr:rowOff>190499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A969BBE1-70D9-476D-9C50-D553E48D6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68579047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3660</xdr:row>
      <xdr:rowOff>19050</xdr:rowOff>
    </xdr:from>
    <xdr:to>
      <xdr:col>2</xdr:col>
      <xdr:colOff>2486025</xdr:colOff>
      <xdr:row>3660</xdr:row>
      <xdr:rowOff>171449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6949A850-7E9B-4B16-B515-73076BB32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6985730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3759</xdr:row>
      <xdr:rowOff>19051</xdr:rowOff>
    </xdr:from>
    <xdr:to>
      <xdr:col>2</xdr:col>
      <xdr:colOff>2486025</xdr:colOff>
      <xdr:row>3759</xdr:row>
      <xdr:rowOff>190500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C8DC3990-9B48-40D0-AC04-F67A77A7F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717442051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3815</xdr:row>
      <xdr:rowOff>28576</xdr:rowOff>
    </xdr:from>
    <xdr:to>
      <xdr:col>3</xdr:col>
      <xdr:colOff>0</xdr:colOff>
      <xdr:row>3816</xdr:row>
      <xdr:rowOff>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F8D62C76-A662-45E8-B2AF-5B7AFBDD0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7279290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3816</xdr:row>
      <xdr:rowOff>19049</xdr:rowOff>
    </xdr:from>
    <xdr:to>
      <xdr:col>2</xdr:col>
      <xdr:colOff>2486025</xdr:colOff>
      <xdr:row>3817</xdr:row>
      <xdr:rowOff>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CD954AFD-BB43-426A-AD9D-B5BE87B2B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728367224"/>
          <a:ext cx="4295775" cy="171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3760</xdr:row>
      <xdr:rowOff>9524</xdr:rowOff>
    </xdr:from>
    <xdr:to>
      <xdr:col>3</xdr:col>
      <xdr:colOff>0</xdr:colOff>
      <xdr:row>3760</xdr:row>
      <xdr:rowOff>190499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FD1F98F0-3621-432B-B6E6-0E5760B57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717680174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3758</xdr:row>
      <xdr:rowOff>38101</xdr:rowOff>
    </xdr:from>
    <xdr:to>
      <xdr:col>4</xdr:col>
      <xdr:colOff>1295400</xdr:colOff>
      <xdr:row>3758</xdr:row>
      <xdr:rowOff>144490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5A643F7E-1354-461E-8088-4AE55B316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333875" y="717318226"/>
          <a:ext cx="2114550" cy="1063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E3C3C4-887E-4224-A75C-F3707B3FB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5336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2</xdr:col>
      <xdr:colOff>2486025</xdr:colOff>
      <xdr:row>26</xdr:row>
      <xdr:rowOff>180974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4C7941-8FB7-4EDF-AE43-D48D5E256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7660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</xdr:rowOff>
    </xdr:from>
    <xdr:to>
      <xdr:col>3</xdr:col>
      <xdr:colOff>0</xdr:colOff>
      <xdr:row>36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278008-6BD6-4B1C-AC81-D880B18BA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19051</xdr:rowOff>
    </xdr:from>
    <xdr:to>
      <xdr:col>3</xdr:col>
      <xdr:colOff>0</xdr:colOff>
      <xdr:row>46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89AA256-657B-4B5C-80CA-216A42B90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106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2</xdr:col>
      <xdr:colOff>2486025</xdr:colOff>
      <xdr:row>56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BCBCDF0-41CA-462D-BAFE-FC05E8C33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346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2486025</xdr:colOff>
      <xdr:row>65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9909C7-BA5A-4F87-BABE-14400D380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491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3</xdr:col>
      <xdr:colOff>0</xdr:colOff>
      <xdr:row>75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B9B55D1-4DCF-402E-BC24-46CBF5C1B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1732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19051</xdr:rowOff>
    </xdr:from>
    <xdr:to>
      <xdr:col>3</xdr:col>
      <xdr:colOff>0</xdr:colOff>
      <xdr:row>84</xdr:row>
      <xdr:rowOff>171451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09D6A4-4964-4571-93BB-63D3FDC97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087726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19051</xdr:rowOff>
    </xdr:from>
    <xdr:to>
      <xdr:col>2</xdr:col>
      <xdr:colOff>2486025</xdr:colOff>
      <xdr:row>94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FCA95F3-9400-44DF-ADAA-C80AD1278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0022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104</xdr:row>
      <xdr:rowOff>19051</xdr:rowOff>
    </xdr:from>
    <xdr:to>
      <xdr:col>3</xdr:col>
      <xdr:colOff>1</xdr:colOff>
      <xdr:row>104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8C043B8-5C83-4AB0-8607-2BCC8371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99167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28575</xdr:rowOff>
    </xdr:from>
    <xdr:to>
      <xdr:col>2</xdr:col>
      <xdr:colOff>2486025</xdr:colOff>
      <xdr:row>114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321B702-15C6-42B8-BB36-128969BF3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8503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19051</xdr:rowOff>
    </xdr:from>
    <xdr:to>
      <xdr:col>3</xdr:col>
      <xdr:colOff>0</xdr:colOff>
      <xdr:row>124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861D6B1-76E2-49E5-8123-279F99012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7458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2486025</xdr:colOff>
      <xdr:row>134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C8073BE-C11D-4DCE-BA14-4630763DA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54698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142</xdr:row>
      <xdr:rowOff>19051</xdr:rowOff>
    </xdr:from>
    <xdr:to>
      <xdr:col>3</xdr:col>
      <xdr:colOff>1</xdr:colOff>
      <xdr:row>142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1FC3575-8DA0-4C50-B007-E079CC5C4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271938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19051</xdr:rowOff>
    </xdr:from>
    <xdr:to>
      <xdr:col>3</xdr:col>
      <xdr:colOff>9525</xdr:colOff>
      <xdr:row>152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26A7DD8-9CEB-4AB8-84F3-3603CD89F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917901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19050</xdr:rowOff>
    </xdr:from>
    <xdr:to>
      <xdr:col>2</xdr:col>
      <xdr:colOff>2486025</xdr:colOff>
      <xdr:row>162</xdr:row>
      <xdr:rowOff>764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7FF30A6-A923-48EB-BE0E-2FE792740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0822900"/>
          <a:ext cx="4295775" cy="172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28575</xdr:rowOff>
    </xdr:from>
    <xdr:to>
      <xdr:col>2</xdr:col>
      <xdr:colOff>2486025</xdr:colOff>
      <xdr:row>171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0AF5BC8-45E4-4119-9545-4EFC9C2FC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25755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19051</xdr:rowOff>
    </xdr:from>
    <xdr:to>
      <xdr:col>2</xdr:col>
      <xdr:colOff>2486025</xdr:colOff>
      <xdr:row>180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6D5A2C1-A267-4EE9-83A7-19ADF056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44709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19050</xdr:rowOff>
    </xdr:from>
    <xdr:to>
      <xdr:col>2</xdr:col>
      <xdr:colOff>2486025</xdr:colOff>
      <xdr:row>199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D1596E6-D3C2-4618-AA3E-78C6ABD16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6375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</xdr:row>
      <xdr:rowOff>19050</xdr:rowOff>
    </xdr:from>
    <xdr:to>
      <xdr:col>3</xdr:col>
      <xdr:colOff>9525</xdr:colOff>
      <xdr:row>210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C655EF2-7CD2-4B84-9FF8-1EF1ABF20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82905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220</xdr:row>
      <xdr:rowOff>19050</xdr:rowOff>
    </xdr:from>
    <xdr:to>
      <xdr:col>3</xdr:col>
      <xdr:colOff>1</xdr:colOff>
      <xdr:row>220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B511939B-01A0-4DE1-9E6F-39ED11A17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4192905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230</xdr:row>
      <xdr:rowOff>19051</xdr:rowOff>
    </xdr:from>
    <xdr:to>
      <xdr:col>3</xdr:col>
      <xdr:colOff>1</xdr:colOff>
      <xdr:row>230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1F1064E-13BF-4C03-A8B8-7FD829484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38340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19051</xdr:rowOff>
    </xdr:from>
    <xdr:to>
      <xdr:col>2</xdr:col>
      <xdr:colOff>2486025</xdr:colOff>
      <xdr:row>240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A9EA938-0A9A-44D2-9428-6FA11CA46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57390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250</xdr:row>
      <xdr:rowOff>19051</xdr:rowOff>
    </xdr:from>
    <xdr:to>
      <xdr:col>3</xdr:col>
      <xdr:colOff>1</xdr:colOff>
      <xdr:row>251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F736CA8-7DA9-4151-92B6-3A137A412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787265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</xdr:row>
      <xdr:rowOff>28575</xdr:rowOff>
    </xdr:from>
    <xdr:to>
      <xdr:col>2</xdr:col>
      <xdr:colOff>2486025</xdr:colOff>
      <xdr:row>261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1638F839-2269-47FB-AFFF-B5658B45A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97871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271</xdr:row>
      <xdr:rowOff>19050</xdr:rowOff>
    </xdr:from>
    <xdr:to>
      <xdr:col>2</xdr:col>
      <xdr:colOff>2476501</xdr:colOff>
      <xdr:row>271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478D6F71-A4CD-4B4B-9F5D-7CF4C56CC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17112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281</xdr:row>
      <xdr:rowOff>19050</xdr:rowOff>
    </xdr:from>
    <xdr:to>
      <xdr:col>2</xdr:col>
      <xdr:colOff>2486025</xdr:colOff>
      <xdr:row>281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262E9E3-C596-4090-B7AD-727AB3F7C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36257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28575</xdr:rowOff>
    </xdr:from>
    <xdr:to>
      <xdr:col>2</xdr:col>
      <xdr:colOff>2486025</xdr:colOff>
      <xdr:row>291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BC0A6A6-5875-4030-B569-622D252EA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57403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19050</xdr:rowOff>
    </xdr:from>
    <xdr:to>
      <xdr:col>3</xdr:col>
      <xdr:colOff>0</xdr:colOff>
      <xdr:row>301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D2D15621-0824-4D4E-BE9A-5154F9DDA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76357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311</xdr:row>
      <xdr:rowOff>19050</xdr:rowOff>
    </xdr:from>
    <xdr:to>
      <xdr:col>2</xdr:col>
      <xdr:colOff>2486025</xdr:colOff>
      <xdr:row>312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BAC924E7-8132-4D61-AA10-1CDEAC705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95407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321</xdr:row>
      <xdr:rowOff>19050</xdr:rowOff>
    </xdr:from>
    <xdr:to>
      <xdr:col>3</xdr:col>
      <xdr:colOff>9525</xdr:colOff>
      <xdr:row>321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3FB7A598-6C97-4611-A63B-E51CB7A35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61474350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</xdr:row>
      <xdr:rowOff>19050</xdr:rowOff>
    </xdr:from>
    <xdr:to>
      <xdr:col>2</xdr:col>
      <xdr:colOff>2476500</xdr:colOff>
      <xdr:row>332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FB546A6-EC96-45F6-AB7B-EF57D76E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35793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342</xdr:row>
      <xdr:rowOff>19051</xdr:rowOff>
    </xdr:from>
    <xdr:to>
      <xdr:col>2</xdr:col>
      <xdr:colOff>2486025</xdr:colOff>
      <xdr:row>342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0EB4C98-95A8-45FA-A16D-40E42372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5493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352</xdr:row>
      <xdr:rowOff>19051</xdr:rowOff>
    </xdr:from>
    <xdr:to>
      <xdr:col>2</xdr:col>
      <xdr:colOff>2476501</xdr:colOff>
      <xdr:row>352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875B303-86D8-4F6A-B62A-702A50092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674084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362</xdr:row>
      <xdr:rowOff>19050</xdr:rowOff>
    </xdr:from>
    <xdr:to>
      <xdr:col>2</xdr:col>
      <xdr:colOff>2476501</xdr:colOff>
      <xdr:row>362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72131D5-4E28-4040-BB8A-A92FA505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693134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372</xdr:row>
      <xdr:rowOff>19051</xdr:rowOff>
    </xdr:from>
    <xdr:to>
      <xdr:col>2</xdr:col>
      <xdr:colOff>2476501</xdr:colOff>
      <xdr:row>373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B3B6569-501C-4613-90AE-537F14E62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71237476"/>
          <a:ext cx="4286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382</xdr:row>
      <xdr:rowOff>19050</xdr:rowOff>
    </xdr:from>
    <xdr:to>
      <xdr:col>3</xdr:col>
      <xdr:colOff>1</xdr:colOff>
      <xdr:row>382</xdr:row>
      <xdr:rowOff>171450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9CD30E17-EDFF-4B77-8E30-D57B38405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7315200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392</xdr:row>
      <xdr:rowOff>19050</xdr:rowOff>
    </xdr:from>
    <xdr:to>
      <xdr:col>3</xdr:col>
      <xdr:colOff>1</xdr:colOff>
      <xdr:row>393</xdr:row>
      <xdr:rowOff>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6F1EB559-EB4F-46B1-92A9-CFDF6197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750665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402</xdr:row>
      <xdr:rowOff>19050</xdr:rowOff>
    </xdr:from>
    <xdr:to>
      <xdr:col>2</xdr:col>
      <xdr:colOff>2476501</xdr:colOff>
      <xdr:row>402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00CD37C-50D2-45CC-AA8C-AA8966A57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769810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412</xdr:row>
      <xdr:rowOff>19050</xdr:rowOff>
    </xdr:from>
    <xdr:to>
      <xdr:col>2</xdr:col>
      <xdr:colOff>2486025</xdr:colOff>
      <xdr:row>413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BCDC29AD-C3AA-4687-B0E2-6DC7C7DDC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88955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421</xdr:row>
      <xdr:rowOff>19050</xdr:rowOff>
    </xdr:from>
    <xdr:to>
      <xdr:col>2</xdr:col>
      <xdr:colOff>2476501</xdr:colOff>
      <xdr:row>421</xdr:row>
      <xdr:rowOff>180975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B2B05D8-7417-4989-B5E4-C09795C77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806100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448</xdr:row>
      <xdr:rowOff>19050</xdr:rowOff>
    </xdr:from>
    <xdr:to>
      <xdr:col>2</xdr:col>
      <xdr:colOff>2466975</xdr:colOff>
      <xdr:row>448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3E8F95CF-C8EB-47CD-AE4D-913AEC671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5772625"/>
          <a:ext cx="4276725" cy="161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2</xdr:col>
      <xdr:colOff>2476500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2476C0-43D3-4820-9BD5-688BEEC7D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3542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2476500</xdr:colOff>
      <xdr:row>27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DE1D7A-77E6-4902-B9CF-A705F3B2C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2</xdr:col>
      <xdr:colOff>2486025</xdr:colOff>
      <xdr:row>35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F79E91-AA6D-4EE4-8F1C-0BC122C78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2</xdr:col>
      <xdr:colOff>2476500</xdr:colOff>
      <xdr:row>44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7EEC978-F4A5-4E86-9F05-29E0699F1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296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19051</xdr:rowOff>
    </xdr:from>
    <xdr:to>
      <xdr:col>3</xdr:col>
      <xdr:colOff>9524</xdr:colOff>
      <xdr:row>54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AAF28E-D18F-41E1-9704-475466EAA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63176"/>
          <a:ext cx="4314824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2466975</xdr:colOff>
      <xdr:row>62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F42EB0-EB82-4ADF-BD7D-265C061F3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776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19050</xdr:rowOff>
    </xdr:from>
    <xdr:to>
      <xdr:col>2</xdr:col>
      <xdr:colOff>2486025</xdr:colOff>
      <xdr:row>71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B716E4C-EB2F-44DA-BE75-028320E56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017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0</xdr:colOff>
      <xdr:row>80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842BDD1-BB82-42CE-BED7-59493BB5C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57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19050</xdr:rowOff>
    </xdr:from>
    <xdr:to>
      <xdr:col>3</xdr:col>
      <xdr:colOff>1</xdr:colOff>
      <xdr:row>89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121150D-BE45-4C10-9EAA-CBEA7C01A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497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98</xdr:row>
      <xdr:rowOff>19051</xdr:rowOff>
    </xdr:from>
    <xdr:to>
      <xdr:col>3</xdr:col>
      <xdr:colOff>1</xdr:colOff>
      <xdr:row>98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C8E9D72-FE10-49BF-824B-6A0FFE793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87737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107</xdr:row>
      <xdr:rowOff>19051</xdr:rowOff>
    </xdr:from>
    <xdr:to>
      <xdr:col>3</xdr:col>
      <xdr:colOff>1</xdr:colOff>
      <xdr:row>107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DE68582-E78D-4387-A459-3A2FC8C67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05073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22213</xdr:rowOff>
    </xdr:from>
    <xdr:to>
      <xdr:col>3</xdr:col>
      <xdr:colOff>0</xdr:colOff>
      <xdr:row>116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77DA2E0-5268-449B-B67A-70AE10A1B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224988"/>
          <a:ext cx="4305300" cy="168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19051</xdr:rowOff>
    </xdr:from>
    <xdr:to>
      <xdr:col>3</xdr:col>
      <xdr:colOff>0</xdr:colOff>
      <xdr:row>126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B7A9AD6-6C4F-4DF5-935B-F367C2EE2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1363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19051</xdr:rowOff>
    </xdr:from>
    <xdr:to>
      <xdr:col>2</xdr:col>
      <xdr:colOff>2486025</xdr:colOff>
      <xdr:row>135</xdr:row>
      <xdr:rowOff>171451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5AD33A5-E74C-4CDA-88E4-2F256BD6C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860376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19051</xdr:rowOff>
    </xdr:from>
    <xdr:to>
      <xdr:col>3</xdr:col>
      <xdr:colOff>9525</xdr:colOff>
      <xdr:row>144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03FE917-D0A0-47F7-A6A0-4E33B5840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58440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28575</xdr:rowOff>
    </xdr:from>
    <xdr:to>
      <xdr:col>2</xdr:col>
      <xdr:colOff>2486025</xdr:colOff>
      <xdr:row>154</xdr:row>
      <xdr:rowOff>721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A6ABD956-0C4A-4AAC-A9AB-FC5DAF7F6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308425"/>
          <a:ext cx="4295775" cy="1626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19049</xdr:rowOff>
    </xdr:from>
    <xdr:to>
      <xdr:col>2</xdr:col>
      <xdr:colOff>2486025</xdr:colOff>
      <xdr:row>163</xdr:row>
      <xdr:rowOff>180974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D2BFFEE-A662-49CF-970A-6AB32B7F4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122294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28575</xdr:rowOff>
    </xdr:from>
    <xdr:to>
      <xdr:col>3</xdr:col>
      <xdr:colOff>9525</xdr:colOff>
      <xdr:row>172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3597585-A07B-4108-A1EC-73D76945F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295650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19050</xdr:rowOff>
    </xdr:from>
    <xdr:to>
      <xdr:col>2</xdr:col>
      <xdr:colOff>2486025</xdr:colOff>
      <xdr:row>190</xdr:row>
      <xdr:rowOff>171450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5F81E6F-2BCF-4C52-A190-4F5B4F295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46614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19050</xdr:rowOff>
    </xdr:from>
    <xdr:to>
      <xdr:col>3</xdr:col>
      <xdr:colOff>9525</xdr:colOff>
      <xdr:row>200</xdr:row>
      <xdr:rowOff>19050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8BAECF8A-55F7-4451-9622-C76F03F4C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6385500"/>
          <a:ext cx="431482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19050</xdr:rowOff>
    </xdr:from>
    <xdr:to>
      <xdr:col>2</xdr:col>
      <xdr:colOff>2476500</xdr:colOff>
      <xdr:row>208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BFBA173C-C286-480C-AFC7-1F4E873F1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98335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217</xdr:row>
      <xdr:rowOff>19051</xdr:rowOff>
    </xdr:from>
    <xdr:to>
      <xdr:col>2</xdr:col>
      <xdr:colOff>2476501</xdr:colOff>
      <xdr:row>217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9BCADF0-DC1F-465A-BC6B-5C3BFB7EF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1548051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9525</xdr:rowOff>
    </xdr:from>
    <xdr:to>
      <xdr:col>2</xdr:col>
      <xdr:colOff>2476500</xdr:colOff>
      <xdr:row>226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74DDF95A-61D3-4170-AAA7-D07CE8027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24910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235</xdr:row>
      <xdr:rowOff>19050</xdr:rowOff>
    </xdr:from>
    <xdr:to>
      <xdr:col>2</xdr:col>
      <xdr:colOff>2486025</xdr:colOff>
      <xdr:row>235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6A87AD8-3602-4E3F-837D-7DB0781F0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50151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245</xdr:row>
      <xdr:rowOff>19050</xdr:rowOff>
    </xdr:from>
    <xdr:to>
      <xdr:col>4</xdr:col>
      <xdr:colOff>1</xdr:colOff>
      <xdr:row>248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77F5C73-4ACD-4818-80F9-D157A83C8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6729650"/>
          <a:ext cx="514350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258</xdr:row>
      <xdr:rowOff>19050</xdr:rowOff>
    </xdr:from>
    <xdr:to>
      <xdr:col>2</xdr:col>
      <xdr:colOff>2486025</xdr:colOff>
      <xdr:row>258</xdr:row>
      <xdr:rowOff>161732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6CE0E8D9-2A0D-4C22-ACED-A26F32324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9225200"/>
          <a:ext cx="4295775" cy="142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267</xdr:row>
      <xdr:rowOff>19050</xdr:rowOff>
    </xdr:from>
    <xdr:to>
      <xdr:col>2</xdr:col>
      <xdr:colOff>2476500</xdr:colOff>
      <xdr:row>267</xdr:row>
      <xdr:rowOff>171450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DF930BC7-0CB7-469E-A917-288AA22FC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09397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28575</xdr:rowOff>
    </xdr:from>
    <xdr:to>
      <xdr:col>3</xdr:col>
      <xdr:colOff>9525</xdr:colOff>
      <xdr:row>276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32ABC6BE-489F-4858-816A-530E9FEFC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286375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28575</xdr:rowOff>
    </xdr:from>
    <xdr:to>
      <xdr:col>2</xdr:col>
      <xdr:colOff>2486025</xdr:colOff>
      <xdr:row>286</xdr:row>
      <xdr:rowOff>28575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3E852FC-BB40-44E6-854D-A4848E43E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4578250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294</xdr:row>
      <xdr:rowOff>19050</xdr:rowOff>
    </xdr:from>
    <xdr:to>
      <xdr:col>2</xdr:col>
      <xdr:colOff>2476501</xdr:colOff>
      <xdr:row>295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DB6FFC0-9F16-4C11-B741-4420A3B6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5628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303</xdr:row>
      <xdr:rowOff>19050</xdr:rowOff>
    </xdr:from>
    <xdr:to>
      <xdr:col>3</xdr:col>
      <xdr:colOff>9525</xdr:colOff>
      <xdr:row>304</xdr:row>
      <xdr:rowOff>9525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D6B14CF2-7A24-4EAA-A471-36F3CED2D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802630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312</xdr:row>
      <xdr:rowOff>19051</xdr:rowOff>
    </xdr:from>
    <xdr:to>
      <xdr:col>2</xdr:col>
      <xdr:colOff>2486025</xdr:colOff>
      <xdr:row>312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E50DA81-D649-4AC3-8662-9EF2E849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97503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28576</xdr:rowOff>
    </xdr:from>
    <xdr:to>
      <xdr:col>2</xdr:col>
      <xdr:colOff>2476500</xdr:colOff>
      <xdr:row>323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08672A1-02CC-4C3C-92A6-9DB1FB19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167437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19050</xdr:rowOff>
    </xdr:from>
    <xdr:to>
      <xdr:col>2</xdr:col>
      <xdr:colOff>2466975</xdr:colOff>
      <xdr:row>331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EE72E6E9-26C7-4F55-9E78-CDD31F6FE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338887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340</xdr:row>
      <xdr:rowOff>19051</xdr:rowOff>
    </xdr:from>
    <xdr:to>
      <xdr:col>3</xdr:col>
      <xdr:colOff>28575</xdr:colOff>
      <xdr:row>341</xdr:row>
      <xdr:rowOff>9525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8CF7160-F88B-4E60-9CBF-C899A8A57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5103376"/>
          <a:ext cx="43338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349</xdr:row>
      <xdr:rowOff>9525</xdr:rowOff>
    </xdr:from>
    <xdr:to>
      <xdr:col>2</xdr:col>
      <xdr:colOff>2466975</xdr:colOff>
      <xdr:row>349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F8F12E0-9ED5-479C-AB52-2947A1C16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668274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359</xdr:row>
      <xdr:rowOff>19050</xdr:rowOff>
    </xdr:from>
    <xdr:to>
      <xdr:col>2</xdr:col>
      <xdr:colOff>2466975</xdr:colOff>
      <xdr:row>359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FD3D5A7D-C5CA-4B4F-BE3F-3E7BC1152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687514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368</xdr:row>
      <xdr:rowOff>19050</xdr:rowOff>
    </xdr:from>
    <xdr:to>
      <xdr:col>3</xdr:col>
      <xdr:colOff>1</xdr:colOff>
      <xdr:row>368</xdr:row>
      <xdr:rowOff>190499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799436F-3208-401D-858D-CBEBBEB9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704754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378</xdr:row>
      <xdr:rowOff>19050</xdr:rowOff>
    </xdr:from>
    <xdr:to>
      <xdr:col>3</xdr:col>
      <xdr:colOff>1</xdr:colOff>
      <xdr:row>379</xdr:row>
      <xdr:rowOff>9525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8D3936FC-ACF0-4BBE-90A4-B4E71988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7239000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9525</xdr:rowOff>
    </xdr:from>
    <xdr:to>
      <xdr:col>2</xdr:col>
      <xdr:colOff>2476500</xdr:colOff>
      <xdr:row>387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3647B01-7BB5-4BE3-9D25-0E37814D2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41045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396</xdr:row>
      <xdr:rowOff>9525</xdr:rowOff>
    </xdr:from>
    <xdr:to>
      <xdr:col>2</xdr:col>
      <xdr:colOff>2486025</xdr:colOff>
      <xdr:row>396</xdr:row>
      <xdr:rowOff>180974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9FB64E7-0920-4212-A234-66EBCF35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758190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423</xdr:row>
      <xdr:rowOff>28575</xdr:rowOff>
    </xdr:from>
    <xdr:to>
      <xdr:col>2</xdr:col>
      <xdr:colOff>2486025</xdr:colOff>
      <xdr:row>423</xdr:row>
      <xdr:rowOff>171450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1D87A1A-F10C-4983-9164-A7C0A76D7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1000600"/>
          <a:ext cx="4295775" cy="14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A022-7FAC-4817-A340-A952541B0605}">
  <sheetPr>
    <tabColor theme="8"/>
  </sheetPr>
  <dimension ref="A1:J2038"/>
  <sheetViews>
    <sheetView tabSelected="1" topLeftCell="A2001" zoomScaleNormal="100" workbookViewId="0">
      <selection activeCell="D1425" sqref="D1425"/>
    </sheetView>
  </sheetViews>
  <sheetFormatPr baseColWidth="10" defaultRowHeight="15"/>
  <cols>
    <col min="1" max="1" width="15.7109375" bestFit="1" customWidth="1"/>
    <col min="2" max="2" width="10.85546875" bestFit="1" customWidth="1"/>
    <col min="3" max="3" width="29.28515625" customWidth="1"/>
    <col min="4" max="4" width="13.5703125" customWidth="1"/>
    <col min="5" max="5" width="13.7109375" customWidth="1"/>
    <col min="6" max="6" width="10.140625" customWidth="1"/>
    <col min="7" max="7" width="7.85546875" bestFit="1" customWidth="1"/>
    <col min="8" max="8" width="11.28515625" bestFit="1" customWidth="1"/>
    <col min="9" max="9" width="16.42578125" bestFit="1" customWidth="1"/>
    <col min="10" max="10" width="35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12</v>
      </c>
      <c r="B5" s="6">
        <v>44926.48216190972</v>
      </c>
      <c r="C5" s="5" t="s">
        <v>13</v>
      </c>
      <c r="D5" s="7"/>
      <c r="E5" s="8"/>
      <c r="F5" s="9">
        <v>12339.8</v>
      </c>
      <c r="I5" s="10" t="s">
        <v>9</v>
      </c>
      <c r="J5" s="8" t="s">
        <v>14</v>
      </c>
    </row>
    <row r="6" spans="1:10">
      <c r="A6" s="5" t="s">
        <v>12</v>
      </c>
      <c r="B6" s="6">
        <v>44926.48216190972</v>
      </c>
      <c r="C6" s="5" t="s">
        <v>13</v>
      </c>
      <c r="D6" s="7"/>
      <c r="E6" s="8"/>
      <c r="F6" s="9">
        <v>5291.5</v>
      </c>
      <c r="I6" s="10" t="s">
        <v>9</v>
      </c>
      <c r="J6" s="5" t="s">
        <v>15</v>
      </c>
    </row>
    <row r="7" spans="1:10">
      <c r="A7" s="5" t="s">
        <v>12</v>
      </c>
      <c r="B7" s="6">
        <v>44926.48216190972</v>
      </c>
      <c r="C7" s="5" t="s">
        <v>13</v>
      </c>
      <c r="D7" s="7"/>
      <c r="E7" s="8"/>
      <c r="F7" s="9">
        <v>12996</v>
      </c>
      <c r="I7" s="10" t="s">
        <v>9</v>
      </c>
      <c r="J7" s="5" t="s">
        <v>16</v>
      </c>
    </row>
    <row r="8" spans="1:10">
      <c r="A8" s="5" t="s">
        <v>12</v>
      </c>
      <c r="B8" s="6">
        <v>44926.48216190972</v>
      </c>
      <c r="C8" s="5" t="s">
        <v>13</v>
      </c>
      <c r="D8" s="7"/>
      <c r="E8" s="8"/>
      <c r="F8" s="9">
        <v>15555.1</v>
      </c>
      <c r="I8" s="10" t="s">
        <v>9</v>
      </c>
      <c r="J8" s="5" t="s">
        <v>17</v>
      </c>
    </row>
    <row r="9" spans="1:10">
      <c r="A9" s="5" t="s">
        <v>12</v>
      </c>
      <c r="B9" s="6">
        <v>44926.48216190972</v>
      </c>
      <c r="C9" s="5" t="s">
        <v>13</v>
      </c>
      <c r="D9" s="7"/>
      <c r="E9" s="8"/>
      <c r="F9" s="9">
        <v>10640.4</v>
      </c>
      <c r="I9" s="10" t="s">
        <v>9</v>
      </c>
      <c r="J9" s="5" t="s">
        <v>18</v>
      </c>
    </row>
    <row r="10" spans="1:10">
      <c r="A10" s="5" t="s">
        <v>12</v>
      </c>
      <c r="B10" s="6">
        <v>44926.48216190972</v>
      </c>
      <c r="C10" s="5" t="s">
        <v>13</v>
      </c>
      <c r="D10" s="7"/>
      <c r="E10" s="8"/>
      <c r="F10" s="9">
        <v>11517.4</v>
      </c>
      <c r="I10" s="10" t="s">
        <v>9</v>
      </c>
      <c r="J10" s="5" t="s">
        <v>19</v>
      </c>
    </row>
    <row r="11" spans="1:10">
      <c r="A11" s="5" t="s">
        <v>12</v>
      </c>
      <c r="B11" s="6">
        <v>44926.48216190972</v>
      </c>
      <c r="C11" s="5" t="s">
        <v>13</v>
      </c>
      <c r="D11" s="7"/>
      <c r="E11" s="8"/>
      <c r="F11" s="9">
        <v>13108.2</v>
      </c>
      <c r="I11" s="10" t="s">
        <v>9</v>
      </c>
      <c r="J11" s="5" t="s">
        <v>20</v>
      </c>
    </row>
    <row r="12" spans="1:10">
      <c r="A12" s="5" t="s">
        <v>12</v>
      </c>
      <c r="B12" s="6">
        <v>44926.48216190972</v>
      </c>
      <c r="C12" s="5" t="s">
        <v>13</v>
      </c>
      <c r="D12" s="7"/>
      <c r="E12" s="8"/>
      <c r="F12" s="9">
        <v>8309.2000000000007</v>
      </c>
      <c r="I12" s="10" t="s">
        <v>9</v>
      </c>
      <c r="J12" s="5" t="s">
        <v>21</v>
      </c>
    </row>
    <row r="13" spans="1:10">
      <c r="A13" s="11" t="s">
        <v>22</v>
      </c>
      <c r="B13" s="3"/>
      <c r="C13" s="3"/>
      <c r="D13" s="7"/>
      <c r="E13" s="8"/>
      <c r="F13" s="12">
        <f>SUM(F5:G12)</f>
        <v>89757.599999999991</v>
      </c>
      <c r="H13" s="9"/>
      <c r="I13" s="10"/>
      <c r="J13" s="5"/>
    </row>
    <row r="14" spans="1:10" ht="15.75">
      <c r="A14" s="13" t="s">
        <v>23</v>
      </c>
      <c r="B14" s="13" t="s">
        <v>24</v>
      </c>
      <c r="C14" s="13" t="s">
        <v>25</v>
      </c>
      <c r="D14" s="14">
        <v>112516626</v>
      </c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 t="s">
        <v>26</v>
      </c>
      <c r="B17" s="6">
        <v>44926.875738750001</v>
      </c>
      <c r="C17" s="5" t="s">
        <v>13</v>
      </c>
      <c r="D17" s="15">
        <v>45123204328</v>
      </c>
      <c r="E17" s="8" t="s">
        <v>27</v>
      </c>
      <c r="H17" s="9">
        <v>1862.35</v>
      </c>
      <c r="I17" s="5" t="s">
        <v>28</v>
      </c>
      <c r="J17" s="5" t="s">
        <v>29</v>
      </c>
    </row>
    <row r="18" spans="1:10">
      <c r="A18" s="5" t="s">
        <v>26</v>
      </c>
      <c r="B18" s="6">
        <v>44926.875738750001</v>
      </c>
      <c r="C18" s="5" t="s">
        <v>13</v>
      </c>
      <c r="D18" s="15">
        <v>45163163611</v>
      </c>
      <c r="E18" s="8" t="s">
        <v>27</v>
      </c>
      <c r="H18" s="9">
        <v>2078.4</v>
      </c>
      <c r="I18" s="5" t="s">
        <v>28</v>
      </c>
      <c r="J18" s="5" t="s">
        <v>30</v>
      </c>
    </row>
    <row r="19" spans="1:10">
      <c r="A19" s="5" t="s">
        <v>26</v>
      </c>
      <c r="B19" s="6">
        <v>44926.875738750001</v>
      </c>
      <c r="C19" s="5" t="s">
        <v>13</v>
      </c>
      <c r="D19" s="15">
        <v>51317264337</v>
      </c>
      <c r="E19" s="8" t="s">
        <v>27</v>
      </c>
      <c r="H19" s="9">
        <v>12185.04</v>
      </c>
      <c r="I19" s="5" t="s">
        <v>28</v>
      </c>
      <c r="J19" s="5" t="s">
        <v>30</v>
      </c>
    </row>
    <row r="20" spans="1:10">
      <c r="A20" s="5" t="s">
        <v>26</v>
      </c>
      <c r="B20" s="6">
        <v>44926.875738750001</v>
      </c>
      <c r="C20" s="5" t="s">
        <v>13</v>
      </c>
      <c r="D20" s="7">
        <v>3065928440</v>
      </c>
      <c r="E20" s="5" t="s">
        <v>31</v>
      </c>
      <c r="H20" s="9">
        <v>19095</v>
      </c>
      <c r="I20" s="5" t="s">
        <v>28</v>
      </c>
      <c r="J20" s="5" t="s">
        <v>30</v>
      </c>
    </row>
    <row r="21" spans="1:10">
      <c r="A21" s="5" t="s">
        <v>26</v>
      </c>
      <c r="B21" s="6">
        <v>44926.875738750001</v>
      </c>
      <c r="C21" s="5" t="s">
        <v>13</v>
      </c>
      <c r="D21" s="7">
        <v>33748388</v>
      </c>
      <c r="E21" s="5" t="s">
        <v>31</v>
      </c>
      <c r="H21" s="9">
        <v>14804.84</v>
      </c>
      <c r="I21" s="5" t="s">
        <v>28</v>
      </c>
      <c r="J21" s="5" t="s">
        <v>30</v>
      </c>
    </row>
    <row r="22" spans="1:10">
      <c r="A22" s="5" t="s">
        <v>26</v>
      </c>
      <c r="B22" s="6">
        <v>44926.875738750001</v>
      </c>
      <c r="C22" s="5" t="s">
        <v>13</v>
      </c>
      <c r="D22" s="7">
        <v>337483881</v>
      </c>
      <c r="E22" s="5" t="s">
        <v>31</v>
      </c>
      <c r="H22" s="9">
        <v>14195.16</v>
      </c>
      <c r="I22" s="5" t="s">
        <v>28</v>
      </c>
      <c r="J22" s="5" t="s">
        <v>30</v>
      </c>
    </row>
    <row r="23" spans="1:10">
      <c r="A23" s="5" t="s">
        <v>26</v>
      </c>
      <c r="B23" s="6">
        <v>44926.875738750001</v>
      </c>
      <c r="C23" s="5" t="s">
        <v>13</v>
      </c>
      <c r="D23" s="15">
        <v>45163159680</v>
      </c>
      <c r="E23" s="8" t="s">
        <v>27</v>
      </c>
      <c r="H23" s="9">
        <v>235</v>
      </c>
      <c r="I23" s="5" t="s">
        <v>28</v>
      </c>
      <c r="J23" s="5" t="s">
        <v>30</v>
      </c>
    </row>
    <row r="24" spans="1:10">
      <c r="A24" s="5" t="s">
        <v>26</v>
      </c>
      <c r="B24" s="6">
        <v>44926.875738750001</v>
      </c>
      <c r="C24" s="5" t="s">
        <v>13</v>
      </c>
      <c r="D24" s="15">
        <v>45123205364</v>
      </c>
      <c r="E24" s="8" t="s">
        <v>27</v>
      </c>
      <c r="H24" s="9">
        <v>41.17</v>
      </c>
      <c r="I24" s="5" t="s">
        <v>28</v>
      </c>
      <c r="J24" s="5" t="s">
        <v>30</v>
      </c>
    </row>
    <row r="25" spans="1:10">
      <c r="A25" s="5" t="s">
        <v>26</v>
      </c>
      <c r="B25" s="6">
        <v>44926.875738750001</v>
      </c>
      <c r="C25" s="5" t="s">
        <v>13</v>
      </c>
      <c r="D25" s="15">
        <v>53512208779</v>
      </c>
      <c r="E25" s="8" t="s">
        <v>27</v>
      </c>
      <c r="H25" s="9">
        <v>880.8</v>
      </c>
      <c r="I25" s="5" t="s">
        <v>28</v>
      </c>
      <c r="J25" s="5" t="s">
        <v>30</v>
      </c>
    </row>
    <row r="26" spans="1:10">
      <c r="A26" s="5" t="s">
        <v>26</v>
      </c>
      <c r="B26" s="6">
        <v>44926.875738750001</v>
      </c>
      <c r="C26" s="5" t="s">
        <v>13</v>
      </c>
      <c r="D26" s="15">
        <v>45153068120</v>
      </c>
      <c r="E26" s="8" t="s">
        <v>27</v>
      </c>
      <c r="H26" s="9">
        <v>804</v>
      </c>
      <c r="I26" s="5" t="s">
        <v>28</v>
      </c>
      <c r="J26" s="5" t="s">
        <v>30</v>
      </c>
    </row>
    <row r="27" spans="1:10">
      <c r="A27" s="5" t="s">
        <v>26</v>
      </c>
      <c r="B27" s="6">
        <v>44926.875738750001</v>
      </c>
      <c r="C27" s="5" t="s">
        <v>13</v>
      </c>
      <c r="D27" s="15">
        <v>80520566756</v>
      </c>
      <c r="E27" s="8" t="s">
        <v>27</v>
      </c>
      <c r="H27" s="9">
        <v>726.47</v>
      </c>
      <c r="I27" s="5" t="s">
        <v>28</v>
      </c>
      <c r="J27" s="5" t="s">
        <v>30</v>
      </c>
    </row>
    <row r="28" spans="1:10">
      <c r="A28" s="5" t="s">
        <v>26</v>
      </c>
      <c r="B28" s="6">
        <v>44926.875738750001</v>
      </c>
      <c r="C28" s="5" t="s">
        <v>13</v>
      </c>
      <c r="D28" s="15">
        <v>45133076730</v>
      </c>
      <c r="E28" s="8" t="s">
        <v>27</v>
      </c>
      <c r="H28" s="9">
        <v>3114</v>
      </c>
      <c r="I28" s="5" t="s">
        <v>28</v>
      </c>
      <c r="J28" s="5" t="s">
        <v>30</v>
      </c>
    </row>
    <row r="29" spans="1:10">
      <c r="A29" s="5" t="s">
        <v>26</v>
      </c>
      <c r="B29" s="6">
        <v>44926.875738750001</v>
      </c>
      <c r="C29" s="5" t="s">
        <v>13</v>
      </c>
      <c r="D29" s="15">
        <v>45153064884</v>
      </c>
      <c r="E29" s="8" t="s">
        <v>27</v>
      </c>
      <c r="H29" s="9">
        <v>1018</v>
      </c>
      <c r="I29" s="5" t="s">
        <v>28</v>
      </c>
      <c r="J29" s="5" t="s">
        <v>30</v>
      </c>
    </row>
    <row r="30" spans="1:10">
      <c r="A30" s="5" t="s">
        <v>26</v>
      </c>
      <c r="B30" s="6">
        <v>44926.875738750001</v>
      </c>
      <c r="C30" s="5" t="s">
        <v>13</v>
      </c>
      <c r="D30" s="7">
        <v>137568</v>
      </c>
      <c r="E30" s="8" t="s">
        <v>27</v>
      </c>
      <c r="H30" s="9">
        <v>24940.400000000001</v>
      </c>
      <c r="I30" s="5" t="s">
        <v>28</v>
      </c>
      <c r="J30" s="5" t="s">
        <v>32</v>
      </c>
    </row>
    <row r="31" spans="1:10">
      <c r="A31" s="5" t="s">
        <v>26</v>
      </c>
      <c r="B31" s="6">
        <v>44926.875738750001</v>
      </c>
      <c r="C31" s="5" t="s">
        <v>13</v>
      </c>
      <c r="D31" s="15">
        <v>45163159176</v>
      </c>
      <c r="E31" s="8" t="s">
        <v>27</v>
      </c>
      <c r="H31" s="9">
        <v>144.4</v>
      </c>
      <c r="I31" s="5" t="s">
        <v>28</v>
      </c>
      <c r="J31" s="5" t="s">
        <v>30</v>
      </c>
    </row>
    <row r="32" spans="1:10">
      <c r="A32" s="5" t="s">
        <v>26</v>
      </c>
      <c r="B32" s="6">
        <v>44926.875738750001</v>
      </c>
      <c r="C32" s="5" t="s">
        <v>13</v>
      </c>
      <c r="D32" s="7">
        <v>33756870</v>
      </c>
      <c r="E32" s="5" t="s">
        <v>31</v>
      </c>
      <c r="H32" s="9">
        <v>1512</v>
      </c>
      <c r="I32" s="5" t="s">
        <v>28</v>
      </c>
      <c r="J32" s="5" t="s">
        <v>33</v>
      </c>
    </row>
    <row r="33" spans="1:10">
      <c r="A33" s="5" t="s">
        <v>26</v>
      </c>
      <c r="B33" s="6">
        <v>44926.875738750001</v>
      </c>
      <c r="C33" s="5" t="s">
        <v>13</v>
      </c>
      <c r="D33" s="7">
        <v>33757439</v>
      </c>
      <c r="E33" s="5" t="s">
        <v>31</v>
      </c>
      <c r="H33" s="9">
        <v>21707</v>
      </c>
      <c r="I33" s="5" t="s">
        <v>28</v>
      </c>
      <c r="J33" s="5" t="s">
        <v>33</v>
      </c>
    </row>
    <row r="34" spans="1:10">
      <c r="A34" s="5" t="s">
        <v>26</v>
      </c>
      <c r="B34" s="6">
        <v>44926.875738750001</v>
      </c>
      <c r="C34" s="5" t="s">
        <v>13</v>
      </c>
      <c r="D34" s="7">
        <v>33764296</v>
      </c>
      <c r="E34" s="5" t="s">
        <v>31</v>
      </c>
      <c r="H34" s="9">
        <v>37096</v>
      </c>
      <c r="I34" s="5" t="s">
        <v>28</v>
      </c>
      <c r="J34" s="5" t="s">
        <v>33</v>
      </c>
    </row>
    <row r="35" spans="1:10">
      <c r="A35" s="5" t="s">
        <v>26</v>
      </c>
      <c r="B35" s="6">
        <v>44926.875738750001</v>
      </c>
      <c r="C35" s="5" t="s">
        <v>13</v>
      </c>
      <c r="D35" s="7">
        <v>3067336563</v>
      </c>
      <c r="E35" s="5" t="s">
        <v>31</v>
      </c>
      <c r="H35" s="9">
        <v>1543.21</v>
      </c>
      <c r="I35" s="5" t="s">
        <v>28</v>
      </c>
      <c r="J35" s="5" t="s">
        <v>33</v>
      </c>
    </row>
    <row r="36" spans="1:10">
      <c r="A36" s="5" t="s">
        <v>26</v>
      </c>
      <c r="B36" s="6">
        <v>44926.875738750001</v>
      </c>
      <c r="C36" s="5" t="s">
        <v>13</v>
      </c>
      <c r="D36" s="15">
        <v>45173137726</v>
      </c>
      <c r="E36" s="8" t="s">
        <v>27</v>
      </c>
      <c r="H36" s="9">
        <v>23904</v>
      </c>
      <c r="I36" s="5" t="s">
        <v>28</v>
      </c>
      <c r="J36" s="5" t="s">
        <v>29</v>
      </c>
    </row>
    <row r="37" spans="1:10">
      <c r="A37" s="5" t="s">
        <v>26</v>
      </c>
      <c r="B37" s="6">
        <v>44926.875738750001</v>
      </c>
      <c r="C37" s="5" t="s">
        <v>13</v>
      </c>
      <c r="D37" s="7">
        <v>2366875</v>
      </c>
      <c r="E37" s="8" t="s">
        <v>27</v>
      </c>
      <c r="H37" s="9">
        <v>35748</v>
      </c>
      <c r="I37" s="5" t="s">
        <v>28</v>
      </c>
      <c r="J37" s="5" t="s">
        <v>29</v>
      </c>
    </row>
    <row r="38" spans="1:10">
      <c r="A38" s="5" t="s">
        <v>26</v>
      </c>
      <c r="B38" s="6">
        <v>44926.875738750001</v>
      </c>
      <c r="C38" s="5" t="s">
        <v>13</v>
      </c>
      <c r="D38" s="15">
        <v>21560797006</v>
      </c>
      <c r="E38" s="8" t="s">
        <v>27</v>
      </c>
      <c r="H38" s="9">
        <v>2800</v>
      </c>
      <c r="I38" s="5" t="s">
        <v>28</v>
      </c>
      <c r="J38" s="5" t="s">
        <v>29</v>
      </c>
    </row>
    <row r="39" spans="1:10">
      <c r="A39" s="5" t="s">
        <v>26</v>
      </c>
      <c r="B39" s="6">
        <v>44926.875738750001</v>
      </c>
      <c r="C39" s="5" t="s">
        <v>13</v>
      </c>
      <c r="D39" s="7"/>
      <c r="E39" s="8"/>
      <c r="F39" s="9">
        <v>40507.4</v>
      </c>
      <c r="I39" s="10" t="s">
        <v>9</v>
      </c>
      <c r="J39" s="5" t="s">
        <v>33</v>
      </c>
    </row>
    <row r="40" spans="1:10">
      <c r="A40" s="5" t="s">
        <v>26</v>
      </c>
      <c r="B40" s="6">
        <v>44926.875738750001</v>
      </c>
      <c r="C40" s="5" t="s">
        <v>13</v>
      </c>
      <c r="D40" s="7"/>
      <c r="E40" s="8"/>
      <c r="F40" s="9">
        <v>0.6</v>
      </c>
      <c r="I40" s="10" t="s">
        <v>9</v>
      </c>
      <c r="J40" s="5" t="s">
        <v>30</v>
      </c>
    </row>
    <row r="41" spans="1:10">
      <c r="A41" s="5" t="s">
        <v>26</v>
      </c>
      <c r="B41" s="6">
        <v>44926.875738750001</v>
      </c>
      <c r="C41" s="5" t="s">
        <v>13</v>
      </c>
      <c r="D41" s="7"/>
      <c r="E41" s="8"/>
      <c r="F41" s="9">
        <v>1000</v>
      </c>
      <c r="I41" s="10" t="s">
        <v>9</v>
      </c>
      <c r="J41" s="5" t="s">
        <v>32</v>
      </c>
    </row>
    <row r="42" spans="1:10">
      <c r="A42" s="5" t="s">
        <v>26</v>
      </c>
      <c r="B42" s="6">
        <v>44926.875738750001</v>
      </c>
      <c r="C42" s="5" t="s">
        <v>13</v>
      </c>
      <c r="D42" s="7"/>
      <c r="E42" s="8"/>
      <c r="F42" s="9">
        <v>19982.2</v>
      </c>
      <c r="I42" s="10" t="s">
        <v>9</v>
      </c>
      <c r="J42" s="5" t="s">
        <v>29</v>
      </c>
    </row>
    <row r="43" spans="1:10">
      <c r="A43" s="11" t="s">
        <v>22</v>
      </c>
      <c r="B43" s="3"/>
      <c r="C43" s="3"/>
      <c r="D43" s="7"/>
      <c r="E43" s="8"/>
      <c r="F43" s="12">
        <f>SUM(F17:G42)</f>
        <v>61490.2</v>
      </c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14">
        <v>112517521</v>
      </c>
      <c r="E44" s="8"/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269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95" t="s">
        <v>0</v>
      </c>
      <c r="B49" s="95" t="s">
        <v>2</v>
      </c>
      <c r="C49" s="95" t="s">
        <v>3</v>
      </c>
      <c r="D49" s="95" t="s">
        <v>4</v>
      </c>
      <c r="E49" s="95" t="s">
        <v>5</v>
      </c>
      <c r="F49" s="97" t="s">
        <v>6</v>
      </c>
      <c r="G49" s="98"/>
      <c r="H49" s="99"/>
      <c r="I49" s="95" t="s">
        <v>7</v>
      </c>
      <c r="J49" s="95" t="s">
        <v>8</v>
      </c>
    </row>
    <row r="50" spans="1:10">
      <c r="A50" s="96"/>
      <c r="B50" s="96"/>
      <c r="C50" s="96"/>
      <c r="D50" s="96"/>
      <c r="E50" s="96"/>
      <c r="F50" s="4" t="s">
        <v>9</v>
      </c>
      <c r="G50" s="4" t="s">
        <v>10</v>
      </c>
      <c r="H50" s="4" t="s">
        <v>11</v>
      </c>
      <c r="I50" s="96"/>
      <c r="J50" s="96"/>
    </row>
    <row r="51" spans="1:10">
      <c r="A51" s="17" t="s">
        <v>270</v>
      </c>
      <c r="B51" s="30"/>
      <c r="C51" s="30"/>
      <c r="D51" s="30"/>
    </row>
    <row r="52" spans="1:10">
      <c r="A52" s="11" t="s">
        <v>22</v>
      </c>
      <c r="B52" s="3"/>
      <c r="C52" s="3"/>
    </row>
    <row r="53" spans="1:10">
      <c r="A53" s="13" t="s">
        <v>23</v>
      </c>
      <c r="B53" s="13" t="s">
        <v>24</v>
      </c>
      <c r="C53" s="13" t="s">
        <v>25</v>
      </c>
    </row>
    <row r="54" spans="1:10">
      <c r="A54" s="29"/>
      <c r="B54" s="29"/>
      <c r="C54" s="29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216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95" t="s">
        <v>0</v>
      </c>
      <c r="B58" s="95" t="s">
        <v>2</v>
      </c>
      <c r="C58" s="95" t="s">
        <v>3</v>
      </c>
      <c r="D58" s="95" t="s">
        <v>4</v>
      </c>
      <c r="E58" s="95" t="s">
        <v>5</v>
      </c>
      <c r="F58" s="97" t="s">
        <v>6</v>
      </c>
      <c r="G58" s="98"/>
      <c r="H58" s="99"/>
      <c r="I58" s="95" t="s">
        <v>7</v>
      </c>
      <c r="J58" s="95" t="s">
        <v>8</v>
      </c>
    </row>
    <row r="59" spans="1:10">
      <c r="A59" s="96"/>
      <c r="B59" s="96"/>
      <c r="C59" s="96"/>
      <c r="D59" s="96"/>
      <c r="E59" s="96"/>
      <c r="F59" s="4" t="s">
        <v>9</v>
      </c>
      <c r="G59" s="4" t="s">
        <v>10</v>
      </c>
      <c r="H59" s="4" t="s">
        <v>11</v>
      </c>
      <c r="I59" s="96"/>
      <c r="J59" s="96"/>
    </row>
    <row r="60" spans="1:10">
      <c r="A60" s="5" t="s">
        <v>217</v>
      </c>
      <c r="B60" s="6">
        <v>44929.484715925923</v>
      </c>
      <c r="C60" s="5" t="s">
        <v>13</v>
      </c>
      <c r="D60" s="10"/>
      <c r="E60" s="8"/>
      <c r="F60" s="9">
        <v>10623.5</v>
      </c>
      <c r="I60" s="10" t="s">
        <v>9</v>
      </c>
      <c r="J60" s="8" t="s">
        <v>14</v>
      </c>
    </row>
    <row r="61" spans="1:10">
      <c r="A61" s="5" t="s">
        <v>217</v>
      </c>
      <c r="B61" s="6">
        <v>44929.484715925923</v>
      </c>
      <c r="C61" s="5" t="s">
        <v>13</v>
      </c>
      <c r="D61" s="10"/>
      <c r="E61" s="8"/>
      <c r="F61" s="9">
        <v>2107</v>
      </c>
      <c r="I61" s="10" t="s">
        <v>9</v>
      </c>
      <c r="J61" s="5" t="s">
        <v>218</v>
      </c>
    </row>
    <row r="62" spans="1:10">
      <c r="A62" s="5" t="s">
        <v>217</v>
      </c>
      <c r="B62" s="6">
        <v>44929.484715925923</v>
      </c>
      <c r="C62" s="5" t="s">
        <v>13</v>
      </c>
      <c r="D62" s="10"/>
      <c r="E62" s="8"/>
      <c r="F62" s="9">
        <v>4378.8999999999996</v>
      </c>
      <c r="I62" s="10" t="s">
        <v>9</v>
      </c>
      <c r="J62" s="8" t="s">
        <v>219</v>
      </c>
    </row>
    <row r="63" spans="1:10">
      <c r="A63" s="5" t="s">
        <v>217</v>
      </c>
      <c r="B63" s="6">
        <v>44929.484715925923</v>
      </c>
      <c r="C63" s="5" t="s">
        <v>13</v>
      </c>
      <c r="D63" s="10"/>
      <c r="E63" s="8"/>
      <c r="F63" s="9">
        <v>8725.7000000000007</v>
      </c>
      <c r="I63" s="10" t="s">
        <v>9</v>
      </c>
      <c r="J63" s="5" t="s">
        <v>16</v>
      </c>
    </row>
    <row r="64" spans="1:10">
      <c r="A64" s="5" t="s">
        <v>217</v>
      </c>
      <c r="B64" s="6">
        <v>44929.484715925923</v>
      </c>
      <c r="C64" s="5" t="s">
        <v>13</v>
      </c>
      <c r="D64" s="10"/>
      <c r="E64" s="8"/>
      <c r="F64" s="9">
        <v>12199.4</v>
      </c>
      <c r="I64" s="10" t="s">
        <v>9</v>
      </c>
      <c r="J64" s="5" t="s">
        <v>17</v>
      </c>
    </row>
    <row r="65" spans="1:10">
      <c r="A65" s="5" t="s">
        <v>217</v>
      </c>
      <c r="B65" s="6">
        <v>44929.484715925923</v>
      </c>
      <c r="C65" s="5" t="s">
        <v>13</v>
      </c>
      <c r="D65" s="10"/>
      <c r="E65" s="8"/>
      <c r="F65" s="9">
        <v>733.1</v>
      </c>
      <c r="I65" s="10" t="s">
        <v>9</v>
      </c>
      <c r="J65" s="5" t="s">
        <v>220</v>
      </c>
    </row>
    <row r="66" spans="1:10">
      <c r="A66" s="5" t="s">
        <v>217</v>
      </c>
      <c r="B66" s="6">
        <v>44929.484715925923</v>
      </c>
      <c r="C66" s="5" t="s">
        <v>13</v>
      </c>
      <c r="D66" s="10"/>
      <c r="E66" s="8"/>
      <c r="F66" s="9">
        <v>6129.1</v>
      </c>
      <c r="I66" s="10" t="s">
        <v>9</v>
      </c>
      <c r="J66" s="5" t="s">
        <v>18</v>
      </c>
    </row>
    <row r="67" spans="1:10">
      <c r="A67" s="5" t="s">
        <v>217</v>
      </c>
      <c r="B67" s="6">
        <v>44929.484715925923</v>
      </c>
      <c r="C67" s="5" t="s">
        <v>13</v>
      </c>
      <c r="D67" s="10"/>
      <c r="E67" s="8"/>
      <c r="F67" s="9">
        <v>12346.2</v>
      </c>
      <c r="I67" s="10" t="s">
        <v>9</v>
      </c>
      <c r="J67" s="5" t="s">
        <v>19</v>
      </c>
    </row>
    <row r="68" spans="1:10">
      <c r="A68" s="5" t="s">
        <v>217</v>
      </c>
      <c r="B68" s="6">
        <v>44929.484715925923</v>
      </c>
      <c r="C68" s="5" t="s">
        <v>13</v>
      </c>
      <c r="D68" s="10"/>
      <c r="E68" s="8"/>
      <c r="F68" s="9">
        <v>11109.7</v>
      </c>
      <c r="I68" s="10" t="s">
        <v>9</v>
      </c>
      <c r="J68" s="5" t="s">
        <v>20</v>
      </c>
    </row>
    <row r="69" spans="1:10">
      <c r="A69" s="5" t="s">
        <v>217</v>
      </c>
      <c r="B69" s="6">
        <v>44929.484715925923</v>
      </c>
      <c r="C69" s="5" t="s">
        <v>13</v>
      </c>
      <c r="D69" s="10"/>
      <c r="E69" s="8"/>
      <c r="F69" s="9">
        <v>12915.2</v>
      </c>
      <c r="I69" s="10" t="s">
        <v>9</v>
      </c>
      <c r="J69" s="5" t="s">
        <v>21</v>
      </c>
    </row>
    <row r="70" spans="1:10">
      <c r="A70" s="5" t="s">
        <v>217</v>
      </c>
      <c r="B70" s="6">
        <v>44929.484715925923</v>
      </c>
      <c r="C70" s="5" t="s">
        <v>13</v>
      </c>
      <c r="D70" s="10"/>
      <c r="E70" s="8"/>
      <c r="F70" s="9">
        <v>7472.7</v>
      </c>
      <c r="I70" s="10" t="s">
        <v>9</v>
      </c>
      <c r="J70" s="8" t="s">
        <v>221</v>
      </c>
    </row>
    <row r="71" spans="1:10">
      <c r="A71" s="5" t="s">
        <v>217</v>
      </c>
      <c r="B71" s="6">
        <v>44929.484715925923</v>
      </c>
      <c r="C71" s="5" t="s">
        <v>13</v>
      </c>
      <c r="D71" s="10"/>
      <c r="E71" s="8"/>
      <c r="F71" s="9">
        <v>2863.5</v>
      </c>
      <c r="I71" s="10" t="s">
        <v>9</v>
      </c>
      <c r="J71" s="8" t="s">
        <v>222</v>
      </c>
    </row>
    <row r="72" spans="1:10">
      <c r="A72" s="5" t="s">
        <v>217</v>
      </c>
      <c r="B72" s="6">
        <v>44929.484715925923</v>
      </c>
      <c r="C72" s="5" t="s">
        <v>13</v>
      </c>
      <c r="D72" s="10"/>
      <c r="E72" s="8"/>
      <c r="F72" s="9">
        <v>8966.2999999999993</v>
      </c>
      <c r="I72" s="10" t="s">
        <v>9</v>
      </c>
      <c r="J72" s="8" t="s">
        <v>223</v>
      </c>
    </row>
    <row r="73" spans="1:10">
      <c r="A73" s="5" t="s">
        <v>217</v>
      </c>
      <c r="B73" s="6">
        <v>44929.484715925923</v>
      </c>
      <c r="C73" s="5" t="s">
        <v>13</v>
      </c>
      <c r="D73" s="10"/>
      <c r="E73" s="8"/>
      <c r="F73" s="9">
        <v>8141.9</v>
      </c>
      <c r="I73" s="10" t="s">
        <v>9</v>
      </c>
      <c r="J73" s="8" t="s">
        <v>224</v>
      </c>
    </row>
    <row r="74" spans="1:10">
      <c r="A74" s="5" t="s">
        <v>217</v>
      </c>
      <c r="B74" s="6">
        <v>44929.484715925923</v>
      </c>
      <c r="C74" s="5" t="s">
        <v>13</v>
      </c>
      <c r="D74" s="10"/>
      <c r="E74" s="8"/>
      <c r="F74" s="9">
        <v>7870.4</v>
      </c>
      <c r="I74" s="10" t="s">
        <v>9</v>
      </c>
      <c r="J74" s="8" t="s">
        <v>225</v>
      </c>
    </row>
    <row r="75" spans="1:10">
      <c r="A75" s="11" t="s">
        <v>22</v>
      </c>
      <c r="B75" s="3"/>
      <c r="C75" s="3"/>
      <c r="D75" s="7"/>
      <c r="E75" s="8"/>
      <c r="F75" s="12">
        <f>SUM(F60:G74)</f>
        <v>116582.59999999998</v>
      </c>
      <c r="H75" s="9"/>
      <c r="I75" s="10"/>
      <c r="J75" s="8"/>
    </row>
    <row r="76" spans="1:10" ht="15.75">
      <c r="A76" s="13" t="s">
        <v>23</v>
      </c>
      <c r="B76" s="13" t="s">
        <v>24</v>
      </c>
      <c r="C76" s="13" t="s">
        <v>25</v>
      </c>
      <c r="D76" s="14">
        <v>112517522</v>
      </c>
      <c r="E76" s="8"/>
      <c r="H76" s="9"/>
      <c r="I76" s="10"/>
      <c r="J76" s="8"/>
    </row>
    <row r="77" spans="1:10">
      <c r="A77" s="5"/>
      <c r="B77" s="6"/>
      <c r="C77" s="5"/>
      <c r="D77" s="7"/>
      <c r="E77" s="8"/>
      <c r="H77" s="9"/>
      <c r="I77" s="10"/>
      <c r="J77" s="8"/>
    </row>
    <row r="78" spans="1:10">
      <c r="A78" s="5"/>
      <c r="B78" s="6"/>
      <c r="C78" s="5"/>
      <c r="D78" s="7"/>
      <c r="E78" s="8"/>
      <c r="H78" s="9"/>
      <c r="I78" s="10"/>
      <c r="J78" s="8"/>
    </row>
    <row r="79" spans="1:10">
      <c r="A79" s="5" t="s">
        <v>226</v>
      </c>
      <c r="B79" s="6">
        <v>44929.705907939817</v>
      </c>
      <c r="C79" s="5" t="s">
        <v>13</v>
      </c>
      <c r="D79" s="7">
        <v>5002468</v>
      </c>
      <c r="E79" s="5" t="s">
        <v>31</v>
      </c>
      <c r="H79" s="9">
        <v>76863.08</v>
      </c>
      <c r="I79" s="5" t="s">
        <v>28</v>
      </c>
      <c r="J79" s="5" t="s">
        <v>30</v>
      </c>
    </row>
    <row r="80" spans="1:10">
      <c r="A80" s="5" t="s">
        <v>226</v>
      </c>
      <c r="B80" s="6">
        <v>44929.705907939817</v>
      </c>
      <c r="C80" s="5" t="s">
        <v>13</v>
      </c>
      <c r="D80" s="15">
        <v>45173141404</v>
      </c>
      <c r="E80" s="8" t="s">
        <v>27</v>
      </c>
      <c r="H80" s="9">
        <v>1260</v>
      </c>
      <c r="I80" s="5" t="s">
        <v>28</v>
      </c>
      <c r="J80" s="5" t="s">
        <v>30</v>
      </c>
    </row>
    <row r="81" spans="1:10">
      <c r="A81" s="5" t="s">
        <v>226</v>
      </c>
      <c r="B81" s="6">
        <v>44929.705907939817</v>
      </c>
      <c r="C81" s="5" t="s">
        <v>13</v>
      </c>
      <c r="D81" s="7">
        <v>468523</v>
      </c>
      <c r="E81" s="8" t="s">
        <v>27</v>
      </c>
      <c r="H81" s="9">
        <v>33525.199999999997</v>
      </c>
      <c r="I81" s="5" t="s">
        <v>28</v>
      </c>
      <c r="J81" s="5" t="s">
        <v>32</v>
      </c>
    </row>
    <row r="82" spans="1:10">
      <c r="A82" s="5" t="s">
        <v>226</v>
      </c>
      <c r="B82" s="6">
        <v>44929.705907939817</v>
      </c>
      <c r="C82" s="5" t="s">
        <v>13</v>
      </c>
      <c r="D82" s="7">
        <v>236828</v>
      </c>
      <c r="E82" s="8" t="s">
        <v>27</v>
      </c>
      <c r="H82" s="9">
        <v>71440.3</v>
      </c>
      <c r="I82" s="5" t="s">
        <v>28</v>
      </c>
      <c r="J82" s="5" t="s">
        <v>29</v>
      </c>
    </row>
    <row r="83" spans="1:10">
      <c r="A83" s="5" t="s">
        <v>226</v>
      </c>
      <c r="B83" s="6">
        <v>44929.705907939817</v>
      </c>
      <c r="C83" s="5" t="s">
        <v>13</v>
      </c>
      <c r="D83" s="7"/>
      <c r="E83" s="8"/>
      <c r="F83" s="9">
        <v>736.4</v>
      </c>
      <c r="I83" s="10" t="s">
        <v>9</v>
      </c>
      <c r="J83" s="5" t="s">
        <v>30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8"/>
    </row>
    <row r="85" spans="1:10" ht="15.75">
      <c r="A85" s="13" t="s">
        <v>23</v>
      </c>
      <c r="B85" s="13" t="s">
        <v>24</v>
      </c>
      <c r="C85" s="13" t="s">
        <v>25</v>
      </c>
      <c r="D85" s="14">
        <v>112519075</v>
      </c>
      <c r="E85" s="8"/>
      <c r="H85" s="9"/>
      <c r="I85" s="10"/>
      <c r="J85" s="8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271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95" t="s">
        <v>0</v>
      </c>
      <c r="B90" s="95" t="s">
        <v>2</v>
      </c>
      <c r="C90" s="95" t="s">
        <v>3</v>
      </c>
      <c r="D90" s="95" t="s">
        <v>4</v>
      </c>
      <c r="E90" s="95" t="s">
        <v>5</v>
      </c>
      <c r="F90" s="97" t="s">
        <v>6</v>
      </c>
      <c r="G90" s="98"/>
      <c r="H90" s="99"/>
      <c r="I90" s="95" t="s">
        <v>7</v>
      </c>
      <c r="J90" s="95" t="s">
        <v>8</v>
      </c>
    </row>
    <row r="91" spans="1:10">
      <c r="A91" s="96"/>
      <c r="B91" s="96"/>
      <c r="C91" s="96"/>
      <c r="D91" s="96"/>
      <c r="E91" s="96"/>
      <c r="F91" s="4" t="s">
        <v>9</v>
      </c>
      <c r="G91" s="4" t="s">
        <v>10</v>
      </c>
      <c r="H91" s="4" t="s">
        <v>11</v>
      </c>
      <c r="I91" s="96"/>
      <c r="J91" s="96"/>
    </row>
    <row r="92" spans="1:10">
      <c r="A92" s="5" t="s">
        <v>272</v>
      </c>
      <c r="B92" s="6">
        <v>44930.493678553241</v>
      </c>
      <c r="C92" s="5" t="s">
        <v>13</v>
      </c>
      <c r="D92" s="10"/>
      <c r="E92" s="8"/>
      <c r="F92" s="9">
        <v>4834.3999999999996</v>
      </c>
      <c r="I92" s="10" t="s">
        <v>9</v>
      </c>
      <c r="J92" s="8" t="s">
        <v>14</v>
      </c>
    </row>
    <row r="93" spans="1:10">
      <c r="A93" s="5" t="s">
        <v>272</v>
      </c>
      <c r="B93" s="6">
        <v>44930.493678553241</v>
      </c>
      <c r="C93" s="5" t="s">
        <v>13</v>
      </c>
      <c r="D93" s="10"/>
      <c r="E93" s="8"/>
      <c r="F93" s="9">
        <v>1060.8</v>
      </c>
      <c r="I93" s="10" t="s">
        <v>9</v>
      </c>
      <c r="J93" s="5" t="s">
        <v>15</v>
      </c>
    </row>
    <row r="94" spans="1:10">
      <c r="A94" s="5" t="s">
        <v>272</v>
      </c>
      <c r="B94" s="6">
        <v>44930.493678553241</v>
      </c>
      <c r="C94" s="5" t="s">
        <v>13</v>
      </c>
      <c r="D94" s="10"/>
      <c r="E94" s="8"/>
      <c r="F94" s="9">
        <v>1176</v>
      </c>
      <c r="I94" s="10" t="s">
        <v>9</v>
      </c>
      <c r="J94" s="8" t="s">
        <v>219</v>
      </c>
    </row>
    <row r="95" spans="1:10">
      <c r="A95" s="5" t="s">
        <v>272</v>
      </c>
      <c r="B95" s="6">
        <v>44930.493678553241</v>
      </c>
      <c r="C95" s="5" t="s">
        <v>13</v>
      </c>
      <c r="D95" s="10"/>
      <c r="E95" s="8"/>
      <c r="F95" s="9">
        <v>7204.6</v>
      </c>
      <c r="I95" s="10" t="s">
        <v>9</v>
      </c>
      <c r="J95" s="5" t="s">
        <v>16</v>
      </c>
    </row>
    <row r="96" spans="1:10">
      <c r="A96" s="5" t="s">
        <v>272</v>
      </c>
      <c r="B96" s="6">
        <v>44930.493678553241</v>
      </c>
      <c r="C96" s="5" t="s">
        <v>13</v>
      </c>
      <c r="D96" s="10"/>
      <c r="E96" s="8"/>
      <c r="F96" s="9">
        <v>4986.3</v>
      </c>
      <c r="I96" s="10" t="s">
        <v>9</v>
      </c>
      <c r="J96" s="5" t="s">
        <v>17</v>
      </c>
    </row>
    <row r="97" spans="1:10">
      <c r="A97" s="5" t="s">
        <v>272</v>
      </c>
      <c r="B97" s="6">
        <v>44930.493678553241</v>
      </c>
      <c r="C97" s="5" t="s">
        <v>13</v>
      </c>
      <c r="D97" s="10"/>
      <c r="E97" s="8"/>
      <c r="F97" s="9">
        <v>163.6</v>
      </c>
      <c r="I97" s="10" t="s">
        <v>9</v>
      </c>
      <c r="J97" s="5" t="s">
        <v>19</v>
      </c>
    </row>
    <row r="98" spans="1:10">
      <c r="A98" s="5" t="s">
        <v>272</v>
      </c>
      <c r="B98" s="6">
        <v>44930.493678553241</v>
      </c>
      <c r="C98" s="5" t="s">
        <v>13</v>
      </c>
      <c r="D98" s="10"/>
      <c r="E98" s="8"/>
      <c r="F98" s="9">
        <v>5464.9</v>
      </c>
      <c r="I98" s="10" t="s">
        <v>9</v>
      </c>
      <c r="J98" s="5" t="s">
        <v>20</v>
      </c>
    </row>
    <row r="99" spans="1:10">
      <c r="A99" s="5" t="s">
        <v>272</v>
      </c>
      <c r="B99" s="6">
        <v>44930.493678553241</v>
      </c>
      <c r="C99" s="5" t="s">
        <v>13</v>
      </c>
      <c r="D99" s="10"/>
      <c r="E99" s="8"/>
      <c r="F99" s="9">
        <v>11162.4</v>
      </c>
      <c r="I99" s="10" t="s">
        <v>9</v>
      </c>
      <c r="J99" s="5" t="s">
        <v>21</v>
      </c>
    </row>
    <row r="100" spans="1:10">
      <c r="A100" s="5" t="s">
        <v>272</v>
      </c>
      <c r="B100" s="6">
        <v>44930.493678553241</v>
      </c>
      <c r="C100" s="5" t="s">
        <v>13</v>
      </c>
      <c r="D100" s="10"/>
      <c r="E100" s="8"/>
      <c r="F100" s="9">
        <v>4573.8999999999996</v>
      </c>
      <c r="I100" s="10" t="s">
        <v>9</v>
      </c>
      <c r="J100" s="8" t="s">
        <v>221</v>
      </c>
    </row>
    <row r="101" spans="1:10">
      <c r="A101" s="11" t="s">
        <v>22</v>
      </c>
      <c r="B101" s="3"/>
      <c r="C101" s="3"/>
      <c r="D101" s="7"/>
      <c r="E101" s="8"/>
      <c r="F101" s="20">
        <f>SUM(F92:G100)</f>
        <v>40626.9</v>
      </c>
      <c r="H101" s="9"/>
      <c r="I101" s="10"/>
      <c r="J101" s="8"/>
    </row>
    <row r="102" spans="1:10" ht="15.75">
      <c r="A102" s="13" t="s">
        <v>23</v>
      </c>
      <c r="B102" s="13" t="s">
        <v>24</v>
      </c>
      <c r="C102" s="13" t="s">
        <v>25</v>
      </c>
      <c r="D102" s="14">
        <v>112519076</v>
      </c>
      <c r="E102" s="8"/>
      <c r="H102" s="9"/>
      <c r="I102" s="10"/>
      <c r="J102" s="8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 t="s">
        <v>273</v>
      </c>
      <c r="B105" s="6">
        <v>44930.799778391207</v>
      </c>
      <c r="C105" s="5" t="s">
        <v>13</v>
      </c>
      <c r="D105" s="7">
        <v>33768807</v>
      </c>
      <c r="E105" s="5" t="s">
        <v>31</v>
      </c>
      <c r="H105" s="9">
        <v>16869.63</v>
      </c>
      <c r="I105" s="5" t="s">
        <v>28</v>
      </c>
      <c r="J105" s="5" t="s">
        <v>30</v>
      </c>
    </row>
    <row r="106" spans="1:10">
      <c r="A106" s="5" t="s">
        <v>273</v>
      </c>
      <c r="B106" s="6">
        <v>44930.799778391207</v>
      </c>
      <c r="C106" s="5" t="s">
        <v>13</v>
      </c>
      <c r="D106" s="7">
        <v>337688071</v>
      </c>
      <c r="E106" s="5" t="s">
        <v>31</v>
      </c>
      <c r="H106" s="9">
        <v>3130.37</v>
      </c>
      <c r="I106" s="5" t="s">
        <v>28</v>
      </c>
      <c r="J106" s="5" t="s">
        <v>30</v>
      </c>
    </row>
    <row r="107" spans="1:10">
      <c r="A107" s="5" t="s">
        <v>273</v>
      </c>
      <c r="B107" s="6">
        <v>44930.799778391207</v>
      </c>
      <c r="C107" s="5" t="s">
        <v>13</v>
      </c>
      <c r="D107" s="7">
        <v>33750509</v>
      </c>
      <c r="E107" s="5" t="s">
        <v>31</v>
      </c>
      <c r="H107" s="9">
        <v>60565.7</v>
      </c>
      <c r="I107" s="5" t="s">
        <v>28</v>
      </c>
      <c r="J107" s="5" t="s">
        <v>30</v>
      </c>
    </row>
    <row r="108" spans="1:10">
      <c r="A108" s="5" t="s">
        <v>273</v>
      </c>
      <c r="B108" s="6">
        <v>44930.799778391207</v>
      </c>
      <c r="C108" s="5" t="s">
        <v>13</v>
      </c>
      <c r="D108" s="7">
        <v>3067358696</v>
      </c>
      <c r="E108" s="5" t="s">
        <v>31</v>
      </c>
      <c r="H108" s="9">
        <v>33000</v>
      </c>
      <c r="I108" s="5" t="s">
        <v>28</v>
      </c>
      <c r="J108" s="5" t="s">
        <v>30</v>
      </c>
    </row>
    <row r="109" spans="1:10">
      <c r="A109" s="5" t="s">
        <v>273</v>
      </c>
      <c r="B109" s="6">
        <v>44930.799778391207</v>
      </c>
      <c r="C109" s="5" t="s">
        <v>13</v>
      </c>
      <c r="D109" s="15">
        <v>45163171525</v>
      </c>
      <c r="E109" s="8" t="s">
        <v>27</v>
      </c>
      <c r="H109" s="9">
        <v>2275.1999999999998</v>
      </c>
      <c r="I109" s="5" t="s">
        <v>28</v>
      </c>
      <c r="J109" s="5" t="s">
        <v>30</v>
      </c>
    </row>
    <row r="110" spans="1:10">
      <c r="A110" s="5" t="s">
        <v>273</v>
      </c>
      <c r="B110" s="6">
        <v>44930.799778391207</v>
      </c>
      <c r="C110" s="5" t="s">
        <v>13</v>
      </c>
      <c r="D110" s="15">
        <v>45153079333</v>
      </c>
      <c r="E110" s="8" t="s">
        <v>27</v>
      </c>
      <c r="H110" s="9">
        <v>900</v>
      </c>
      <c r="I110" s="5" t="s">
        <v>28</v>
      </c>
      <c r="J110" s="5" t="s">
        <v>30</v>
      </c>
    </row>
    <row r="111" spans="1:10">
      <c r="A111" s="5" t="s">
        <v>273</v>
      </c>
      <c r="B111" s="6">
        <v>44930.799778391207</v>
      </c>
      <c r="C111" s="5" t="s">
        <v>13</v>
      </c>
      <c r="D111" s="15">
        <v>51117368532</v>
      </c>
      <c r="E111" s="8" t="s">
        <v>27</v>
      </c>
      <c r="H111" s="9">
        <v>2773.7</v>
      </c>
      <c r="I111" s="5" t="s">
        <v>28</v>
      </c>
      <c r="J111" s="5" t="s">
        <v>29</v>
      </c>
    </row>
    <row r="112" spans="1:10">
      <c r="A112" s="5" t="s">
        <v>273</v>
      </c>
      <c r="B112" s="6">
        <v>44930.799778391207</v>
      </c>
      <c r="C112" s="5" t="s">
        <v>13</v>
      </c>
      <c r="D112" s="15">
        <v>45133082051</v>
      </c>
      <c r="E112" s="8" t="s">
        <v>27</v>
      </c>
      <c r="H112" s="9">
        <v>560</v>
      </c>
      <c r="I112" s="5" t="s">
        <v>28</v>
      </c>
      <c r="J112" s="5" t="s">
        <v>29</v>
      </c>
    </row>
    <row r="113" spans="1:10">
      <c r="A113" s="5" t="s">
        <v>273</v>
      </c>
      <c r="B113" s="6">
        <v>44930.799778391207</v>
      </c>
      <c r="C113" s="5" t="s">
        <v>13</v>
      </c>
      <c r="D113" s="7">
        <v>287720</v>
      </c>
      <c r="E113" s="8" t="s">
        <v>27</v>
      </c>
      <c r="H113" s="9">
        <v>6007.74</v>
      </c>
      <c r="I113" s="5" t="s">
        <v>28</v>
      </c>
      <c r="J113" s="5" t="s">
        <v>32</v>
      </c>
    </row>
    <row r="114" spans="1:10">
      <c r="A114" s="5" t="s">
        <v>273</v>
      </c>
      <c r="B114" s="6">
        <v>44930.799778391207</v>
      </c>
      <c r="C114" s="5" t="s">
        <v>13</v>
      </c>
      <c r="D114" s="7">
        <v>287724</v>
      </c>
      <c r="E114" s="8" t="s">
        <v>27</v>
      </c>
      <c r="H114" s="9">
        <v>19263.599999999999</v>
      </c>
      <c r="I114" s="5" t="s">
        <v>28</v>
      </c>
      <c r="J114" s="5" t="s">
        <v>32</v>
      </c>
    </row>
    <row r="115" spans="1:10">
      <c r="A115" s="5" t="s">
        <v>273</v>
      </c>
      <c r="B115" s="6">
        <v>44930.799778391207</v>
      </c>
      <c r="C115" s="5" t="s">
        <v>13</v>
      </c>
      <c r="D115" s="15">
        <v>45113229926</v>
      </c>
      <c r="E115" s="8" t="s">
        <v>27</v>
      </c>
      <c r="H115" s="9">
        <v>718.6</v>
      </c>
      <c r="I115" s="5" t="s">
        <v>28</v>
      </c>
      <c r="J115" s="5" t="s">
        <v>29</v>
      </c>
    </row>
    <row r="116" spans="1:10">
      <c r="A116" s="5" t="s">
        <v>273</v>
      </c>
      <c r="B116" s="6">
        <v>44930.799778391207</v>
      </c>
      <c r="C116" s="5" t="s">
        <v>13</v>
      </c>
      <c r="D116" s="15">
        <v>45153076420</v>
      </c>
      <c r="E116" s="8" t="s">
        <v>27</v>
      </c>
      <c r="H116" s="9">
        <v>1062.8399999999999</v>
      </c>
      <c r="I116" s="5" t="s">
        <v>28</v>
      </c>
      <c r="J116" s="5" t="s">
        <v>29</v>
      </c>
    </row>
    <row r="117" spans="1:10">
      <c r="A117" s="5" t="s">
        <v>273</v>
      </c>
      <c r="B117" s="6">
        <v>44930.799778391207</v>
      </c>
      <c r="C117" s="5" t="s">
        <v>13</v>
      </c>
      <c r="D117" s="15">
        <v>51517320952</v>
      </c>
      <c r="E117" s="8" t="s">
        <v>27</v>
      </c>
      <c r="H117" s="9">
        <v>8191.25</v>
      </c>
      <c r="I117" s="5" t="s">
        <v>28</v>
      </c>
      <c r="J117" s="5" t="s">
        <v>29</v>
      </c>
    </row>
    <row r="118" spans="1:10">
      <c r="A118" s="5" t="s">
        <v>273</v>
      </c>
      <c r="B118" s="6">
        <v>44930.799778391207</v>
      </c>
      <c r="C118" s="5" t="s">
        <v>13</v>
      </c>
      <c r="D118" s="7">
        <v>236977</v>
      </c>
      <c r="E118" s="8" t="s">
        <v>27</v>
      </c>
      <c r="H118" s="9">
        <v>23467.8</v>
      </c>
      <c r="I118" s="5" t="s">
        <v>28</v>
      </c>
      <c r="J118" s="5" t="s">
        <v>29</v>
      </c>
    </row>
    <row r="119" spans="1:10">
      <c r="A119" s="5" t="s">
        <v>273</v>
      </c>
      <c r="B119" s="6">
        <v>44930.799778391207</v>
      </c>
      <c r="C119" s="5" t="s">
        <v>13</v>
      </c>
      <c r="D119" s="7">
        <v>236976</v>
      </c>
      <c r="E119" s="8" t="s">
        <v>274</v>
      </c>
      <c r="H119" s="9">
        <v>2088</v>
      </c>
      <c r="I119" s="5" t="s">
        <v>28</v>
      </c>
      <c r="J119" s="5" t="s">
        <v>29</v>
      </c>
    </row>
    <row r="120" spans="1:10">
      <c r="A120" s="5" t="s">
        <v>273</v>
      </c>
      <c r="B120" s="6">
        <v>44930.799778391207</v>
      </c>
      <c r="C120" s="5" t="s">
        <v>13</v>
      </c>
      <c r="D120" s="7"/>
      <c r="E120" s="8"/>
      <c r="F120" s="9">
        <v>677.4</v>
      </c>
      <c r="I120" s="10" t="s">
        <v>9</v>
      </c>
      <c r="J120" s="8" t="s">
        <v>14</v>
      </c>
    </row>
    <row r="121" spans="1:10">
      <c r="A121" s="5" t="s">
        <v>273</v>
      </c>
      <c r="B121" s="6">
        <v>44930.799778391207</v>
      </c>
      <c r="C121" s="5" t="s">
        <v>13</v>
      </c>
      <c r="D121" s="7"/>
      <c r="E121" s="8"/>
      <c r="F121" s="9">
        <v>6124.4</v>
      </c>
      <c r="I121" s="10" t="s">
        <v>9</v>
      </c>
      <c r="J121" s="5" t="s">
        <v>218</v>
      </c>
    </row>
    <row r="122" spans="1:10">
      <c r="A122" s="5" t="s">
        <v>273</v>
      </c>
      <c r="B122" s="6">
        <v>44930.799778391207</v>
      </c>
      <c r="C122" s="5" t="s">
        <v>13</v>
      </c>
      <c r="D122" s="7"/>
      <c r="E122" s="8"/>
      <c r="F122" s="9">
        <v>984</v>
      </c>
      <c r="I122" s="10" t="s">
        <v>9</v>
      </c>
      <c r="J122" s="5" t="s">
        <v>15</v>
      </c>
    </row>
    <row r="123" spans="1:10">
      <c r="A123" s="5" t="s">
        <v>273</v>
      </c>
      <c r="B123" s="6">
        <v>44930.799778391207</v>
      </c>
      <c r="C123" s="5" t="s">
        <v>13</v>
      </c>
      <c r="D123" s="7"/>
      <c r="E123" s="8"/>
      <c r="F123" s="9">
        <v>1423.3</v>
      </c>
      <c r="I123" s="10" t="s">
        <v>9</v>
      </c>
      <c r="J123" s="8" t="s">
        <v>219</v>
      </c>
    </row>
    <row r="124" spans="1:10">
      <c r="A124" s="5" t="s">
        <v>273</v>
      </c>
      <c r="B124" s="6">
        <v>44930.799778391207</v>
      </c>
      <c r="C124" s="5" t="s">
        <v>13</v>
      </c>
      <c r="D124" s="7"/>
      <c r="E124" s="8"/>
      <c r="F124" s="9">
        <v>5083.1000000000004</v>
      </c>
      <c r="I124" s="10" t="s">
        <v>9</v>
      </c>
      <c r="J124" s="5" t="s">
        <v>17</v>
      </c>
    </row>
    <row r="125" spans="1:10">
      <c r="A125" s="5" t="s">
        <v>273</v>
      </c>
      <c r="B125" s="6">
        <v>44930.799778391207</v>
      </c>
      <c r="C125" s="5" t="s">
        <v>13</v>
      </c>
      <c r="D125" s="7"/>
      <c r="E125" s="8"/>
      <c r="F125" s="9">
        <v>9447.9</v>
      </c>
      <c r="I125" s="10" t="s">
        <v>9</v>
      </c>
      <c r="J125" s="5" t="s">
        <v>220</v>
      </c>
    </row>
    <row r="126" spans="1:10">
      <c r="A126" s="5" t="s">
        <v>273</v>
      </c>
      <c r="B126" s="6">
        <v>44930.799778391207</v>
      </c>
      <c r="C126" s="5" t="s">
        <v>13</v>
      </c>
      <c r="D126" s="7"/>
      <c r="E126" s="8"/>
      <c r="F126" s="9">
        <v>7958.7</v>
      </c>
      <c r="I126" s="10" t="s">
        <v>9</v>
      </c>
      <c r="J126" s="5" t="s">
        <v>21</v>
      </c>
    </row>
    <row r="127" spans="1:10">
      <c r="A127" s="5" t="s">
        <v>273</v>
      </c>
      <c r="B127" s="6">
        <v>44930.799778391207</v>
      </c>
      <c r="C127" s="5" t="s">
        <v>13</v>
      </c>
      <c r="D127" s="7"/>
      <c r="E127" s="8"/>
      <c r="F127" s="9">
        <v>18322.400000000001</v>
      </c>
      <c r="I127" s="10" t="s">
        <v>9</v>
      </c>
      <c r="J127" s="8" t="s">
        <v>222</v>
      </c>
    </row>
    <row r="128" spans="1:10">
      <c r="A128" s="5" t="s">
        <v>273</v>
      </c>
      <c r="B128" s="6">
        <v>44930.799778391207</v>
      </c>
      <c r="C128" s="5" t="s">
        <v>13</v>
      </c>
      <c r="D128" s="7"/>
      <c r="E128" s="8"/>
      <c r="F128" s="9">
        <v>11864</v>
      </c>
      <c r="I128" s="10" t="s">
        <v>9</v>
      </c>
      <c r="J128" s="8" t="s">
        <v>223</v>
      </c>
    </row>
    <row r="129" spans="1:10">
      <c r="A129" s="5" t="s">
        <v>273</v>
      </c>
      <c r="B129" s="6">
        <v>44930.799778391207</v>
      </c>
      <c r="C129" s="5" t="s">
        <v>13</v>
      </c>
      <c r="D129" s="7"/>
      <c r="E129" s="8"/>
      <c r="F129" s="9">
        <v>2853.2</v>
      </c>
      <c r="I129" s="10" t="s">
        <v>9</v>
      </c>
      <c r="J129" s="8" t="s">
        <v>224</v>
      </c>
    </row>
    <row r="130" spans="1:10">
      <c r="A130" s="5" t="s">
        <v>273</v>
      </c>
      <c r="B130" s="6">
        <v>44930.799778391207</v>
      </c>
      <c r="C130" s="5" t="s">
        <v>13</v>
      </c>
      <c r="D130" s="7"/>
      <c r="E130" s="8"/>
      <c r="F130" s="9">
        <v>18189.3</v>
      </c>
      <c r="I130" s="10" t="s">
        <v>9</v>
      </c>
      <c r="J130" s="8" t="s">
        <v>225</v>
      </c>
    </row>
    <row r="131" spans="1:10">
      <c r="A131" s="5" t="s">
        <v>273</v>
      </c>
      <c r="B131" s="6">
        <v>44930.799778391207</v>
      </c>
      <c r="C131" s="5" t="s">
        <v>13</v>
      </c>
      <c r="D131" s="7"/>
      <c r="E131" s="8"/>
      <c r="F131" s="9">
        <v>2499.8000000000002</v>
      </c>
      <c r="I131" s="10" t="s">
        <v>9</v>
      </c>
      <c r="J131" s="8" t="s">
        <v>275</v>
      </c>
    </row>
    <row r="132" spans="1:10">
      <c r="A132" s="11" t="s">
        <v>22</v>
      </c>
      <c r="B132" s="3"/>
      <c r="C132" s="3"/>
      <c r="D132" s="7"/>
      <c r="E132" s="8"/>
      <c r="F132" s="21">
        <f>SUM(F105:G131)</f>
        <v>85427.5</v>
      </c>
      <c r="H132" s="9"/>
      <c r="I132" s="10"/>
      <c r="J132" s="8"/>
    </row>
    <row r="133" spans="1:10" ht="15.75">
      <c r="A133" s="13" t="s">
        <v>23</v>
      </c>
      <c r="B133" s="13" t="s">
        <v>24</v>
      </c>
      <c r="C133" s="13" t="s">
        <v>25</v>
      </c>
      <c r="D133" s="14">
        <v>112521067</v>
      </c>
      <c r="E133" s="8"/>
      <c r="H133" s="9"/>
      <c r="I133" s="10"/>
      <c r="J133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323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5" t="s">
        <v>0</v>
      </c>
      <c r="B138" s="95" t="s">
        <v>2</v>
      </c>
      <c r="C138" s="95" t="s">
        <v>3</v>
      </c>
      <c r="D138" s="95" t="s">
        <v>4</v>
      </c>
      <c r="E138" s="95" t="s">
        <v>5</v>
      </c>
      <c r="F138" s="97" t="s">
        <v>6</v>
      </c>
      <c r="G138" s="98"/>
      <c r="H138" s="99"/>
      <c r="I138" s="95" t="s">
        <v>7</v>
      </c>
      <c r="J138" s="95" t="s">
        <v>8</v>
      </c>
    </row>
    <row r="139" spans="1:10">
      <c r="A139" s="96"/>
      <c r="B139" s="96"/>
      <c r="C139" s="96"/>
      <c r="D139" s="96"/>
      <c r="E139" s="96"/>
      <c r="F139" s="4" t="s">
        <v>9</v>
      </c>
      <c r="G139" s="4" t="s">
        <v>10</v>
      </c>
      <c r="H139" s="4" t="s">
        <v>11</v>
      </c>
      <c r="I139" s="96"/>
      <c r="J139" s="96"/>
    </row>
    <row r="140" spans="1:10">
      <c r="A140" s="5" t="s">
        <v>322</v>
      </c>
      <c r="B140" s="6">
        <v>44931.481354421296</v>
      </c>
      <c r="C140" s="5" t="s">
        <v>13</v>
      </c>
      <c r="D140" s="10"/>
      <c r="E140" s="8"/>
      <c r="F140" s="9">
        <v>15835.4</v>
      </c>
      <c r="I140" s="10" t="s">
        <v>9</v>
      </c>
      <c r="J140" s="5" t="s">
        <v>16</v>
      </c>
    </row>
    <row r="141" spans="1:10">
      <c r="A141" s="5" t="s">
        <v>322</v>
      </c>
      <c r="B141" s="6">
        <v>44931.481354421296</v>
      </c>
      <c r="C141" s="5" t="s">
        <v>13</v>
      </c>
      <c r="D141" s="10"/>
      <c r="E141" s="8"/>
      <c r="F141" s="9">
        <v>7798.6</v>
      </c>
      <c r="I141" s="10" t="s">
        <v>9</v>
      </c>
      <c r="J141" s="5" t="s">
        <v>18</v>
      </c>
    </row>
    <row r="142" spans="1:10">
      <c r="A142" s="5" t="s">
        <v>322</v>
      </c>
      <c r="B142" s="6">
        <v>44931.481354421296</v>
      </c>
      <c r="C142" s="5" t="s">
        <v>13</v>
      </c>
      <c r="D142" s="10"/>
      <c r="E142" s="8"/>
      <c r="F142" s="9">
        <v>26008.1</v>
      </c>
      <c r="I142" s="10" t="s">
        <v>9</v>
      </c>
      <c r="J142" s="5" t="s">
        <v>19</v>
      </c>
    </row>
    <row r="143" spans="1:10">
      <c r="A143" s="5" t="s">
        <v>322</v>
      </c>
      <c r="B143" s="6">
        <v>44931.481354421296</v>
      </c>
      <c r="C143" s="5" t="s">
        <v>13</v>
      </c>
      <c r="D143" s="10"/>
      <c r="E143" s="8"/>
      <c r="F143" s="9">
        <v>16033.2</v>
      </c>
      <c r="I143" s="10" t="s">
        <v>9</v>
      </c>
      <c r="J143" s="5" t="s">
        <v>20</v>
      </c>
    </row>
    <row r="144" spans="1:10">
      <c r="A144" s="5" t="s">
        <v>322</v>
      </c>
      <c r="B144" s="6">
        <v>44931.481354421296</v>
      </c>
      <c r="C144" s="5" t="s">
        <v>13</v>
      </c>
      <c r="D144" s="10"/>
      <c r="E144" s="8"/>
      <c r="F144" s="9">
        <v>5363.6</v>
      </c>
      <c r="I144" s="10" t="s">
        <v>9</v>
      </c>
      <c r="J144" s="8" t="s">
        <v>221</v>
      </c>
    </row>
    <row r="145" spans="1:10">
      <c r="A145" s="5" t="s">
        <v>322</v>
      </c>
      <c r="B145" s="6">
        <v>44931.481354421296</v>
      </c>
      <c r="C145" s="5" t="s">
        <v>13</v>
      </c>
      <c r="D145" s="10"/>
      <c r="E145" s="8"/>
      <c r="F145" s="9">
        <v>9505</v>
      </c>
      <c r="I145" s="10" t="s">
        <v>9</v>
      </c>
      <c r="J145" s="8" t="s">
        <v>224</v>
      </c>
    </row>
    <row r="146" spans="1:10">
      <c r="A146" s="11" t="s">
        <v>22</v>
      </c>
      <c r="B146" s="3"/>
      <c r="C146" s="3"/>
      <c r="D146" s="7"/>
      <c r="E146" s="8"/>
      <c r="F146" s="37">
        <f>SUM(F140:G145)</f>
        <v>80543.900000000009</v>
      </c>
      <c r="H146" s="9"/>
      <c r="I146" s="10"/>
      <c r="J146" s="5"/>
    </row>
    <row r="147" spans="1:10" ht="15.75">
      <c r="A147" s="13" t="s">
        <v>23</v>
      </c>
      <c r="B147" s="13" t="s">
        <v>24</v>
      </c>
      <c r="C147" s="13" t="s">
        <v>25</v>
      </c>
      <c r="D147" s="14">
        <v>112521068</v>
      </c>
      <c r="E147" s="8"/>
      <c r="H147" s="9"/>
      <c r="I147" s="10"/>
      <c r="J147" s="5"/>
    </row>
    <row r="148" spans="1:10">
      <c r="A148" s="5"/>
      <c r="B148" s="6"/>
      <c r="C148" s="5"/>
      <c r="D148" s="7"/>
      <c r="E148" s="8"/>
      <c r="H148" s="9"/>
      <c r="I148" s="10"/>
      <c r="J148" s="5"/>
    </row>
    <row r="149" spans="1:10">
      <c r="A149" s="5"/>
      <c r="B149" s="6"/>
      <c r="C149" s="5"/>
      <c r="D149" s="7"/>
      <c r="E149" s="8"/>
      <c r="H149" s="9"/>
      <c r="I149" s="10"/>
      <c r="J149" s="5"/>
    </row>
    <row r="150" spans="1:10">
      <c r="A150" s="5" t="s">
        <v>321</v>
      </c>
      <c r="B150" s="6">
        <v>44931.732404374998</v>
      </c>
      <c r="C150" s="5" t="s">
        <v>13</v>
      </c>
      <c r="D150" s="15">
        <v>51117374877</v>
      </c>
      <c r="E150" s="8" t="s">
        <v>27</v>
      </c>
      <c r="H150" s="9">
        <v>284</v>
      </c>
      <c r="I150" s="5" t="s">
        <v>28</v>
      </c>
      <c r="J150" s="5" t="s">
        <v>30</v>
      </c>
    </row>
    <row r="151" spans="1:10">
      <c r="A151" s="5" t="s">
        <v>321</v>
      </c>
      <c r="B151" s="6">
        <v>44931.732404374998</v>
      </c>
      <c r="C151" s="5" t="s">
        <v>13</v>
      </c>
      <c r="D151" s="15">
        <v>45163173422</v>
      </c>
      <c r="E151" s="8" t="s">
        <v>27</v>
      </c>
      <c r="H151" s="9">
        <v>406.5</v>
      </c>
      <c r="I151" s="5" t="s">
        <v>28</v>
      </c>
      <c r="J151" s="5" t="s">
        <v>30</v>
      </c>
    </row>
    <row r="152" spans="1:10">
      <c r="A152" s="5" t="s">
        <v>321</v>
      </c>
      <c r="B152" s="6">
        <v>44931.732404374998</v>
      </c>
      <c r="C152" s="5" t="s">
        <v>13</v>
      </c>
      <c r="D152" s="15">
        <v>51117373369</v>
      </c>
      <c r="E152" s="8" t="s">
        <v>27</v>
      </c>
      <c r="H152" s="9">
        <v>182</v>
      </c>
      <c r="I152" s="5" t="s">
        <v>28</v>
      </c>
      <c r="J152" s="5" t="s">
        <v>30</v>
      </c>
    </row>
    <row r="153" spans="1:10">
      <c r="A153" s="5" t="s">
        <v>321</v>
      </c>
      <c r="B153" s="6">
        <v>44931.732404374998</v>
      </c>
      <c r="C153" s="5" t="s">
        <v>13</v>
      </c>
      <c r="D153" s="15">
        <v>45123215722</v>
      </c>
      <c r="E153" s="8" t="s">
        <v>27</v>
      </c>
      <c r="H153" s="9">
        <v>177.3</v>
      </c>
      <c r="I153" s="5" t="s">
        <v>28</v>
      </c>
      <c r="J153" s="5" t="s">
        <v>30</v>
      </c>
    </row>
    <row r="154" spans="1:10">
      <c r="A154" s="5" t="s">
        <v>321</v>
      </c>
      <c r="B154" s="6">
        <v>44931.732404374998</v>
      </c>
      <c r="C154" s="5" t="s">
        <v>13</v>
      </c>
      <c r="D154" s="15">
        <v>45113228726</v>
      </c>
      <c r="E154" s="8" t="s">
        <v>27</v>
      </c>
      <c r="H154" s="9">
        <v>1176.1300000000001</v>
      </c>
      <c r="I154" s="5" t="s">
        <v>28</v>
      </c>
      <c r="J154" s="5" t="s">
        <v>29</v>
      </c>
    </row>
    <row r="155" spans="1:10">
      <c r="A155" s="5" t="s">
        <v>321</v>
      </c>
      <c r="B155" s="6">
        <v>44931.732404374998</v>
      </c>
      <c r="C155" s="5" t="s">
        <v>13</v>
      </c>
      <c r="D155" s="15">
        <v>51517332500</v>
      </c>
      <c r="E155" s="8" t="s">
        <v>27</v>
      </c>
      <c r="H155" s="9">
        <v>1059.55</v>
      </c>
      <c r="I155" s="5" t="s">
        <v>28</v>
      </c>
      <c r="J155" s="5" t="s">
        <v>30</v>
      </c>
    </row>
    <row r="156" spans="1:10">
      <c r="A156" s="5" t="s">
        <v>321</v>
      </c>
      <c r="B156" s="6">
        <v>44931.732404374998</v>
      </c>
      <c r="C156" s="5" t="s">
        <v>13</v>
      </c>
      <c r="D156" s="15">
        <v>51217413918</v>
      </c>
      <c r="E156" s="8" t="s">
        <v>27</v>
      </c>
      <c r="H156" s="9">
        <v>170</v>
      </c>
      <c r="I156" s="5" t="s">
        <v>28</v>
      </c>
      <c r="J156" s="5" t="s">
        <v>30</v>
      </c>
    </row>
    <row r="157" spans="1:10">
      <c r="A157" s="5" t="s">
        <v>321</v>
      </c>
      <c r="B157" s="6">
        <v>44931.732404374998</v>
      </c>
      <c r="C157" s="5" t="s">
        <v>13</v>
      </c>
      <c r="D157" s="15">
        <v>45163175964</v>
      </c>
      <c r="E157" s="8" t="s">
        <v>27</v>
      </c>
      <c r="H157" s="9">
        <v>474.4</v>
      </c>
      <c r="I157" s="5" t="s">
        <v>28</v>
      </c>
      <c r="J157" s="5" t="s">
        <v>30</v>
      </c>
    </row>
    <row r="158" spans="1:10">
      <c r="A158" s="5" t="s">
        <v>321</v>
      </c>
      <c r="B158" s="6">
        <v>44931.732404374998</v>
      </c>
      <c r="C158" s="5" t="s">
        <v>13</v>
      </c>
      <c r="D158" s="15">
        <v>45153081970</v>
      </c>
      <c r="E158" s="8" t="s">
        <v>27</v>
      </c>
      <c r="H158" s="9">
        <v>606</v>
      </c>
      <c r="I158" s="5" t="s">
        <v>28</v>
      </c>
      <c r="J158" s="5" t="s">
        <v>30</v>
      </c>
    </row>
    <row r="159" spans="1:10">
      <c r="A159" s="5" t="s">
        <v>321</v>
      </c>
      <c r="B159" s="6">
        <v>44931.732404374998</v>
      </c>
      <c r="C159" s="5" t="s">
        <v>13</v>
      </c>
      <c r="D159" s="15">
        <v>53612217731</v>
      </c>
      <c r="E159" s="8" t="s">
        <v>27</v>
      </c>
      <c r="H159" s="9">
        <v>226.8</v>
      </c>
      <c r="I159" s="5" t="s">
        <v>28</v>
      </c>
      <c r="J159" s="5" t="s">
        <v>30</v>
      </c>
    </row>
    <row r="160" spans="1:10">
      <c r="A160" s="5" t="s">
        <v>321</v>
      </c>
      <c r="B160" s="6">
        <v>44931.732404374998</v>
      </c>
      <c r="C160" s="5" t="s">
        <v>13</v>
      </c>
      <c r="D160" s="15">
        <v>45123217819</v>
      </c>
      <c r="E160" s="8" t="s">
        <v>27</v>
      </c>
      <c r="H160" s="9">
        <v>604</v>
      </c>
      <c r="I160" s="5" t="s">
        <v>28</v>
      </c>
      <c r="J160" s="5" t="s">
        <v>30</v>
      </c>
    </row>
    <row r="161" spans="1:10">
      <c r="A161" s="5" t="s">
        <v>321</v>
      </c>
      <c r="B161" s="6">
        <v>44931.732404374998</v>
      </c>
      <c r="C161" s="5" t="s">
        <v>13</v>
      </c>
      <c r="D161" s="7">
        <v>237115</v>
      </c>
      <c r="E161" s="8" t="s">
        <v>27</v>
      </c>
      <c r="H161" s="9">
        <v>23921.5</v>
      </c>
      <c r="I161" s="5" t="s">
        <v>28</v>
      </c>
      <c r="J161" s="5" t="s">
        <v>29</v>
      </c>
    </row>
    <row r="162" spans="1:10">
      <c r="A162" s="5" t="s">
        <v>321</v>
      </c>
      <c r="B162" s="6">
        <v>44931.732404374998</v>
      </c>
      <c r="C162" s="5" t="s">
        <v>13</v>
      </c>
      <c r="D162" s="7">
        <v>298164</v>
      </c>
      <c r="E162" s="8" t="s">
        <v>27</v>
      </c>
      <c r="H162" s="9">
        <v>6157.3</v>
      </c>
      <c r="I162" s="5" t="s">
        <v>28</v>
      </c>
      <c r="J162" s="5" t="s">
        <v>32</v>
      </c>
    </row>
    <row r="163" spans="1:10">
      <c r="A163" s="5" t="s">
        <v>321</v>
      </c>
      <c r="B163" s="6">
        <v>44931.732404374998</v>
      </c>
      <c r="C163" s="5" t="s">
        <v>13</v>
      </c>
      <c r="D163" s="7">
        <v>298165</v>
      </c>
      <c r="E163" s="8" t="s">
        <v>27</v>
      </c>
      <c r="H163" s="9">
        <v>844.4</v>
      </c>
      <c r="I163" s="5" t="s">
        <v>28</v>
      </c>
      <c r="J163" s="5" t="s">
        <v>32</v>
      </c>
    </row>
    <row r="164" spans="1:10">
      <c r="A164" s="5" t="s">
        <v>321</v>
      </c>
      <c r="B164" s="6">
        <v>44931.732404374998</v>
      </c>
      <c r="C164" s="5" t="s">
        <v>13</v>
      </c>
      <c r="D164" s="7">
        <v>298166</v>
      </c>
      <c r="E164" s="8" t="s">
        <v>27</v>
      </c>
      <c r="H164" s="9">
        <v>6000</v>
      </c>
      <c r="I164" s="5" t="s">
        <v>28</v>
      </c>
      <c r="J164" s="5" t="s">
        <v>32</v>
      </c>
    </row>
    <row r="165" spans="1:10">
      <c r="A165" s="5" t="s">
        <v>321</v>
      </c>
      <c r="B165" s="6">
        <v>44931.732404374998</v>
      </c>
      <c r="C165" s="5" t="s">
        <v>13</v>
      </c>
      <c r="D165" s="7">
        <v>298167</v>
      </c>
      <c r="E165" s="8" t="s">
        <v>27</v>
      </c>
      <c r="H165" s="9">
        <v>15075.59</v>
      </c>
      <c r="I165" s="5" t="s">
        <v>28</v>
      </c>
      <c r="J165" s="5" t="s">
        <v>32</v>
      </c>
    </row>
    <row r="166" spans="1:10">
      <c r="A166" s="5" t="s">
        <v>321</v>
      </c>
      <c r="B166" s="6">
        <v>44931.732404374998</v>
      </c>
      <c r="C166" s="5" t="s">
        <v>13</v>
      </c>
      <c r="D166" s="7">
        <v>298170</v>
      </c>
      <c r="E166" s="8" t="s">
        <v>27</v>
      </c>
      <c r="H166" s="9">
        <v>7249.2</v>
      </c>
      <c r="I166" s="5" t="s">
        <v>28</v>
      </c>
      <c r="J166" s="5" t="s">
        <v>32</v>
      </c>
    </row>
    <row r="167" spans="1:10">
      <c r="A167" s="5" t="s">
        <v>321</v>
      </c>
      <c r="B167" s="6">
        <v>44931.732404374998</v>
      </c>
      <c r="C167" s="5" t="s">
        <v>13</v>
      </c>
      <c r="D167" s="7">
        <v>298168</v>
      </c>
      <c r="E167" s="8" t="s">
        <v>27</v>
      </c>
      <c r="H167" s="9">
        <v>1456.15</v>
      </c>
      <c r="I167" s="5" t="s">
        <v>28</v>
      </c>
      <c r="J167" s="5" t="s">
        <v>32</v>
      </c>
    </row>
    <row r="168" spans="1:10">
      <c r="A168" s="5" t="s">
        <v>321</v>
      </c>
      <c r="B168" s="6">
        <v>44931.732404374998</v>
      </c>
      <c r="C168" s="5" t="s">
        <v>13</v>
      </c>
      <c r="D168" s="7"/>
      <c r="E168" s="8"/>
      <c r="F168" s="9">
        <v>6463.2</v>
      </c>
      <c r="I168" s="10" t="s">
        <v>9</v>
      </c>
      <c r="J168" s="8" t="s">
        <v>14</v>
      </c>
    </row>
    <row r="169" spans="1:10">
      <c r="A169" s="5" t="s">
        <v>321</v>
      </c>
      <c r="B169" s="6">
        <v>44931.732404374998</v>
      </c>
      <c r="C169" s="5" t="s">
        <v>13</v>
      </c>
      <c r="D169" s="7"/>
      <c r="E169" s="8"/>
      <c r="F169" s="9">
        <v>2087.6999999999998</v>
      </c>
      <c r="I169" s="10" t="s">
        <v>9</v>
      </c>
      <c r="J169" s="5" t="s">
        <v>218</v>
      </c>
    </row>
    <row r="170" spans="1:10">
      <c r="A170" s="5" t="s">
        <v>321</v>
      </c>
      <c r="B170" s="6">
        <v>44931.732404374998</v>
      </c>
      <c r="C170" s="5" t="s">
        <v>13</v>
      </c>
      <c r="D170" s="7"/>
      <c r="E170" s="8"/>
      <c r="F170" s="9">
        <v>7925.8</v>
      </c>
      <c r="I170" s="10" t="s">
        <v>9</v>
      </c>
      <c r="J170" s="5" t="s">
        <v>15</v>
      </c>
    </row>
    <row r="171" spans="1:10">
      <c r="A171" s="5" t="s">
        <v>321</v>
      </c>
      <c r="B171" s="6">
        <v>44931.732404374998</v>
      </c>
      <c r="C171" s="5" t="s">
        <v>13</v>
      </c>
      <c r="D171" s="7"/>
      <c r="E171" s="8"/>
      <c r="F171" s="9">
        <v>4337.5</v>
      </c>
      <c r="I171" s="10" t="s">
        <v>9</v>
      </c>
      <c r="J171" s="8" t="s">
        <v>219</v>
      </c>
    </row>
    <row r="172" spans="1:10">
      <c r="A172" s="5" t="s">
        <v>321</v>
      </c>
      <c r="B172" s="6">
        <v>44931.732404374998</v>
      </c>
      <c r="C172" s="5" t="s">
        <v>13</v>
      </c>
      <c r="D172" s="7"/>
      <c r="E172" s="8"/>
      <c r="F172" s="9">
        <v>1227.0999999999999</v>
      </c>
      <c r="I172" s="10" t="s">
        <v>9</v>
      </c>
      <c r="J172" s="5" t="s">
        <v>220</v>
      </c>
    </row>
    <row r="173" spans="1:10">
      <c r="A173" s="5" t="s">
        <v>321</v>
      </c>
      <c r="B173" s="6">
        <v>44931.732404374998</v>
      </c>
      <c r="C173" s="5" t="s">
        <v>13</v>
      </c>
      <c r="D173" s="7"/>
      <c r="E173" s="8"/>
      <c r="F173" s="9">
        <v>8475.2999999999993</v>
      </c>
      <c r="I173" s="10" t="s">
        <v>9</v>
      </c>
      <c r="J173" s="5" t="s">
        <v>18</v>
      </c>
    </row>
    <row r="174" spans="1:10">
      <c r="A174" s="5" t="s">
        <v>321</v>
      </c>
      <c r="B174" s="6">
        <v>44931.732404374998</v>
      </c>
      <c r="C174" s="5" t="s">
        <v>13</v>
      </c>
      <c r="D174" s="7"/>
      <c r="E174" s="8"/>
      <c r="F174" s="9">
        <v>0.1</v>
      </c>
      <c r="I174" s="10" t="s">
        <v>9</v>
      </c>
      <c r="J174" s="5" t="s">
        <v>30</v>
      </c>
    </row>
    <row r="175" spans="1:10">
      <c r="A175" s="5" t="s">
        <v>321</v>
      </c>
      <c r="B175" s="6">
        <v>44931.732404374998</v>
      </c>
      <c r="C175" s="5" t="s">
        <v>13</v>
      </c>
      <c r="D175" s="7"/>
      <c r="E175" s="8"/>
      <c r="F175" s="9">
        <v>6081.4</v>
      </c>
      <c r="I175" s="10" t="s">
        <v>9</v>
      </c>
      <c r="J175" s="8" t="s">
        <v>223</v>
      </c>
    </row>
    <row r="176" spans="1:10">
      <c r="A176" s="5" t="s">
        <v>321</v>
      </c>
      <c r="B176" s="6">
        <v>44931.732404374998</v>
      </c>
      <c r="C176" s="5" t="s">
        <v>13</v>
      </c>
      <c r="D176" s="7"/>
      <c r="E176" s="8"/>
      <c r="F176" s="9">
        <v>5048.6000000000004</v>
      </c>
      <c r="I176" s="10" t="s">
        <v>9</v>
      </c>
      <c r="J176" s="8" t="s">
        <v>225</v>
      </c>
    </row>
    <row r="177" spans="1:10">
      <c r="A177" s="5" t="s">
        <v>321</v>
      </c>
      <c r="B177" s="6">
        <v>44931.732404374998</v>
      </c>
      <c r="C177" s="5" t="s">
        <v>13</v>
      </c>
      <c r="D177" s="7"/>
      <c r="E177" s="8"/>
      <c r="F177" s="9">
        <v>2335.5</v>
      </c>
      <c r="I177" s="10" t="s">
        <v>9</v>
      </c>
      <c r="J177" s="8" t="s">
        <v>275</v>
      </c>
    </row>
    <row r="178" spans="1:10">
      <c r="A178" s="11" t="s">
        <v>22</v>
      </c>
      <c r="B178" s="3"/>
      <c r="C178" s="3"/>
      <c r="D178" s="7"/>
      <c r="E178" s="8"/>
      <c r="F178" s="37">
        <f>SUM(F150:G177)</f>
        <v>43982.2</v>
      </c>
      <c r="H178" s="9"/>
      <c r="I178" s="10"/>
      <c r="J178" s="5"/>
    </row>
    <row r="179" spans="1:10" ht="15.75">
      <c r="A179" s="13" t="s">
        <v>23</v>
      </c>
      <c r="B179" s="13" t="s">
        <v>24</v>
      </c>
      <c r="C179" s="13" t="s">
        <v>25</v>
      </c>
      <c r="D179" s="14">
        <v>112542650</v>
      </c>
      <c r="E179" s="8"/>
      <c r="H179" s="9"/>
      <c r="I179" s="10"/>
      <c r="J179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363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95" t="s">
        <v>0</v>
      </c>
      <c r="B184" s="95" t="s">
        <v>2</v>
      </c>
      <c r="C184" s="95" t="s">
        <v>3</v>
      </c>
      <c r="D184" s="95" t="s">
        <v>4</v>
      </c>
      <c r="E184" s="95" t="s">
        <v>5</v>
      </c>
      <c r="F184" s="97" t="s">
        <v>6</v>
      </c>
      <c r="G184" s="98"/>
      <c r="H184" s="99"/>
      <c r="I184" s="95" t="s">
        <v>7</v>
      </c>
      <c r="J184" s="95" t="s">
        <v>8</v>
      </c>
    </row>
    <row r="185" spans="1:10">
      <c r="A185" s="96"/>
      <c r="B185" s="96"/>
      <c r="C185" s="96"/>
      <c r="D185" s="96"/>
      <c r="E185" s="96"/>
      <c r="F185" s="4" t="s">
        <v>9</v>
      </c>
      <c r="G185" s="4" t="s">
        <v>10</v>
      </c>
      <c r="H185" s="4" t="s">
        <v>11</v>
      </c>
      <c r="I185" s="96"/>
      <c r="J185" s="96"/>
    </row>
    <row r="186" spans="1:10">
      <c r="A186" s="5" t="s">
        <v>364</v>
      </c>
      <c r="B186" s="6">
        <v>44932.475221608795</v>
      </c>
      <c r="C186" s="5" t="s">
        <v>13</v>
      </c>
      <c r="D186" s="10"/>
      <c r="E186" s="8"/>
      <c r="F186" s="9">
        <v>8015.5</v>
      </c>
      <c r="I186" s="10" t="s">
        <v>9</v>
      </c>
      <c r="J186" s="5" t="s">
        <v>218</v>
      </c>
    </row>
    <row r="187" spans="1:10">
      <c r="A187" s="5" t="s">
        <v>364</v>
      </c>
      <c r="B187" s="6">
        <v>44932.475221608795</v>
      </c>
      <c r="C187" s="5" t="s">
        <v>13</v>
      </c>
      <c r="D187" s="10"/>
      <c r="E187" s="8"/>
      <c r="F187" s="9">
        <v>9094.4</v>
      </c>
      <c r="I187" s="10" t="s">
        <v>9</v>
      </c>
      <c r="J187" s="5" t="s">
        <v>16</v>
      </c>
    </row>
    <row r="188" spans="1:10">
      <c r="A188" s="5" t="s">
        <v>364</v>
      </c>
      <c r="B188" s="6">
        <v>44932.475221608795</v>
      </c>
      <c r="C188" s="5" t="s">
        <v>13</v>
      </c>
      <c r="D188" s="10"/>
      <c r="E188" s="8"/>
      <c r="F188" s="9">
        <v>15482.4</v>
      </c>
      <c r="I188" s="10" t="s">
        <v>9</v>
      </c>
      <c r="J188" s="5" t="s">
        <v>17</v>
      </c>
    </row>
    <row r="189" spans="1:10">
      <c r="A189" s="5" t="s">
        <v>364</v>
      </c>
      <c r="B189" s="6">
        <v>44932.475221608795</v>
      </c>
      <c r="C189" s="5" t="s">
        <v>13</v>
      </c>
      <c r="D189" s="10"/>
      <c r="E189" s="8"/>
      <c r="F189" s="9">
        <v>6853.8</v>
      </c>
      <c r="I189" s="10" t="s">
        <v>9</v>
      </c>
      <c r="J189" s="5" t="s">
        <v>18</v>
      </c>
    </row>
    <row r="190" spans="1:10">
      <c r="A190" s="5" t="s">
        <v>364</v>
      </c>
      <c r="B190" s="6">
        <v>44932.475221608795</v>
      </c>
      <c r="C190" s="5" t="s">
        <v>13</v>
      </c>
      <c r="D190" s="10"/>
      <c r="E190" s="8"/>
      <c r="F190" s="9">
        <v>12646.9</v>
      </c>
      <c r="I190" s="10" t="s">
        <v>9</v>
      </c>
      <c r="J190" s="5" t="s">
        <v>19</v>
      </c>
    </row>
    <row r="191" spans="1:10">
      <c r="A191" s="5" t="s">
        <v>364</v>
      </c>
      <c r="B191" s="6">
        <v>44932.475221608795</v>
      </c>
      <c r="C191" s="5" t="s">
        <v>13</v>
      </c>
      <c r="D191" s="10"/>
      <c r="E191" s="8"/>
      <c r="F191" s="9">
        <v>12411.4</v>
      </c>
      <c r="I191" s="10" t="s">
        <v>9</v>
      </c>
      <c r="J191" s="5" t="s">
        <v>20</v>
      </c>
    </row>
    <row r="192" spans="1:10">
      <c r="A192" s="5" t="s">
        <v>364</v>
      </c>
      <c r="B192" s="6">
        <v>44932.475221608795</v>
      </c>
      <c r="C192" s="5" t="s">
        <v>13</v>
      </c>
      <c r="D192" s="10"/>
      <c r="E192" s="8"/>
      <c r="F192" s="9">
        <v>9652</v>
      </c>
      <c r="I192" s="10" t="s">
        <v>9</v>
      </c>
      <c r="J192" s="5" t="s">
        <v>21</v>
      </c>
    </row>
    <row r="193" spans="1:10">
      <c r="A193" s="5" t="s">
        <v>364</v>
      </c>
      <c r="B193" s="6">
        <v>44932.475221608795</v>
      </c>
      <c r="C193" s="5" t="s">
        <v>13</v>
      </c>
      <c r="D193" s="10"/>
      <c r="E193" s="8"/>
      <c r="F193" s="9">
        <v>7287.4</v>
      </c>
      <c r="I193" s="10" t="s">
        <v>9</v>
      </c>
      <c r="J193" s="8" t="s">
        <v>221</v>
      </c>
    </row>
    <row r="194" spans="1:10">
      <c r="A194" s="5" t="s">
        <v>364</v>
      </c>
      <c r="B194" s="6">
        <v>44932.475221608795</v>
      </c>
      <c r="C194" s="5" t="s">
        <v>13</v>
      </c>
      <c r="D194" s="10"/>
      <c r="E194" s="8"/>
      <c r="F194" s="9">
        <v>11547.2</v>
      </c>
      <c r="I194" s="10" t="s">
        <v>9</v>
      </c>
      <c r="J194" s="8" t="s">
        <v>222</v>
      </c>
    </row>
    <row r="195" spans="1:10">
      <c r="A195" s="5" t="s">
        <v>364</v>
      </c>
      <c r="B195" s="6">
        <v>44932.475221608795</v>
      </c>
      <c r="C195" s="5" t="s">
        <v>13</v>
      </c>
      <c r="D195" s="10"/>
      <c r="E195" s="8"/>
      <c r="F195" s="9">
        <v>6220.5</v>
      </c>
      <c r="I195" s="10" t="s">
        <v>9</v>
      </c>
      <c r="J195" s="8" t="s">
        <v>224</v>
      </c>
    </row>
    <row r="196" spans="1:10">
      <c r="A196" s="11" t="s">
        <v>22</v>
      </c>
      <c r="B196" s="3"/>
      <c r="C196" s="3"/>
      <c r="D196" s="7"/>
      <c r="E196" s="8"/>
      <c r="F196" s="37">
        <f>SUM(F186:G195)</f>
        <v>99211.5</v>
      </c>
      <c r="H196" s="9"/>
      <c r="I196" s="10"/>
      <c r="J196" s="5"/>
    </row>
    <row r="197" spans="1:10" ht="15.75">
      <c r="A197" s="13" t="s">
        <v>23</v>
      </c>
      <c r="B197" s="13" t="s">
        <v>24</v>
      </c>
      <c r="C197" s="13" t="s">
        <v>25</v>
      </c>
      <c r="D197" s="14">
        <v>112542784</v>
      </c>
      <c r="E197" s="8"/>
      <c r="H197" s="9"/>
      <c r="I197" s="10"/>
      <c r="J197" s="5"/>
    </row>
    <row r="198" spans="1:10">
      <c r="A198" s="5"/>
      <c r="B198" s="6"/>
      <c r="C198" s="5"/>
      <c r="D198" s="7"/>
      <c r="E198" s="8"/>
      <c r="H198" s="9"/>
      <c r="I198" s="10"/>
      <c r="J198" s="5"/>
    </row>
    <row r="199" spans="1:10">
      <c r="A199" s="5"/>
      <c r="B199" s="6"/>
      <c r="C199" s="5"/>
      <c r="D199" s="7"/>
      <c r="E199" s="8"/>
      <c r="H199" s="9"/>
      <c r="I199" s="10"/>
      <c r="J199" s="5"/>
    </row>
    <row r="200" spans="1:10">
      <c r="A200" s="5" t="s">
        <v>365</v>
      </c>
      <c r="B200" s="6">
        <v>44932.733889664349</v>
      </c>
      <c r="C200" s="5" t="s">
        <v>13</v>
      </c>
      <c r="D200" s="7"/>
      <c r="E200" s="8"/>
      <c r="G200" s="9">
        <v>9602.14</v>
      </c>
      <c r="I200" s="10" t="s">
        <v>10</v>
      </c>
      <c r="J200" s="5" t="s">
        <v>29</v>
      </c>
    </row>
    <row r="201" spans="1:10">
      <c r="A201" s="5" t="s">
        <v>365</v>
      </c>
      <c r="B201" s="6">
        <v>44932.733889664349</v>
      </c>
      <c r="C201" s="5" t="s">
        <v>13</v>
      </c>
      <c r="D201" s="15">
        <v>45173146191</v>
      </c>
      <c r="E201" s="8" t="s">
        <v>27</v>
      </c>
      <c r="H201" s="9">
        <v>1088.06</v>
      </c>
      <c r="I201" s="5" t="s">
        <v>28</v>
      </c>
      <c r="J201" s="5" t="s">
        <v>29</v>
      </c>
    </row>
    <row r="202" spans="1:10">
      <c r="A202" s="5" t="s">
        <v>365</v>
      </c>
      <c r="B202" s="6">
        <v>44932.733889664349</v>
      </c>
      <c r="C202" s="5" t="s">
        <v>13</v>
      </c>
      <c r="D202" s="15">
        <v>80460448525</v>
      </c>
      <c r="E202" s="8" t="s">
        <v>27</v>
      </c>
      <c r="H202" s="9">
        <v>1115.44</v>
      </c>
      <c r="I202" s="5" t="s">
        <v>28</v>
      </c>
      <c r="J202" s="5" t="s">
        <v>29</v>
      </c>
    </row>
    <row r="203" spans="1:10">
      <c r="A203" s="5" t="s">
        <v>365</v>
      </c>
      <c r="B203" s="6">
        <v>44932.733889664349</v>
      </c>
      <c r="C203" s="5" t="s">
        <v>13</v>
      </c>
      <c r="D203" s="15">
        <v>45173151616</v>
      </c>
      <c r="E203" s="8" t="s">
        <v>27</v>
      </c>
      <c r="H203" s="9">
        <v>962.8</v>
      </c>
      <c r="I203" s="5" t="s">
        <v>28</v>
      </c>
      <c r="J203" s="5" t="s">
        <v>30</v>
      </c>
    </row>
    <row r="204" spans="1:10">
      <c r="A204" s="5" t="s">
        <v>365</v>
      </c>
      <c r="B204" s="6">
        <v>44932.733889664349</v>
      </c>
      <c r="C204" s="5" t="s">
        <v>13</v>
      </c>
      <c r="D204" s="15">
        <v>45173149361</v>
      </c>
      <c r="E204" s="8" t="s">
        <v>27</v>
      </c>
      <c r="H204" s="9">
        <v>150.5</v>
      </c>
      <c r="I204" s="5" t="s">
        <v>28</v>
      </c>
      <c r="J204" s="5" t="s">
        <v>30</v>
      </c>
    </row>
    <row r="205" spans="1:10">
      <c r="A205" s="5" t="s">
        <v>365</v>
      </c>
      <c r="B205" s="6">
        <v>44932.733889664349</v>
      </c>
      <c r="C205" s="5" t="s">
        <v>13</v>
      </c>
      <c r="D205" s="15">
        <v>51217420763</v>
      </c>
      <c r="E205" s="8" t="s">
        <v>27</v>
      </c>
      <c r="H205" s="9">
        <v>150.87</v>
      </c>
      <c r="I205" s="5" t="s">
        <v>28</v>
      </c>
      <c r="J205" s="5" t="s">
        <v>30</v>
      </c>
    </row>
    <row r="206" spans="1:10">
      <c r="A206" s="5" t="s">
        <v>365</v>
      </c>
      <c r="B206" s="6">
        <v>44932.733889664349</v>
      </c>
      <c r="C206" s="5" t="s">
        <v>13</v>
      </c>
      <c r="D206" s="15">
        <v>45133088512</v>
      </c>
      <c r="E206" s="8" t="s">
        <v>27</v>
      </c>
      <c r="H206" s="9">
        <v>69.3</v>
      </c>
      <c r="I206" s="5" t="s">
        <v>28</v>
      </c>
      <c r="J206" s="5" t="s">
        <v>30</v>
      </c>
    </row>
    <row r="207" spans="1:10">
      <c r="A207" s="5" t="s">
        <v>365</v>
      </c>
      <c r="B207" s="6">
        <v>44932.733889664349</v>
      </c>
      <c r="C207" s="5" t="s">
        <v>13</v>
      </c>
      <c r="D207" s="15">
        <v>45143456023</v>
      </c>
      <c r="E207" s="8" t="s">
        <v>27</v>
      </c>
      <c r="H207" s="9">
        <v>404.69</v>
      </c>
      <c r="I207" s="5" t="s">
        <v>28</v>
      </c>
      <c r="J207" s="5" t="s">
        <v>30</v>
      </c>
    </row>
    <row r="208" spans="1:10">
      <c r="A208" s="5" t="s">
        <v>365</v>
      </c>
      <c r="B208" s="6">
        <v>44932.733889664349</v>
      </c>
      <c r="C208" s="5" t="s">
        <v>13</v>
      </c>
      <c r="D208" s="15">
        <v>45163176781</v>
      </c>
      <c r="E208" s="8" t="s">
        <v>27</v>
      </c>
      <c r="H208" s="9">
        <v>4672.5</v>
      </c>
      <c r="I208" s="5" t="s">
        <v>28</v>
      </c>
      <c r="J208" s="5" t="s">
        <v>30</v>
      </c>
    </row>
    <row r="209" spans="1:10">
      <c r="A209" s="5" t="s">
        <v>365</v>
      </c>
      <c r="B209" s="6">
        <v>44932.733889664349</v>
      </c>
      <c r="C209" s="5" t="s">
        <v>13</v>
      </c>
      <c r="D209" s="15">
        <v>51217420565</v>
      </c>
      <c r="E209" s="8" t="s">
        <v>27</v>
      </c>
      <c r="H209" s="9">
        <v>277440</v>
      </c>
      <c r="I209" s="5" t="s">
        <v>28</v>
      </c>
      <c r="J209" s="5" t="s">
        <v>30</v>
      </c>
    </row>
    <row r="210" spans="1:10">
      <c r="A210" s="5" t="s">
        <v>365</v>
      </c>
      <c r="B210" s="6">
        <v>44932.733889664349</v>
      </c>
      <c r="C210" s="5" t="s">
        <v>13</v>
      </c>
      <c r="D210" s="15">
        <v>51117385086</v>
      </c>
      <c r="E210" s="8" t="s">
        <v>27</v>
      </c>
      <c r="H210" s="9">
        <v>8288.56</v>
      </c>
      <c r="I210" s="5" t="s">
        <v>28</v>
      </c>
      <c r="J210" s="5" t="s">
        <v>29</v>
      </c>
    </row>
    <row r="211" spans="1:10">
      <c r="A211" s="5" t="s">
        <v>365</v>
      </c>
      <c r="B211" s="6">
        <v>44932.733889664349</v>
      </c>
      <c r="C211" s="5" t="s">
        <v>13</v>
      </c>
      <c r="D211" s="7">
        <v>34360165</v>
      </c>
      <c r="E211" s="5" t="s">
        <v>31</v>
      </c>
      <c r="H211" s="9">
        <v>580</v>
      </c>
      <c r="I211" s="5" t="s">
        <v>28</v>
      </c>
      <c r="J211" s="5" t="s">
        <v>30</v>
      </c>
    </row>
    <row r="212" spans="1:10">
      <c r="A212" s="5" t="s">
        <v>365</v>
      </c>
      <c r="B212" s="6">
        <v>44932.733889664349</v>
      </c>
      <c r="C212" s="5" t="s">
        <v>13</v>
      </c>
      <c r="D212" s="15">
        <v>45153085387</v>
      </c>
      <c r="E212" s="8" t="s">
        <v>27</v>
      </c>
      <c r="H212" s="9">
        <v>1.99</v>
      </c>
      <c r="I212" s="5" t="s">
        <v>28</v>
      </c>
      <c r="J212" s="5" t="s">
        <v>30</v>
      </c>
    </row>
    <row r="213" spans="1:10">
      <c r="A213" s="5" t="s">
        <v>365</v>
      </c>
      <c r="B213" s="6">
        <v>44932.733889664349</v>
      </c>
      <c r="C213" s="5" t="s">
        <v>13</v>
      </c>
      <c r="D213" s="7">
        <v>138095</v>
      </c>
      <c r="E213" s="8" t="s">
        <v>27</v>
      </c>
      <c r="H213" s="9">
        <v>12695.1</v>
      </c>
      <c r="I213" s="5" t="s">
        <v>28</v>
      </c>
      <c r="J213" s="5" t="s">
        <v>29</v>
      </c>
    </row>
    <row r="214" spans="1:10">
      <c r="A214" s="5" t="s">
        <v>365</v>
      </c>
      <c r="B214" s="6">
        <v>44932.733889664349</v>
      </c>
      <c r="C214" s="5" t="s">
        <v>13</v>
      </c>
      <c r="D214" s="7">
        <v>456943</v>
      </c>
      <c r="E214" s="8" t="s">
        <v>27</v>
      </c>
      <c r="H214" s="9">
        <v>40656.400000000001</v>
      </c>
      <c r="I214" s="5" t="s">
        <v>28</v>
      </c>
      <c r="J214" s="5" t="s">
        <v>32</v>
      </c>
    </row>
    <row r="215" spans="1:10">
      <c r="A215" s="5" t="s">
        <v>365</v>
      </c>
      <c r="B215" s="6">
        <v>44932.733889664349</v>
      </c>
      <c r="C215" s="5" t="s">
        <v>13</v>
      </c>
      <c r="D215" s="7"/>
      <c r="E215" s="8"/>
      <c r="F215" s="9">
        <v>9040.7000000000007</v>
      </c>
      <c r="I215" s="10" t="s">
        <v>9</v>
      </c>
      <c r="J215" s="8" t="s">
        <v>219</v>
      </c>
    </row>
    <row r="216" spans="1:10">
      <c r="A216" s="5" t="s">
        <v>365</v>
      </c>
      <c r="B216" s="6">
        <v>44932.733889664349</v>
      </c>
      <c r="C216" s="5" t="s">
        <v>13</v>
      </c>
      <c r="D216" s="7"/>
      <c r="E216" s="8"/>
      <c r="F216" s="9">
        <v>0.3</v>
      </c>
      <c r="I216" s="10" t="s">
        <v>9</v>
      </c>
      <c r="J216" s="5" t="s">
        <v>30</v>
      </c>
    </row>
    <row r="217" spans="1:10">
      <c r="A217" s="5" t="s">
        <v>365</v>
      </c>
      <c r="B217" s="6">
        <v>44932.733889664349</v>
      </c>
      <c r="C217" s="5" t="s">
        <v>13</v>
      </c>
      <c r="D217" s="7"/>
      <c r="E217" s="8"/>
      <c r="F217" s="9">
        <v>4908.1000000000004</v>
      </c>
      <c r="I217" s="10" t="s">
        <v>9</v>
      </c>
      <c r="J217" s="8" t="s">
        <v>225</v>
      </c>
    </row>
    <row r="218" spans="1:10">
      <c r="A218" s="11" t="s">
        <v>22</v>
      </c>
      <c r="B218" s="3"/>
      <c r="C218" s="3"/>
      <c r="D218" s="7"/>
      <c r="E218" s="8"/>
      <c r="F218" s="37">
        <f>SUM(F200:G217)</f>
        <v>23551.239999999998</v>
      </c>
      <c r="H218" s="9"/>
      <c r="I218" s="10"/>
      <c r="J218" s="5"/>
    </row>
    <row r="219" spans="1:10" ht="15.75">
      <c r="A219" s="13" t="s">
        <v>23</v>
      </c>
      <c r="B219" s="13" t="s">
        <v>24</v>
      </c>
      <c r="C219" s="13" t="s">
        <v>25</v>
      </c>
      <c r="D219" s="14">
        <v>112563545</v>
      </c>
      <c r="E219" s="8"/>
      <c r="H219" s="9"/>
      <c r="I219" s="10"/>
      <c r="J219" s="5"/>
    </row>
    <row r="220" spans="1:10">
      <c r="A220" s="5"/>
      <c r="B220" s="6"/>
      <c r="C220" s="5"/>
      <c r="D220" s="7"/>
      <c r="E220" s="8"/>
      <c r="H220" s="9"/>
      <c r="I220" s="10"/>
      <c r="J220" s="5"/>
    </row>
    <row r="221" spans="1:10">
      <c r="A221" s="5"/>
      <c r="B221" s="6"/>
      <c r="C221" s="5"/>
      <c r="D221" s="7"/>
      <c r="E221" s="8"/>
      <c r="H221" s="9"/>
      <c r="I221" s="10"/>
      <c r="J221" s="5"/>
    </row>
    <row r="222" spans="1:10">
      <c r="A222" s="1" t="s"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3" t="s">
        <v>366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95" t="s">
        <v>0</v>
      </c>
      <c r="B224" s="95" t="s">
        <v>2</v>
      </c>
      <c r="C224" s="95" t="s">
        <v>3</v>
      </c>
      <c r="D224" s="95" t="s">
        <v>4</v>
      </c>
      <c r="E224" s="95" t="s">
        <v>5</v>
      </c>
      <c r="F224" s="97" t="s">
        <v>6</v>
      </c>
      <c r="G224" s="98"/>
      <c r="H224" s="99"/>
      <c r="I224" s="95" t="s">
        <v>7</v>
      </c>
      <c r="J224" s="95" t="s">
        <v>8</v>
      </c>
    </row>
    <row r="225" spans="1:10">
      <c r="A225" s="96"/>
      <c r="B225" s="96"/>
      <c r="C225" s="96"/>
      <c r="D225" s="96"/>
      <c r="E225" s="96"/>
      <c r="F225" s="4" t="s">
        <v>9</v>
      </c>
      <c r="G225" s="4" t="s">
        <v>10</v>
      </c>
      <c r="H225" s="4" t="s">
        <v>11</v>
      </c>
      <c r="I225" s="96"/>
      <c r="J225" s="96"/>
    </row>
    <row r="226" spans="1:10">
      <c r="A226" s="5" t="s">
        <v>367</v>
      </c>
      <c r="B226" s="6">
        <v>44933.565955821759</v>
      </c>
      <c r="C226" s="5" t="s">
        <v>13</v>
      </c>
      <c r="D226" s="15">
        <v>80520567547</v>
      </c>
      <c r="E226" s="8" t="s">
        <v>27</v>
      </c>
      <c r="H226" s="9">
        <v>816</v>
      </c>
      <c r="I226" s="5" t="s">
        <v>28</v>
      </c>
      <c r="J226" s="5" t="s">
        <v>29</v>
      </c>
    </row>
    <row r="227" spans="1:10">
      <c r="A227" s="5" t="s">
        <v>367</v>
      </c>
      <c r="B227" s="6">
        <v>44933.565955821759</v>
      </c>
      <c r="C227" s="5" t="s">
        <v>13</v>
      </c>
      <c r="D227" s="15">
        <v>45153085532</v>
      </c>
      <c r="E227" s="8" t="s">
        <v>27</v>
      </c>
      <c r="H227" s="9">
        <v>1081.29</v>
      </c>
      <c r="I227" s="5" t="s">
        <v>28</v>
      </c>
      <c r="J227" s="5" t="s">
        <v>29</v>
      </c>
    </row>
    <row r="228" spans="1:10">
      <c r="A228" s="5" t="s">
        <v>367</v>
      </c>
      <c r="B228" s="6">
        <v>44933.565955821759</v>
      </c>
      <c r="C228" s="5" t="s">
        <v>13</v>
      </c>
      <c r="D228" s="15">
        <v>45153084564</v>
      </c>
      <c r="E228" s="8" t="s">
        <v>27</v>
      </c>
      <c r="H228" s="9">
        <v>5871</v>
      </c>
      <c r="I228" s="5" t="s">
        <v>28</v>
      </c>
      <c r="J228" s="5" t="s">
        <v>30</v>
      </c>
    </row>
    <row r="229" spans="1:10">
      <c r="A229" s="5" t="s">
        <v>367</v>
      </c>
      <c r="B229" s="6">
        <v>44933.565955821759</v>
      </c>
      <c r="C229" s="5" t="s">
        <v>13</v>
      </c>
      <c r="D229" s="7">
        <v>439602</v>
      </c>
      <c r="E229" s="8" t="s">
        <v>27</v>
      </c>
      <c r="H229" s="9">
        <v>11122.9</v>
      </c>
      <c r="I229" s="5" t="s">
        <v>28</v>
      </c>
      <c r="J229" s="5" t="s">
        <v>29</v>
      </c>
    </row>
    <row r="230" spans="1:10">
      <c r="A230" s="5" t="s">
        <v>367</v>
      </c>
      <c r="B230" s="6">
        <v>44933.565955821759</v>
      </c>
      <c r="C230" s="5" t="s">
        <v>13</v>
      </c>
      <c r="D230" s="7">
        <v>439600</v>
      </c>
      <c r="E230" s="8" t="s">
        <v>274</v>
      </c>
      <c r="H230" s="9">
        <v>2784</v>
      </c>
      <c r="I230" s="5" t="s">
        <v>28</v>
      </c>
      <c r="J230" s="5" t="s">
        <v>29</v>
      </c>
    </row>
    <row r="231" spans="1:10">
      <c r="A231" s="5" t="s">
        <v>367</v>
      </c>
      <c r="B231" s="6">
        <v>44933.565955821759</v>
      </c>
      <c r="C231" s="5" t="s">
        <v>13</v>
      </c>
      <c r="D231" s="7">
        <v>200498</v>
      </c>
      <c r="E231" s="8" t="s">
        <v>27</v>
      </c>
      <c r="H231" s="9">
        <v>17889.7</v>
      </c>
      <c r="I231" s="5" t="s">
        <v>28</v>
      </c>
      <c r="J231" s="5" t="s">
        <v>32</v>
      </c>
    </row>
    <row r="232" spans="1:10">
      <c r="A232" s="5" t="s">
        <v>367</v>
      </c>
      <c r="B232" s="6">
        <v>44933.565955821759</v>
      </c>
      <c r="C232" s="5" t="s">
        <v>13</v>
      </c>
      <c r="D232" s="7"/>
      <c r="E232" s="8"/>
      <c r="F232" s="9">
        <v>9979.9</v>
      </c>
      <c r="I232" s="10" t="s">
        <v>9</v>
      </c>
      <c r="J232" s="8" t="s">
        <v>14</v>
      </c>
    </row>
    <row r="233" spans="1:10">
      <c r="A233" s="5" t="s">
        <v>367</v>
      </c>
      <c r="B233" s="6">
        <v>44933.565955821759</v>
      </c>
      <c r="C233" s="5" t="s">
        <v>13</v>
      </c>
      <c r="D233" s="7"/>
      <c r="E233" s="8"/>
      <c r="F233" s="9">
        <v>5765.1</v>
      </c>
      <c r="I233" s="10" t="s">
        <v>9</v>
      </c>
      <c r="J233" s="5" t="s">
        <v>218</v>
      </c>
    </row>
    <row r="234" spans="1:10">
      <c r="A234" s="5" t="s">
        <v>367</v>
      </c>
      <c r="B234" s="6">
        <v>44933.565955821759</v>
      </c>
      <c r="C234" s="5" t="s">
        <v>13</v>
      </c>
      <c r="D234" s="7"/>
      <c r="E234" s="8"/>
      <c r="F234" s="9">
        <v>4444.5</v>
      </c>
      <c r="I234" s="10" t="s">
        <v>9</v>
      </c>
      <c r="J234" s="5" t="s">
        <v>15</v>
      </c>
    </row>
    <row r="235" spans="1:10">
      <c r="A235" s="5" t="s">
        <v>367</v>
      </c>
      <c r="B235" s="6">
        <v>44933.565955821759</v>
      </c>
      <c r="C235" s="5" t="s">
        <v>13</v>
      </c>
      <c r="D235" s="7"/>
      <c r="E235" s="8"/>
      <c r="F235" s="9">
        <v>10232.299999999999</v>
      </c>
      <c r="I235" s="10" t="s">
        <v>9</v>
      </c>
      <c r="J235" s="5" t="s">
        <v>16</v>
      </c>
    </row>
    <row r="236" spans="1:10">
      <c r="A236" s="5" t="s">
        <v>367</v>
      </c>
      <c r="B236" s="6">
        <v>44933.565955821759</v>
      </c>
      <c r="C236" s="5" t="s">
        <v>13</v>
      </c>
      <c r="D236" s="7"/>
      <c r="E236" s="8"/>
      <c r="F236" s="9">
        <v>11723.2</v>
      </c>
      <c r="I236" s="10" t="s">
        <v>9</v>
      </c>
      <c r="J236" s="5" t="s">
        <v>17</v>
      </c>
    </row>
    <row r="237" spans="1:10">
      <c r="A237" s="5" t="s">
        <v>367</v>
      </c>
      <c r="B237" s="6">
        <v>44933.565955821759</v>
      </c>
      <c r="C237" s="5" t="s">
        <v>13</v>
      </c>
      <c r="D237" s="7"/>
      <c r="E237" s="8"/>
      <c r="F237" s="9">
        <v>171.6</v>
      </c>
      <c r="I237" s="10" t="s">
        <v>9</v>
      </c>
      <c r="J237" s="5" t="s">
        <v>220</v>
      </c>
    </row>
    <row r="238" spans="1:10">
      <c r="A238" s="5" t="s">
        <v>367</v>
      </c>
      <c r="B238" s="6">
        <v>44933.565955821759</v>
      </c>
      <c r="C238" s="5" t="s">
        <v>13</v>
      </c>
      <c r="D238" s="7"/>
      <c r="E238" s="8"/>
      <c r="F238" s="9">
        <v>9187.9</v>
      </c>
      <c r="I238" s="10" t="s">
        <v>9</v>
      </c>
      <c r="J238" s="5" t="s">
        <v>18</v>
      </c>
    </row>
    <row r="239" spans="1:10">
      <c r="A239" s="5" t="s">
        <v>367</v>
      </c>
      <c r="B239" s="6">
        <v>44933.565955821759</v>
      </c>
      <c r="C239" s="5" t="s">
        <v>13</v>
      </c>
      <c r="D239" s="7"/>
      <c r="E239" s="8"/>
      <c r="F239" s="9">
        <v>17243.2</v>
      </c>
      <c r="I239" s="10" t="s">
        <v>9</v>
      </c>
      <c r="J239" s="5" t="s">
        <v>19</v>
      </c>
    </row>
    <row r="240" spans="1:10">
      <c r="A240" s="5" t="s">
        <v>367</v>
      </c>
      <c r="B240" s="6">
        <v>44933.565955821759</v>
      </c>
      <c r="C240" s="5" t="s">
        <v>13</v>
      </c>
      <c r="D240" s="7"/>
      <c r="E240" s="8"/>
      <c r="F240" s="9">
        <v>4913.6000000000004</v>
      </c>
      <c r="I240" s="10" t="s">
        <v>9</v>
      </c>
      <c r="J240" s="5" t="s">
        <v>20</v>
      </c>
    </row>
    <row r="241" spans="1:10">
      <c r="A241" s="5" t="s">
        <v>367</v>
      </c>
      <c r="B241" s="6">
        <v>44933.565955821759</v>
      </c>
      <c r="C241" s="5" t="s">
        <v>13</v>
      </c>
      <c r="D241" s="7"/>
      <c r="E241" s="8"/>
      <c r="F241" s="9">
        <v>16391.3</v>
      </c>
      <c r="I241" s="10" t="s">
        <v>9</v>
      </c>
      <c r="J241" s="5" t="s">
        <v>21</v>
      </c>
    </row>
    <row r="242" spans="1:10">
      <c r="A242" s="5" t="s">
        <v>367</v>
      </c>
      <c r="B242" s="6">
        <v>44933.565955821759</v>
      </c>
      <c r="C242" s="5" t="s">
        <v>13</v>
      </c>
      <c r="D242" s="7"/>
      <c r="E242" s="8"/>
      <c r="F242" s="9">
        <v>10909.6</v>
      </c>
      <c r="I242" s="10" t="s">
        <v>9</v>
      </c>
      <c r="J242" s="8" t="s">
        <v>221</v>
      </c>
    </row>
    <row r="243" spans="1:10">
      <c r="A243" s="5" t="s">
        <v>367</v>
      </c>
      <c r="B243" s="6">
        <v>44933.565955821759</v>
      </c>
      <c r="C243" s="5" t="s">
        <v>13</v>
      </c>
      <c r="D243" s="7"/>
      <c r="E243" s="8"/>
      <c r="F243" s="9">
        <v>5317.1</v>
      </c>
      <c r="I243" s="10" t="s">
        <v>9</v>
      </c>
      <c r="J243" s="8" t="s">
        <v>222</v>
      </c>
    </row>
    <row r="244" spans="1:10">
      <c r="A244" s="5" t="s">
        <v>367</v>
      </c>
      <c r="B244" s="6">
        <v>44933.565955821759</v>
      </c>
      <c r="C244" s="5" t="s">
        <v>13</v>
      </c>
      <c r="D244" s="7"/>
      <c r="E244" s="8"/>
      <c r="F244" s="9">
        <v>10487.8</v>
      </c>
      <c r="I244" s="10" t="s">
        <v>9</v>
      </c>
      <c r="J244" s="8" t="s">
        <v>223</v>
      </c>
    </row>
    <row r="245" spans="1:10">
      <c r="A245" s="5" t="s">
        <v>367</v>
      </c>
      <c r="B245" s="6">
        <v>44933.565955821759</v>
      </c>
      <c r="C245" s="5" t="s">
        <v>13</v>
      </c>
      <c r="D245" s="7"/>
      <c r="E245" s="8"/>
      <c r="F245" s="9">
        <v>11429</v>
      </c>
      <c r="I245" s="10" t="s">
        <v>9</v>
      </c>
      <c r="J245" s="8" t="s">
        <v>224</v>
      </c>
    </row>
    <row r="246" spans="1:10">
      <c r="A246" s="5" t="s">
        <v>367</v>
      </c>
      <c r="B246" s="6">
        <v>44933.565955821759</v>
      </c>
      <c r="C246" s="5" t="s">
        <v>13</v>
      </c>
      <c r="D246" s="7"/>
      <c r="E246" s="8"/>
      <c r="F246" s="9">
        <v>1934.2</v>
      </c>
      <c r="I246" s="10" t="s">
        <v>9</v>
      </c>
      <c r="J246" s="8" t="s">
        <v>275</v>
      </c>
    </row>
    <row r="247" spans="1:10">
      <c r="A247" s="11" t="s">
        <v>22</v>
      </c>
      <c r="B247" s="3"/>
      <c r="C247" s="3"/>
      <c r="D247" s="7"/>
      <c r="E247" s="8"/>
      <c r="F247" s="37">
        <f>SUM(F226:G246)</f>
        <v>130130.30000000002</v>
      </c>
      <c r="H247" s="9"/>
      <c r="I247" s="10"/>
      <c r="J247" s="5"/>
    </row>
    <row r="248" spans="1:10" ht="15.75">
      <c r="A248" s="13" t="s">
        <v>23</v>
      </c>
      <c r="B248" s="13" t="s">
        <v>24</v>
      </c>
      <c r="C248" s="13" t="s">
        <v>25</v>
      </c>
      <c r="D248" s="14">
        <v>112563548</v>
      </c>
      <c r="E248" s="8"/>
      <c r="H248" s="9"/>
      <c r="I248" s="10"/>
      <c r="J248" s="5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433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95" t="s">
        <v>0</v>
      </c>
      <c r="B253" s="95" t="s">
        <v>2</v>
      </c>
      <c r="C253" s="95" t="s">
        <v>3</v>
      </c>
      <c r="D253" s="95" t="s">
        <v>4</v>
      </c>
      <c r="E253" s="95" t="s">
        <v>5</v>
      </c>
      <c r="F253" s="97" t="s">
        <v>6</v>
      </c>
      <c r="G253" s="98"/>
      <c r="H253" s="99"/>
      <c r="I253" s="95" t="s">
        <v>7</v>
      </c>
      <c r="J253" s="95" t="s">
        <v>8</v>
      </c>
    </row>
    <row r="254" spans="1:10">
      <c r="A254" s="96"/>
      <c r="B254" s="96"/>
      <c r="C254" s="96"/>
      <c r="D254" s="96"/>
      <c r="E254" s="96"/>
      <c r="F254" s="4" t="s">
        <v>9</v>
      </c>
      <c r="G254" s="4" t="s">
        <v>10</v>
      </c>
      <c r="H254" s="4" t="s">
        <v>11</v>
      </c>
      <c r="I254" s="96"/>
      <c r="J254" s="96"/>
    </row>
    <row r="255" spans="1:10">
      <c r="A255" s="5" t="s">
        <v>432</v>
      </c>
      <c r="B255" s="6">
        <v>44935.51509054398</v>
      </c>
      <c r="C255" s="5" t="s">
        <v>13</v>
      </c>
      <c r="D255" s="7"/>
      <c r="E255" s="8"/>
      <c r="F255" s="9">
        <v>9911.2999999999993</v>
      </c>
      <c r="I255" s="10" t="s">
        <v>9</v>
      </c>
      <c r="J255" s="8" t="s">
        <v>14</v>
      </c>
    </row>
    <row r="256" spans="1:10">
      <c r="A256" s="5" t="s">
        <v>432</v>
      </c>
      <c r="B256" s="6">
        <v>44935.51509054398</v>
      </c>
      <c r="C256" s="5" t="s">
        <v>13</v>
      </c>
      <c r="D256" s="7"/>
      <c r="E256" s="8"/>
      <c r="F256" s="9">
        <v>3687</v>
      </c>
      <c r="I256" s="10" t="s">
        <v>9</v>
      </c>
      <c r="J256" s="5" t="s">
        <v>218</v>
      </c>
    </row>
    <row r="257" spans="1:10">
      <c r="A257" s="5" t="s">
        <v>432</v>
      </c>
      <c r="B257" s="6">
        <v>44935.51509054398</v>
      </c>
      <c r="C257" s="5" t="s">
        <v>13</v>
      </c>
      <c r="D257" s="7"/>
      <c r="E257" s="8"/>
      <c r="F257" s="9">
        <v>808.1</v>
      </c>
      <c r="I257" s="10" t="s">
        <v>9</v>
      </c>
      <c r="J257" s="5" t="s">
        <v>15</v>
      </c>
    </row>
    <row r="258" spans="1:10">
      <c r="A258" s="5" t="s">
        <v>432</v>
      </c>
      <c r="B258" s="6">
        <v>44935.51509054398</v>
      </c>
      <c r="C258" s="5" t="s">
        <v>13</v>
      </c>
      <c r="D258" s="7"/>
      <c r="E258" s="8"/>
      <c r="F258" s="9">
        <v>10715</v>
      </c>
      <c r="I258" s="10" t="s">
        <v>9</v>
      </c>
      <c r="J258" s="8" t="s">
        <v>219</v>
      </c>
    </row>
    <row r="259" spans="1:10">
      <c r="A259" s="5" t="s">
        <v>432</v>
      </c>
      <c r="B259" s="6">
        <v>44935.51509054398</v>
      </c>
      <c r="C259" s="5" t="s">
        <v>13</v>
      </c>
      <c r="D259" s="7"/>
      <c r="E259" s="8"/>
      <c r="F259" s="9">
        <v>8196.7000000000007</v>
      </c>
      <c r="I259" s="10" t="s">
        <v>9</v>
      </c>
      <c r="J259" s="5" t="s">
        <v>16</v>
      </c>
    </row>
    <row r="260" spans="1:10">
      <c r="A260" s="5" t="s">
        <v>432</v>
      </c>
      <c r="B260" s="6">
        <v>44935.51509054398</v>
      </c>
      <c r="C260" s="5" t="s">
        <v>13</v>
      </c>
      <c r="D260" s="7"/>
      <c r="E260" s="8"/>
      <c r="F260" s="9">
        <v>1609</v>
      </c>
      <c r="I260" s="10" t="s">
        <v>9</v>
      </c>
      <c r="J260" s="5" t="s">
        <v>17</v>
      </c>
    </row>
    <row r="261" spans="1:10">
      <c r="A261" s="5" t="s">
        <v>432</v>
      </c>
      <c r="B261" s="6">
        <v>44935.51509054398</v>
      </c>
      <c r="C261" s="5" t="s">
        <v>13</v>
      </c>
      <c r="D261" s="7"/>
      <c r="E261" s="8"/>
      <c r="F261" s="9">
        <v>4361</v>
      </c>
      <c r="I261" s="10" t="s">
        <v>9</v>
      </c>
      <c r="J261" s="5" t="s">
        <v>18</v>
      </c>
    </row>
    <row r="262" spans="1:10">
      <c r="A262" s="5" t="s">
        <v>432</v>
      </c>
      <c r="B262" s="6">
        <v>44935.51509054398</v>
      </c>
      <c r="C262" s="5" t="s">
        <v>13</v>
      </c>
      <c r="D262" s="7"/>
      <c r="E262" s="8"/>
      <c r="F262" s="9">
        <v>15610.7</v>
      </c>
      <c r="I262" s="10" t="s">
        <v>9</v>
      </c>
      <c r="J262" s="5" t="s">
        <v>19</v>
      </c>
    </row>
    <row r="263" spans="1:10">
      <c r="A263" s="5" t="s">
        <v>432</v>
      </c>
      <c r="B263" s="6">
        <v>44935.51509054398</v>
      </c>
      <c r="C263" s="5" t="s">
        <v>13</v>
      </c>
      <c r="D263" s="7"/>
      <c r="E263" s="8"/>
      <c r="F263" s="9">
        <v>22753.8</v>
      </c>
      <c r="I263" s="10" t="s">
        <v>9</v>
      </c>
      <c r="J263" s="5" t="s">
        <v>20</v>
      </c>
    </row>
    <row r="264" spans="1:10">
      <c r="A264" s="5" t="s">
        <v>432</v>
      </c>
      <c r="B264" s="6">
        <v>44935.51509054398</v>
      </c>
      <c r="C264" s="5" t="s">
        <v>13</v>
      </c>
      <c r="D264" s="7"/>
      <c r="E264" s="8"/>
      <c r="F264" s="9">
        <v>15587.1</v>
      </c>
      <c r="I264" s="10" t="s">
        <v>9</v>
      </c>
      <c r="J264" s="5" t="s">
        <v>21</v>
      </c>
    </row>
    <row r="265" spans="1:10">
      <c r="A265" s="5" t="s">
        <v>432</v>
      </c>
      <c r="B265" s="6">
        <v>44935.51509054398</v>
      </c>
      <c r="C265" s="5" t="s">
        <v>13</v>
      </c>
      <c r="D265" s="7"/>
      <c r="E265" s="8"/>
      <c r="F265" s="9">
        <v>9245.7999999999993</v>
      </c>
      <c r="I265" s="10" t="s">
        <v>9</v>
      </c>
      <c r="J265" s="8" t="s">
        <v>221</v>
      </c>
    </row>
    <row r="266" spans="1:10">
      <c r="A266" s="5" t="s">
        <v>432</v>
      </c>
      <c r="B266" s="6">
        <v>44935.51509054398</v>
      </c>
      <c r="C266" s="5" t="s">
        <v>13</v>
      </c>
      <c r="D266" s="7"/>
      <c r="E266" s="8"/>
      <c r="F266" s="9">
        <v>6777.5</v>
      </c>
      <c r="I266" s="10" t="s">
        <v>9</v>
      </c>
      <c r="J266" s="8" t="s">
        <v>222</v>
      </c>
    </row>
    <row r="267" spans="1:10">
      <c r="A267" s="5" t="s">
        <v>432</v>
      </c>
      <c r="B267" s="6">
        <v>44935.51509054398</v>
      </c>
      <c r="C267" s="5" t="s">
        <v>13</v>
      </c>
      <c r="D267" s="7"/>
      <c r="E267" s="8"/>
      <c r="F267" s="9">
        <v>6640.9</v>
      </c>
      <c r="I267" s="10" t="s">
        <v>9</v>
      </c>
      <c r="J267" s="8" t="s">
        <v>223</v>
      </c>
    </row>
    <row r="268" spans="1:10">
      <c r="A268" s="5" t="s">
        <v>432</v>
      </c>
      <c r="B268" s="6">
        <v>44935.51509054398</v>
      </c>
      <c r="C268" s="5" t="s">
        <v>13</v>
      </c>
      <c r="D268" s="7"/>
      <c r="E268" s="8"/>
      <c r="F268" s="9">
        <v>5523.3</v>
      </c>
      <c r="I268" s="10" t="s">
        <v>9</v>
      </c>
      <c r="J268" s="8" t="s">
        <v>224</v>
      </c>
    </row>
    <row r="269" spans="1:10">
      <c r="A269" s="5" t="s">
        <v>432</v>
      </c>
      <c r="B269" s="6">
        <v>44935.51509054398</v>
      </c>
      <c r="C269" s="5" t="s">
        <v>13</v>
      </c>
      <c r="D269" s="7"/>
      <c r="E269" s="8"/>
      <c r="F269" s="9">
        <v>4432.6000000000004</v>
      </c>
      <c r="I269" s="10" t="s">
        <v>9</v>
      </c>
      <c r="J269" s="8" t="s">
        <v>225</v>
      </c>
    </row>
    <row r="270" spans="1:10">
      <c r="A270" s="11" t="s">
        <v>22</v>
      </c>
      <c r="B270" s="3"/>
      <c r="C270" s="3"/>
      <c r="D270" s="7"/>
      <c r="E270" s="8"/>
      <c r="F270" s="37">
        <f>SUM(F255:G269)</f>
        <v>125859.80000000002</v>
      </c>
      <c r="H270" s="9"/>
      <c r="I270" s="10"/>
      <c r="J270" s="5"/>
    </row>
    <row r="271" spans="1:10" ht="15.75">
      <c r="A271" s="13" t="s">
        <v>23</v>
      </c>
      <c r="B271" s="13" t="s">
        <v>24</v>
      </c>
      <c r="C271" s="13" t="s">
        <v>25</v>
      </c>
      <c r="D271" s="14">
        <v>112563552</v>
      </c>
      <c r="E271" s="8"/>
      <c r="H271" s="9"/>
      <c r="I271" s="10"/>
      <c r="J271" s="5"/>
    </row>
    <row r="272" spans="1:10">
      <c r="A272" s="5"/>
      <c r="B272" s="6"/>
      <c r="C272" s="5"/>
      <c r="D272" s="7"/>
      <c r="E272" s="8"/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5" t="s">
        <v>431</v>
      </c>
      <c r="B274" s="6">
        <v>44935.755371388892</v>
      </c>
      <c r="C274" s="5" t="s">
        <v>13</v>
      </c>
      <c r="D274" s="15">
        <v>45173152322</v>
      </c>
      <c r="E274" s="8" t="s">
        <v>27</v>
      </c>
      <c r="H274" s="9">
        <v>16247.5</v>
      </c>
      <c r="I274" s="5" t="s">
        <v>28</v>
      </c>
      <c r="J274" s="5" t="s">
        <v>30</v>
      </c>
    </row>
    <row r="275" spans="1:10">
      <c r="A275" s="5" t="s">
        <v>431</v>
      </c>
      <c r="B275" s="6">
        <v>44935.755371388892</v>
      </c>
      <c r="C275" s="5" t="s">
        <v>13</v>
      </c>
      <c r="D275" s="15">
        <v>45133091632</v>
      </c>
      <c r="E275" s="8" t="s">
        <v>27</v>
      </c>
      <c r="H275" s="9">
        <v>1829.6</v>
      </c>
      <c r="I275" s="5" t="s">
        <v>28</v>
      </c>
      <c r="J275" s="5" t="s">
        <v>30</v>
      </c>
    </row>
    <row r="276" spans="1:10">
      <c r="A276" s="5" t="s">
        <v>431</v>
      </c>
      <c r="B276" s="6">
        <v>44935.755371388892</v>
      </c>
      <c r="C276" s="5" t="s">
        <v>13</v>
      </c>
      <c r="D276" s="15">
        <v>45133092973</v>
      </c>
      <c r="E276" s="8" t="s">
        <v>27</v>
      </c>
      <c r="H276" s="9">
        <v>2268</v>
      </c>
      <c r="I276" s="5" t="s">
        <v>28</v>
      </c>
      <c r="J276" s="5" t="s">
        <v>30</v>
      </c>
    </row>
    <row r="277" spans="1:10">
      <c r="A277" s="5" t="s">
        <v>431</v>
      </c>
      <c r="B277" s="6">
        <v>44935.755371388892</v>
      </c>
      <c r="C277" s="5" t="s">
        <v>13</v>
      </c>
      <c r="D277" s="15">
        <v>45163181002</v>
      </c>
      <c r="E277" s="8" t="s">
        <v>27</v>
      </c>
      <c r="H277" s="9">
        <v>339.84</v>
      </c>
      <c r="I277" s="5" t="s">
        <v>28</v>
      </c>
      <c r="J277" s="5" t="s">
        <v>30</v>
      </c>
    </row>
    <row r="278" spans="1:10">
      <c r="A278" s="5" t="s">
        <v>431</v>
      </c>
      <c r="B278" s="6">
        <v>44935.755371388892</v>
      </c>
      <c r="C278" s="5" t="s">
        <v>13</v>
      </c>
      <c r="D278" s="15">
        <v>45143460843</v>
      </c>
      <c r="E278" s="8" t="s">
        <v>27</v>
      </c>
      <c r="H278" s="9">
        <v>54</v>
      </c>
      <c r="I278" s="5" t="s">
        <v>28</v>
      </c>
      <c r="J278" s="5" t="s">
        <v>30</v>
      </c>
    </row>
    <row r="279" spans="1:10">
      <c r="A279" s="5" t="s">
        <v>431</v>
      </c>
      <c r="B279" s="6">
        <v>44935.755371388892</v>
      </c>
      <c r="C279" s="5" t="s">
        <v>13</v>
      </c>
      <c r="D279" s="15">
        <v>45133093758</v>
      </c>
      <c r="E279" s="8" t="s">
        <v>27</v>
      </c>
      <c r="H279" s="9">
        <v>90.1</v>
      </c>
      <c r="I279" s="5" t="s">
        <v>28</v>
      </c>
      <c r="J279" s="5" t="s">
        <v>30</v>
      </c>
    </row>
    <row r="280" spans="1:10">
      <c r="A280" s="5" t="s">
        <v>431</v>
      </c>
      <c r="B280" s="6">
        <v>44935.755371388892</v>
      </c>
      <c r="C280" s="5" t="s">
        <v>13</v>
      </c>
      <c r="D280" s="15">
        <v>45163181268</v>
      </c>
      <c r="E280" s="8" t="s">
        <v>27</v>
      </c>
      <c r="H280" s="9">
        <v>5694.63</v>
      </c>
      <c r="I280" s="5" t="s">
        <v>28</v>
      </c>
      <c r="J280" s="5" t="s">
        <v>30</v>
      </c>
    </row>
    <row r="281" spans="1:10">
      <c r="A281" s="5" t="s">
        <v>431</v>
      </c>
      <c r="B281" s="6">
        <v>44935.755371388892</v>
      </c>
      <c r="C281" s="5" t="s">
        <v>13</v>
      </c>
      <c r="D281" s="15">
        <v>45153091009</v>
      </c>
      <c r="E281" s="8" t="s">
        <v>27</v>
      </c>
      <c r="H281" s="9">
        <v>5346</v>
      </c>
      <c r="I281" s="5" t="s">
        <v>28</v>
      </c>
      <c r="J281" s="5" t="s">
        <v>32</v>
      </c>
    </row>
    <row r="282" spans="1:10">
      <c r="A282" s="5" t="s">
        <v>431</v>
      </c>
      <c r="B282" s="6">
        <v>44935.755371388892</v>
      </c>
      <c r="C282" s="5" t="s">
        <v>13</v>
      </c>
      <c r="D282" s="7">
        <v>200709</v>
      </c>
      <c r="E282" s="8" t="s">
        <v>27</v>
      </c>
      <c r="H282" s="9">
        <v>10504.5</v>
      </c>
      <c r="I282" s="5" t="s">
        <v>28</v>
      </c>
      <c r="J282" s="5" t="s">
        <v>32</v>
      </c>
    </row>
    <row r="283" spans="1:10">
      <c r="A283" s="5" t="s">
        <v>431</v>
      </c>
      <c r="B283" s="6">
        <v>44935.755371388892</v>
      </c>
      <c r="C283" s="5" t="s">
        <v>13</v>
      </c>
      <c r="D283" s="7">
        <v>200707</v>
      </c>
      <c r="E283" s="8" t="s">
        <v>27</v>
      </c>
      <c r="H283" s="9">
        <v>100</v>
      </c>
      <c r="I283" s="5" t="s">
        <v>28</v>
      </c>
      <c r="J283" s="5" t="s">
        <v>32</v>
      </c>
    </row>
    <row r="284" spans="1:10">
      <c r="A284" s="5" t="s">
        <v>431</v>
      </c>
      <c r="B284" s="6">
        <v>44935.755371388892</v>
      </c>
      <c r="C284" s="5" t="s">
        <v>13</v>
      </c>
      <c r="D284" s="7">
        <v>234184</v>
      </c>
      <c r="E284" s="8" t="s">
        <v>27</v>
      </c>
      <c r="H284" s="9">
        <v>2400</v>
      </c>
      <c r="I284" s="5" t="s">
        <v>28</v>
      </c>
      <c r="J284" s="5" t="s">
        <v>32</v>
      </c>
    </row>
    <row r="285" spans="1:10">
      <c r="A285" s="5" t="s">
        <v>431</v>
      </c>
      <c r="B285" s="6">
        <v>44935.755371388892</v>
      </c>
      <c r="C285" s="5" t="s">
        <v>13</v>
      </c>
      <c r="D285" s="15">
        <v>45153086701</v>
      </c>
      <c r="E285" s="8" t="s">
        <v>27</v>
      </c>
      <c r="H285" s="9">
        <v>359.44</v>
      </c>
      <c r="I285" s="5" t="s">
        <v>28</v>
      </c>
      <c r="J285" s="5" t="s">
        <v>30</v>
      </c>
    </row>
    <row r="286" spans="1:10">
      <c r="A286" s="5" t="s">
        <v>431</v>
      </c>
      <c r="B286" s="6">
        <v>44935.755371388892</v>
      </c>
      <c r="C286" s="5" t="s">
        <v>13</v>
      </c>
      <c r="D286" s="15">
        <v>45113243924</v>
      </c>
      <c r="E286" s="8" t="s">
        <v>27</v>
      </c>
      <c r="H286" s="9">
        <v>668.21</v>
      </c>
      <c r="I286" s="5" t="s">
        <v>28</v>
      </c>
      <c r="J286" s="5" t="s">
        <v>30</v>
      </c>
    </row>
    <row r="287" spans="1:10">
      <c r="A287" s="5" t="s">
        <v>431</v>
      </c>
      <c r="B287" s="6">
        <v>44935.755371388892</v>
      </c>
      <c r="C287" s="5" t="s">
        <v>13</v>
      </c>
      <c r="D287" s="15">
        <v>51217436553</v>
      </c>
      <c r="E287" s="8" t="s">
        <v>27</v>
      </c>
      <c r="H287" s="9">
        <v>208.9</v>
      </c>
      <c r="I287" s="5" t="s">
        <v>28</v>
      </c>
      <c r="J287" s="5" t="s">
        <v>30</v>
      </c>
    </row>
    <row r="288" spans="1:10">
      <c r="A288" s="5" t="s">
        <v>431</v>
      </c>
      <c r="B288" s="6">
        <v>44935.755371388892</v>
      </c>
      <c r="C288" s="5" t="s">
        <v>13</v>
      </c>
      <c r="D288" s="15">
        <v>51317313862</v>
      </c>
      <c r="E288" s="8" t="s">
        <v>27</v>
      </c>
      <c r="H288" s="9">
        <v>9561.93</v>
      </c>
      <c r="I288" s="5" t="s">
        <v>28</v>
      </c>
      <c r="J288" s="5" t="s">
        <v>30</v>
      </c>
    </row>
    <row r="289" spans="1:10">
      <c r="A289" s="5" t="s">
        <v>431</v>
      </c>
      <c r="B289" s="6">
        <v>44935.755371388892</v>
      </c>
      <c r="C289" s="5" t="s">
        <v>13</v>
      </c>
      <c r="D289" s="15">
        <v>451731490141</v>
      </c>
      <c r="E289" s="5" t="s">
        <v>83</v>
      </c>
      <c r="H289" s="9">
        <v>1375.46</v>
      </c>
      <c r="I289" s="5" t="s">
        <v>28</v>
      </c>
      <c r="J289" s="5" t="s">
        <v>29</v>
      </c>
    </row>
    <row r="290" spans="1:10">
      <c r="A290" s="5" t="s">
        <v>431</v>
      </c>
      <c r="B290" s="6">
        <v>44935.755371388892</v>
      </c>
      <c r="C290" s="5" t="s">
        <v>13</v>
      </c>
      <c r="D290" s="15">
        <v>451731490142</v>
      </c>
      <c r="E290" s="5" t="s">
        <v>83</v>
      </c>
      <c r="H290" s="9">
        <v>109.4</v>
      </c>
      <c r="I290" s="5" t="s">
        <v>28</v>
      </c>
      <c r="J290" s="5" t="s">
        <v>29</v>
      </c>
    </row>
    <row r="291" spans="1:10">
      <c r="A291" s="5" t="s">
        <v>431</v>
      </c>
      <c r="B291" s="6">
        <v>44935.755371388892</v>
      </c>
      <c r="C291" s="5" t="s">
        <v>13</v>
      </c>
      <c r="D291" s="15">
        <v>45153088016</v>
      </c>
      <c r="E291" s="8" t="s">
        <v>27</v>
      </c>
      <c r="H291" s="9">
        <v>32166.66</v>
      </c>
      <c r="I291" s="5" t="s">
        <v>28</v>
      </c>
      <c r="J291" s="5" t="s">
        <v>29</v>
      </c>
    </row>
    <row r="292" spans="1:10">
      <c r="A292" s="5" t="s">
        <v>431</v>
      </c>
      <c r="B292" s="6">
        <v>44935.755371388892</v>
      </c>
      <c r="C292" s="5" t="s">
        <v>13</v>
      </c>
      <c r="D292" s="7">
        <v>237527</v>
      </c>
      <c r="E292" s="8" t="s">
        <v>27</v>
      </c>
      <c r="H292" s="9">
        <v>15312.9</v>
      </c>
      <c r="I292" s="5" t="s">
        <v>28</v>
      </c>
      <c r="J292" s="5" t="s">
        <v>29</v>
      </c>
    </row>
    <row r="293" spans="1:10">
      <c r="A293" s="5" t="s">
        <v>431</v>
      </c>
      <c r="B293" s="6">
        <v>44935.755371388892</v>
      </c>
      <c r="C293" s="5" t="s">
        <v>13</v>
      </c>
      <c r="D293" s="7"/>
      <c r="E293" s="8"/>
      <c r="F293" s="9">
        <v>6031.1</v>
      </c>
      <c r="I293" s="10" t="s">
        <v>9</v>
      </c>
      <c r="J293" s="5" t="s">
        <v>218</v>
      </c>
    </row>
    <row r="294" spans="1:10">
      <c r="A294" s="5" t="s">
        <v>431</v>
      </c>
      <c r="B294" s="6">
        <v>44935.755371388892</v>
      </c>
      <c r="C294" s="5" t="s">
        <v>13</v>
      </c>
      <c r="D294" s="7"/>
      <c r="E294" s="8"/>
      <c r="F294" s="9">
        <v>12455.8</v>
      </c>
      <c r="I294" s="10" t="s">
        <v>9</v>
      </c>
      <c r="J294" s="5" t="s">
        <v>16</v>
      </c>
    </row>
    <row r="295" spans="1:10">
      <c r="A295" s="5" t="s">
        <v>431</v>
      </c>
      <c r="B295" s="6">
        <v>44935.755371388892</v>
      </c>
      <c r="C295" s="5" t="s">
        <v>13</v>
      </c>
      <c r="D295" s="7"/>
      <c r="E295" s="8"/>
      <c r="F295" s="9">
        <v>4418.3</v>
      </c>
      <c r="I295" s="10" t="s">
        <v>9</v>
      </c>
      <c r="J295" s="5" t="s">
        <v>17</v>
      </c>
    </row>
    <row r="296" spans="1:10">
      <c r="A296" s="5" t="s">
        <v>431</v>
      </c>
      <c r="B296" s="6">
        <v>44935.755371388892</v>
      </c>
      <c r="C296" s="5" t="s">
        <v>13</v>
      </c>
      <c r="D296" s="7"/>
      <c r="E296" s="8"/>
      <c r="F296" s="9">
        <v>15138</v>
      </c>
      <c r="I296" s="10" t="s">
        <v>9</v>
      </c>
      <c r="J296" s="5" t="s">
        <v>21</v>
      </c>
    </row>
    <row r="297" spans="1:10">
      <c r="A297" s="5" t="s">
        <v>431</v>
      </c>
      <c r="B297" s="6">
        <v>44935.755371388892</v>
      </c>
      <c r="C297" s="5" t="s">
        <v>13</v>
      </c>
      <c r="D297" s="7"/>
      <c r="E297" s="8"/>
      <c r="F297" s="9">
        <v>0.4</v>
      </c>
      <c r="I297" s="10" t="s">
        <v>9</v>
      </c>
      <c r="J297" s="5" t="s">
        <v>30</v>
      </c>
    </row>
    <row r="298" spans="1:10">
      <c r="A298" s="5" t="s">
        <v>431</v>
      </c>
      <c r="B298" s="6">
        <v>44935.755371388892</v>
      </c>
      <c r="C298" s="5" t="s">
        <v>13</v>
      </c>
      <c r="D298" s="7"/>
      <c r="E298" s="8"/>
      <c r="F298" s="9">
        <v>5716.2</v>
      </c>
      <c r="I298" s="10" t="s">
        <v>9</v>
      </c>
      <c r="J298" s="8" t="s">
        <v>224</v>
      </c>
    </row>
    <row r="299" spans="1:10">
      <c r="A299" s="5" t="s">
        <v>431</v>
      </c>
      <c r="B299" s="6">
        <v>44935.755371388892</v>
      </c>
      <c r="C299" s="5" t="s">
        <v>13</v>
      </c>
      <c r="D299" s="7"/>
      <c r="E299" s="8"/>
      <c r="F299" s="9">
        <v>9492</v>
      </c>
      <c r="I299" s="10" t="s">
        <v>9</v>
      </c>
      <c r="J299" s="8" t="s">
        <v>225</v>
      </c>
    </row>
    <row r="300" spans="1:10">
      <c r="A300" s="11" t="s">
        <v>22</v>
      </c>
      <c r="B300" s="3"/>
      <c r="C300" s="3"/>
      <c r="D300" s="7"/>
      <c r="E300" s="8"/>
      <c r="F300" s="37">
        <f>SUM(F274:G299)</f>
        <v>53251.799999999996</v>
      </c>
      <c r="H300" s="9"/>
      <c r="I300" s="10"/>
      <c r="J300" s="5"/>
    </row>
    <row r="301" spans="1:10" ht="15.75">
      <c r="A301" s="13" t="s">
        <v>23</v>
      </c>
      <c r="B301" s="13" t="s">
        <v>24</v>
      </c>
      <c r="C301" s="13" t="s">
        <v>25</v>
      </c>
      <c r="D301" s="22">
        <v>112569688</v>
      </c>
      <c r="E301" s="31" t="s">
        <v>314</v>
      </c>
      <c r="H301" s="9"/>
      <c r="I301" s="10"/>
      <c r="J301" s="5"/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3" t="s">
        <v>474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95" t="s">
        <v>0</v>
      </c>
      <c r="B306" s="95" t="s">
        <v>2</v>
      </c>
      <c r="C306" s="95" t="s">
        <v>3</v>
      </c>
      <c r="D306" s="95" t="s">
        <v>4</v>
      </c>
      <c r="E306" s="95" t="s">
        <v>5</v>
      </c>
      <c r="F306" s="97" t="s">
        <v>6</v>
      </c>
      <c r="G306" s="98"/>
      <c r="H306" s="99"/>
      <c r="I306" s="95" t="s">
        <v>7</v>
      </c>
      <c r="J306" s="95" t="s">
        <v>8</v>
      </c>
    </row>
    <row r="307" spans="1:10">
      <c r="A307" s="96"/>
      <c r="B307" s="96"/>
      <c r="C307" s="96"/>
      <c r="D307" s="96"/>
      <c r="E307" s="96"/>
      <c r="F307" s="4" t="s">
        <v>9</v>
      </c>
      <c r="G307" s="4" t="s">
        <v>10</v>
      </c>
      <c r="H307" s="4" t="s">
        <v>11</v>
      </c>
      <c r="I307" s="96"/>
      <c r="J307" s="96"/>
    </row>
    <row r="308" spans="1:10">
      <c r="A308" s="5" t="s">
        <v>473</v>
      </c>
      <c r="B308" s="6">
        <v>44936.467033877314</v>
      </c>
      <c r="C308" s="5" t="s">
        <v>13</v>
      </c>
      <c r="D308" s="10"/>
      <c r="E308" s="8"/>
      <c r="F308" s="9">
        <v>13431.7</v>
      </c>
      <c r="I308" s="10" t="s">
        <v>9</v>
      </c>
      <c r="J308" s="8" t="s">
        <v>14</v>
      </c>
    </row>
    <row r="309" spans="1:10">
      <c r="A309" s="5" t="s">
        <v>473</v>
      </c>
      <c r="B309" s="6">
        <v>44936.467033877314</v>
      </c>
      <c r="C309" s="5" t="s">
        <v>13</v>
      </c>
      <c r="D309" s="10"/>
      <c r="E309" s="8"/>
      <c r="F309" s="9">
        <v>15561</v>
      </c>
      <c r="I309" s="10" t="s">
        <v>9</v>
      </c>
      <c r="J309" s="5" t="s">
        <v>18</v>
      </c>
    </row>
    <row r="310" spans="1:10">
      <c r="A310" s="5" t="s">
        <v>473</v>
      </c>
      <c r="B310" s="6">
        <v>44936.467033877314</v>
      </c>
      <c r="C310" s="5" t="s">
        <v>13</v>
      </c>
      <c r="D310" s="10"/>
      <c r="E310" s="8"/>
      <c r="F310" s="9">
        <v>10225.700000000001</v>
      </c>
      <c r="I310" s="10" t="s">
        <v>9</v>
      </c>
      <c r="J310" s="5" t="s">
        <v>19</v>
      </c>
    </row>
    <row r="311" spans="1:10">
      <c r="A311" s="5" t="s">
        <v>473</v>
      </c>
      <c r="B311" s="6">
        <v>44936.467033877314</v>
      </c>
      <c r="C311" s="5" t="s">
        <v>13</v>
      </c>
      <c r="D311" s="10"/>
      <c r="E311" s="8"/>
      <c r="F311" s="9">
        <v>5641.6</v>
      </c>
      <c r="I311" s="10" t="s">
        <v>9</v>
      </c>
      <c r="J311" s="8" t="s">
        <v>221</v>
      </c>
    </row>
    <row r="312" spans="1:10">
      <c r="A312" s="5" t="s">
        <v>473</v>
      </c>
      <c r="B312" s="6">
        <v>44936.467033877314</v>
      </c>
      <c r="C312" s="5" t="s">
        <v>13</v>
      </c>
      <c r="D312" s="10"/>
      <c r="E312" s="8"/>
      <c r="F312" s="9">
        <v>3426.2</v>
      </c>
      <c r="I312" s="10" t="s">
        <v>9</v>
      </c>
      <c r="J312" s="8" t="s">
        <v>222</v>
      </c>
    </row>
    <row r="313" spans="1:10">
      <c r="A313" s="5" t="s">
        <v>473</v>
      </c>
      <c r="B313" s="6">
        <v>44936.467033877314</v>
      </c>
      <c r="C313" s="5" t="s">
        <v>13</v>
      </c>
      <c r="D313" s="10"/>
      <c r="E313" s="8"/>
      <c r="F313" s="9">
        <v>9472</v>
      </c>
      <c r="I313" s="10" t="s">
        <v>9</v>
      </c>
      <c r="J313" s="8" t="s">
        <v>223</v>
      </c>
    </row>
    <row r="314" spans="1:10">
      <c r="A314" s="5" t="s">
        <v>473</v>
      </c>
      <c r="B314" s="6">
        <v>44936.467033877314</v>
      </c>
      <c r="C314" s="5" t="s">
        <v>13</v>
      </c>
      <c r="D314" s="10"/>
      <c r="E314" s="8"/>
      <c r="F314" s="9">
        <v>6955.8</v>
      </c>
      <c r="I314" s="10" t="s">
        <v>9</v>
      </c>
      <c r="J314" s="8" t="s">
        <v>275</v>
      </c>
    </row>
    <row r="315" spans="1:10">
      <c r="A315" s="11" t="s">
        <v>22</v>
      </c>
      <c r="B315" s="3"/>
      <c r="C315" s="3"/>
      <c r="D315" s="7"/>
      <c r="E315" s="8"/>
      <c r="F315" s="12">
        <f>SUM(F308:G314)</f>
        <v>64714</v>
      </c>
      <c r="H315" s="9"/>
      <c r="I315" s="10"/>
      <c r="J315" s="5"/>
    </row>
    <row r="316" spans="1:10" ht="15.75">
      <c r="A316" s="13" t="s">
        <v>23</v>
      </c>
      <c r="B316" s="13" t="s">
        <v>24</v>
      </c>
      <c r="C316" s="13" t="s">
        <v>25</v>
      </c>
      <c r="D316" s="22">
        <v>112569689</v>
      </c>
      <c r="E316" s="31" t="s">
        <v>314</v>
      </c>
      <c r="H316" s="9"/>
      <c r="I316" s="10"/>
      <c r="J316" s="5"/>
    </row>
    <row r="317" spans="1:10">
      <c r="A317" s="5"/>
      <c r="B317" s="6"/>
      <c r="C317" s="5"/>
      <c r="D317" s="7"/>
      <c r="E317" s="8"/>
      <c r="H317" s="9"/>
      <c r="I317" s="10"/>
      <c r="J317" s="5"/>
    </row>
    <row r="318" spans="1:10">
      <c r="A318" s="40" t="s">
        <v>1204</v>
      </c>
      <c r="B318" s="52"/>
      <c r="C318" s="40"/>
      <c r="D318" s="23"/>
      <c r="E318" s="71"/>
      <c r="F318" s="30"/>
      <c r="G318" s="30"/>
      <c r="H318" s="78"/>
      <c r="I318" s="10"/>
      <c r="J318" s="5"/>
    </row>
    <row r="319" spans="1:10">
      <c r="A319" s="5"/>
      <c r="B319" s="6"/>
      <c r="C319" s="5"/>
      <c r="D319" s="7"/>
      <c r="E319" s="8"/>
      <c r="H319" s="9"/>
      <c r="I319" s="10"/>
      <c r="J319" s="5"/>
    </row>
    <row r="320" spans="1:10">
      <c r="A320" s="5" t="s">
        <v>472</v>
      </c>
      <c r="B320" s="6">
        <v>44936.738811365743</v>
      </c>
      <c r="C320" s="5" t="s">
        <v>13</v>
      </c>
      <c r="D320" s="15">
        <v>517172402111</v>
      </c>
      <c r="E320" s="8" t="s">
        <v>27</v>
      </c>
      <c r="H320" s="9">
        <v>2472.16</v>
      </c>
      <c r="I320" s="5" t="s">
        <v>28</v>
      </c>
      <c r="J320" s="5" t="s">
        <v>30</v>
      </c>
    </row>
    <row r="321" spans="1:10">
      <c r="A321" s="5" t="s">
        <v>471</v>
      </c>
      <c r="B321" s="6">
        <v>44936.738811365743</v>
      </c>
      <c r="C321" s="5" t="s">
        <v>13</v>
      </c>
      <c r="D321" s="15">
        <v>52116733738</v>
      </c>
      <c r="E321" s="8" t="s">
        <v>27</v>
      </c>
      <c r="H321" s="9">
        <v>235</v>
      </c>
      <c r="I321" s="5" t="s">
        <v>28</v>
      </c>
      <c r="J321" s="5" t="s">
        <v>29</v>
      </c>
    </row>
    <row r="322" spans="1:10">
      <c r="A322" s="5" t="s">
        <v>471</v>
      </c>
      <c r="B322" s="6">
        <v>44936.738811365743</v>
      </c>
      <c r="C322" s="5" t="s">
        <v>13</v>
      </c>
      <c r="D322" s="15">
        <v>45123231628</v>
      </c>
      <c r="E322" s="8" t="s">
        <v>27</v>
      </c>
      <c r="H322" s="9">
        <v>3044.2</v>
      </c>
      <c r="I322" s="5" t="s">
        <v>28</v>
      </c>
      <c r="J322" s="5" t="s">
        <v>29</v>
      </c>
    </row>
    <row r="323" spans="1:10">
      <c r="A323" s="5" t="s">
        <v>471</v>
      </c>
      <c r="B323" s="6">
        <v>44936.738811365743</v>
      </c>
      <c r="C323" s="5" t="s">
        <v>13</v>
      </c>
      <c r="D323" s="15">
        <v>51717240211</v>
      </c>
      <c r="E323" s="8" t="s">
        <v>27</v>
      </c>
      <c r="H323" s="9">
        <v>490.46</v>
      </c>
      <c r="I323" s="5" t="s">
        <v>28</v>
      </c>
      <c r="J323" s="5" t="s">
        <v>30</v>
      </c>
    </row>
    <row r="324" spans="1:10">
      <c r="A324" s="5" t="s">
        <v>471</v>
      </c>
      <c r="B324" s="6">
        <v>44936.738811365743</v>
      </c>
      <c r="C324" s="5" t="s">
        <v>13</v>
      </c>
      <c r="D324" s="15">
        <v>517172402112</v>
      </c>
      <c r="E324" s="8" t="s">
        <v>27</v>
      </c>
      <c r="H324" s="9">
        <v>199.01</v>
      </c>
      <c r="I324" s="5" t="s">
        <v>28</v>
      </c>
      <c r="J324" s="5" t="s">
        <v>30</v>
      </c>
    </row>
    <row r="325" spans="1:10">
      <c r="A325" s="5" t="s">
        <v>471</v>
      </c>
      <c r="B325" s="6">
        <v>44936.738811365743</v>
      </c>
      <c r="C325" s="5" t="s">
        <v>13</v>
      </c>
      <c r="D325" s="15">
        <v>517172402113</v>
      </c>
      <c r="E325" s="8" t="s">
        <v>27</v>
      </c>
      <c r="H325" s="9">
        <v>320.60000000000002</v>
      </c>
      <c r="I325" s="5" t="s">
        <v>28</v>
      </c>
      <c r="J325" s="5" t="s">
        <v>30</v>
      </c>
    </row>
    <row r="326" spans="1:10">
      <c r="A326" s="5" t="s">
        <v>471</v>
      </c>
      <c r="B326" s="6">
        <v>44936.738811365743</v>
      </c>
      <c r="C326" s="5" t="s">
        <v>13</v>
      </c>
      <c r="D326" s="15">
        <v>517172402114</v>
      </c>
      <c r="E326" s="8" t="s">
        <v>27</v>
      </c>
      <c r="H326" s="9">
        <v>1491.1</v>
      </c>
      <c r="I326" s="5" t="s">
        <v>28</v>
      </c>
      <c r="J326" s="5" t="s">
        <v>30</v>
      </c>
    </row>
    <row r="327" spans="1:10">
      <c r="A327" s="5" t="s">
        <v>471</v>
      </c>
      <c r="B327" s="6">
        <v>44936.738811365743</v>
      </c>
      <c r="C327" s="5" t="s">
        <v>13</v>
      </c>
      <c r="D327" s="15">
        <v>517172402115</v>
      </c>
      <c r="E327" s="8" t="s">
        <v>27</v>
      </c>
      <c r="H327" s="9">
        <v>1523.77</v>
      </c>
      <c r="I327" s="5" t="s">
        <v>28</v>
      </c>
      <c r="J327" s="5" t="s">
        <v>30</v>
      </c>
    </row>
    <row r="328" spans="1:10">
      <c r="A328" s="5" t="s">
        <v>471</v>
      </c>
      <c r="B328" s="6">
        <v>44936.738811365743</v>
      </c>
      <c r="C328" s="5" t="s">
        <v>13</v>
      </c>
      <c r="D328" s="15">
        <v>517172402116</v>
      </c>
      <c r="E328" s="8" t="s">
        <v>27</v>
      </c>
      <c r="H328" s="9">
        <v>662.06</v>
      </c>
      <c r="I328" s="5" t="s">
        <v>28</v>
      </c>
      <c r="J328" s="5" t="s">
        <v>30</v>
      </c>
    </row>
    <row r="329" spans="1:10">
      <c r="A329" s="5" t="s">
        <v>471</v>
      </c>
      <c r="B329" s="6">
        <v>44936.738811365743</v>
      </c>
      <c r="C329" s="5" t="s">
        <v>13</v>
      </c>
      <c r="D329" s="15">
        <v>517172402117</v>
      </c>
      <c r="E329" s="8" t="s">
        <v>27</v>
      </c>
      <c r="H329" s="9">
        <v>90300.68</v>
      </c>
      <c r="I329" s="5" t="s">
        <v>28</v>
      </c>
      <c r="J329" s="5" t="s">
        <v>30</v>
      </c>
    </row>
    <row r="330" spans="1:10">
      <c r="A330" s="5" t="s">
        <v>471</v>
      </c>
      <c r="B330" s="6">
        <v>44936.738811365743</v>
      </c>
      <c r="C330" s="5" t="s">
        <v>13</v>
      </c>
      <c r="D330" s="15">
        <v>517172402118</v>
      </c>
      <c r="E330" s="8" t="s">
        <v>27</v>
      </c>
      <c r="H330" s="9">
        <v>2043.17</v>
      </c>
      <c r="I330" s="5" t="s">
        <v>28</v>
      </c>
      <c r="J330" s="5" t="s">
        <v>30</v>
      </c>
    </row>
    <row r="331" spans="1:10">
      <c r="A331" s="5" t="s">
        <v>471</v>
      </c>
      <c r="B331" s="6">
        <v>44936.738811365743</v>
      </c>
      <c r="C331" s="5" t="s">
        <v>13</v>
      </c>
      <c r="D331" s="7">
        <v>237718</v>
      </c>
      <c r="E331" s="8" t="s">
        <v>27</v>
      </c>
      <c r="H331" s="9">
        <v>13976.5</v>
      </c>
      <c r="I331" s="5" t="s">
        <v>28</v>
      </c>
      <c r="J331" s="5" t="s">
        <v>29</v>
      </c>
    </row>
    <row r="332" spans="1:10">
      <c r="A332" s="5" t="s">
        <v>471</v>
      </c>
      <c r="B332" s="6">
        <v>44936.738811365743</v>
      </c>
      <c r="C332" s="5" t="s">
        <v>13</v>
      </c>
      <c r="D332" s="7">
        <v>200947</v>
      </c>
      <c r="E332" s="8" t="s">
        <v>27</v>
      </c>
      <c r="H332" s="9">
        <v>42068.4</v>
      </c>
      <c r="I332" s="5" t="s">
        <v>28</v>
      </c>
      <c r="J332" s="5" t="s">
        <v>32</v>
      </c>
    </row>
    <row r="333" spans="1:10">
      <c r="A333" s="5" t="s">
        <v>471</v>
      </c>
      <c r="B333" s="6">
        <v>44936.738811365743</v>
      </c>
      <c r="C333" s="5" t="s">
        <v>13</v>
      </c>
      <c r="D333" s="7">
        <v>200945</v>
      </c>
      <c r="E333" s="8" t="s">
        <v>27</v>
      </c>
      <c r="H333" s="9">
        <v>5757.54</v>
      </c>
      <c r="I333" s="5" t="s">
        <v>28</v>
      </c>
      <c r="J333" s="5" t="s">
        <v>32</v>
      </c>
    </row>
    <row r="334" spans="1:10">
      <c r="A334" s="5" t="s">
        <v>471</v>
      </c>
      <c r="B334" s="6">
        <v>44936.738811365743</v>
      </c>
      <c r="C334" s="5" t="s">
        <v>13</v>
      </c>
      <c r="D334" s="7">
        <v>3083513458</v>
      </c>
      <c r="E334" s="5" t="s">
        <v>31</v>
      </c>
      <c r="H334" s="9">
        <v>31005</v>
      </c>
      <c r="I334" s="5" t="s">
        <v>28</v>
      </c>
      <c r="J334" s="5" t="s">
        <v>30</v>
      </c>
    </row>
    <row r="335" spans="1:10">
      <c r="A335" s="5" t="s">
        <v>471</v>
      </c>
      <c r="B335" s="6">
        <v>44936.738811365743</v>
      </c>
      <c r="C335" s="5" t="s">
        <v>13</v>
      </c>
      <c r="D335" s="7"/>
      <c r="E335" s="8"/>
      <c r="F335" s="9">
        <v>5116.5</v>
      </c>
      <c r="I335" s="10" t="s">
        <v>9</v>
      </c>
      <c r="J335" s="8" t="s">
        <v>14</v>
      </c>
    </row>
    <row r="336" spans="1:10">
      <c r="A336" s="5" t="s">
        <v>471</v>
      </c>
      <c r="B336" s="6">
        <v>44936.738811365743</v>
      </c>
      <c r="C336" s="5" t="s">
        <v>13</v>
      </c>
      <c r="D336" s="7"/>
      <c r="E336" s="8"/>
      <c r="F336" s="9">
        <v>6870.8</v>
      </c>
      <c r="I336" s="10" t="s">
        <v>9</v>
      </c>
      <c r="J336" s="8" t="s">
        <v>219</v>
      </c>
    </row>
    <row r="337" spans="1:10">
      <c r="A337" s="5" t="s">
        <v>471</v>
      </c>
      <c r="B337" s="6">
        <v>44936.738811365743</v>
      </c>
      <c r="C337" s="5" t="s">
        <v>13</v>
      </c>
      <c r="D337" s="7"/>
      <c r="E337" s="8"/>
      <c r="F337" s="9">
        <v>18948.599999999999</v>
      </c>
      <c r="I337" s="10" t="s">
        <v>9</v>
      </c>
      <c r="J337" s="5" t="s">
        <v>17</v>
      </c>
    </row>
    <row r="338" spans="1:10">
      <c r="A338" s="5" t="s">
        <v>471</v>
      </c>
      <c r="B338" s="6">
        <v>44936.738811365743</v>
      </c>
      <c r="C338" s="5" t="s">
        <v>13</v>
      </c>
      <c r="D338" s="7"/>
      <c r="E338" s="8"/>
      <c r="F338" s="9">
        <v>7614.6</v>
      </c>
      <c r="I338" s="10" t="s">
        <v>9</v>
      </c>
      <c r="J338" s="8" t="s">
        <v>225</v>
      </c>
    </row>
    <row r="339" spans="1:10">
      <c r="A339" s="11" t="s">
        <v>22</v>
      </c>
      <c r="B339" s="3"/>
      <c r="C339" s="3"/>
      <c r="D339" s="7"/>
      <c r="E339" s="8"/>
      <c r="F339" s="12">
        <f>SUM(F320:G338)</f>
        <v>38550.5</v>
      </c>
      <c r="H339" s="9"/>
      <c r="I339" s="10"/>
      <c r="J339" s="5"/>
    </row>
    <row r="340" spans="1:10" ht="15.75">
      <c r="A340" s="13" t="s">
        <v>23</v>
      </c>
      <c r="B340" s="13" t="s">
        <v>24</v>
      </c>
      <c r="C340" s="13" t="s">
        <v>25</v>
      </c>
      <c r="D340" s="14">
        <v>112576501</v>
      </c>
      <c r="E340" s="8"/>
      <c r="H340" s="9"/>
      <c r="I340" s="10"/>
      <c r="J340" s="5"/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508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95" t="s">
        <v>0</v>
      </c>
      <c r="B345" s="95" t="s">
        <v>2</v>
      </c>
      <c r="C345" s="95" t="s">
        <v>3</v>
      </c>
      <c r="D345" s="95" t="s">
        <v>4</v>
      </c>
      <c r="E345" s="95" t="s">
        <v>5</v>
      </c>
      <c r="F345" s="97" t="s">
        <v>6</v>
      </c>
      <c r="G345" s="98"/>
      <c r="H345" s="99"/>
      <c r="I345" s="95" t="s">
        <v>7</v>
      </c>
      <c r="J345" s="95" t="s">
        <v>8</v>
      </c>
    </row>
    <row r="346" spans="1:10">
      <c r="A346" s="96"/>
      <c r="B346" s="96"/>
      <c r="C346" s="96"/>
      <c r="D346" s="96"/>
      <c r="E346" s="96"/>
      <c r="F346" s="4" t="s">
        <v>9</v>
      </c>
      <c r="G346" s="4" t="s">
        <v>10</v>
      </c>
      <c r="H346" s="4" t="s">
        <v>11</v>
      </c>
      <c r="I346" s="96"/>
      <c r="J346" s="96"/>
    </row>
    <row r="347" spans="1:10">
      <c r="A347" s="5" t="s">
        <v>507</v>
      </c>
      <c r="B347" s="6">
        <v>44937.465030104169</v>
      </c>
      <c r="C347" s="5" t="s">
        <v>13</v>
      </c>
      <c r="D347" s="7"/>
      <c r="E347" s="8"/>
      <c r="F347" s="9">
        <v>5519.4</v>
      </c>
      <c r="I347" s="10" t="s">
        <v>9</v>
      </c>
      <c r="J347" s="5" t="s">
        <v>218</v>
      </c>
    </row>
    <row r="348" spans="1:10">
      <c r="A348" s="5" t="s">
        <v>507</v>
      </c>
      <c r="B348" s="6">
        <v>44937.465030104169</v>
      </c>
      <c r="C348" s="5" t="s">
        <v>13</v>
      </c>
      <c r="D348" s="7"/>
      <c r="E348" s="8"/>
      <c r="F348" s="9">
        <v>29402.7</v>
      </c>
      <c r="I348" s="10" t="s">
        <v>9</v>
      </c>
      <c r="J348" s="5" t="s">
        <v>16</v>
      </c>
    </row>
    <row r="349" spans="1:10">
      <c r="A349" s="5" t="s">
        <v>507</v>
      </c>
      <c r="B349" s="6">
        <v>44937.465030104169</v>
      </c>
      <c r="C349" s="5" t="s">
        <v>13</v>
      </c>
      <c r="D349" s="7"/>
      <c r="E349" s="8"/>
      <c r="F349" s="9">
        <v>9994</v>
      </c>
      <c r="I349" s="10" t="s">
        <v>9</v>
      </c>
      <c r="J349" s="5" t="s">
        <v>18</v>
      </c>
    </row>
    <row r="350" spans="1:10">
      <c r="A350" s="5" t="s">
        <v>507</v>
      </c>
      <c r="B350" s="6">
        <v>44937.465030104169</v>
      </c>
      <c r="C350" s="5" t="s">
        <v>13</v>
      </c>
      <c r="D350" s="7"/>
      <c r="E350" s="8"/>
      <c r="F350" s="9">
        <v>16808</v>
      </c>
      <c r="I350" s="10" t="s">
        <v>9</v>
      </c>
      <c r="J350" s="5" t="s">
        <v>19</v>
      </c>
    </row>
    <row r="351" spans="1:10">
      <c r="A351" s="5" t="s">
        <v>507</v>
      </c>
      <c r="B351" s="6">
        <v>44937.465030104169</v>
      </c>
      <c r="C351" s="5" t="s">
        <v>13</v>
      </c>
      <c r="D351" s="7"/>
      <c r="E351" s="8"/>
      <c r="F351" s="9">
        <v>12288.6</v>
      </c>
      <c r="I351" s="10" t="s">
        <v>9</v>
      </c>
      <c r="J351" s="5" t="s">
        <v>21</v>
      </c>
    </row>
    <row r="352" spans="1:10">
      <c r="A352" s="5" t="s">
        <v>507</v>
      </c>
      <c r="B352" s="6">
        <v>44937.465030104169</v>
      </c>
      <c r="C352" s="5" t="s">
        <v>13</v>
      </c>
      <c r="D352" s="7"/>
      <c r="E352" s="8"/>
      <c r="F352" s="9">
        <v>7916.4</v>
      </c>
      <c r="I352" s="10" t="s">
        <v>9</v>
      </c>
      <c r="J352" s="8" t="s">
        <v>221</v>
      </c>
    </row>
    <row r="353" spans="1:10">
      <c r="A353" s="5" t="s">
        <v>507</v>
      </c>
      <c r="B353" s="6">
        <v>44937.465030104169</v>
      </c>
      <c r="C353" s="5" t="s">
        <v>13</v>
      </c>
      <c r="D353" s="7"/>
      <c r="E353" s="8"/>
      <c r="F353" s="9">
        <v>12103.8</v>
      </c>
      <c r="I353" s="10" t="s">
        <v>9</v>
      </c>
      <c r="J353" s="8" t="s">
        <v>223</v>
      </c>
    </row>
    <row r="354" spans="1:10">
      <c r="A354" s="11" t="s">
        <v>22</v>
      </c>
      <c r="B354" s="3"/>
      <c r="C354" s="3"/>
      <c r="D354" s="7"/>
      <c r="E354" s="8"/>
      <c r="F354" s="37">
        <f>SUM(F347:G353)</f>
        <v>94032.9</v>
      </c>
      <c r="H354" s="9"/>
      <c r="I354" s="10"/>
      <c r="J354" s="8"/>
    </row>
    <row r="355" spans="1:10" ht="15.75">
      <c r="A355" s="13" t="s">
        <v>23</v>
      </c>
      <c r="B355" s="13" t="s">
        <v>24</v>
      </c>
      <c r="C355" s="13" t="s">
        <v>25</v>
      </c>
      <c r="D355" s="14">
        <v>112576503</v>
      </c>
      <c r="E355" s="8"/>
      <c r="H355" s="9"/>
      <c r="I355" s="10"/>
      <c r="J355" s="8"/>
    </row>
    <row r="356" spans="1:10">
      <c r="A356" s="5"/>
      <c r="B356" s="6"/>
      <c r="C356" s="5"/>
      <c r="D356" s="7"/>
      <c r="E356" s="8"/>
      <c r="H356" s="9"/>
      <c r="I356" s="10"/>
      <c r="J356" s="8"/>
    </row>
    <row r="357" spans="1:10">
      <c r="A357" s="5"/>
      <c r="B357" s="6"/>
      <c r="C357" s="5"/>
      <c r="D357" s="7"/>
      <c r="E357" s="8"/>
      <c r="H357" s="9"/>
      <c r="I357" s="10"/>
      <c r="J357" s="8"/>
    </row>
    <row r="358" spans="1:10">
      <c r="A358" s="5" t="s">
        <v>506</v>
      </c>
      <c r="B358" s="6">
        <v>44937.763883078704</v>
      </c>
      <c r="C358" s="5" t="s">
        <v>13</v>
      </c>
      <c r="D358" s="15">
        <v>51117408141</v>
      </c>
      <c r="E358" s="8" t="s">
        <v>27</v>
      </c>
      <c r="H358" s="9">
        <v>1558.84</v>
      </c>
      <c r="I358" s="5" t="s">
        <v>28</v>
      </c>
      <c r="J358" s="5" t="s">
        <v>29</v>
      </c>
    </row>
    <row r="359" spans="1:10">
      <c r="A359" s="5" t="s">
        <v>506</v>
      </c>
      <c r="B359" s="6">
        <v>44937.763883078704</v>
      </c>
      <c r="C359" s="5" t="s">
        <v>13</v>
      </c>
      <c r="D359" s="15">
        <v>45143470791</v>
      </c>
      <c r="E359" s="8" t="s">
        <v>27</v>
      </c>
      <c r="H359" s="9">
        <v>465.6</v>
      </c>
      <c r="I359" s="5" t="s">
        <v>28</v>
      </c>
      <c r="J359" s="5" t="s">
        <v>29</v>
      </c>
    </row>
    <row r="360" spans="1:10">
      <c r="A360" s="5" t="s">
        <v>506</v>
      </c>
      <c r="B360" s="6">
        <v>44937.763883078704</v>
      </c>
      <c r="C360" s="5" t="s">
        <v>13</v>
      </c>
      <c r="D360" s="15">
        <v>51117406029</v>
      </c>
      <c r="E360" s="8" t="s">
        <v>27</v>
      </c>
      <c r="H360" s="9">
        <v>1011</v>
      </c>
      <c r="I360" s="5" t="s">
        <v>28</v>
      </c>
      <c r="J360" s="5" t="s">
        <v>30</v>
      </c>
    </row>
    <row r="361" spans="1:10">
      <c r="A361" s="5" t="s">
        <v>506</v>
      </c>
      <c r="B361" s="6">
        <v>44937.763883078704</v>
      </c>
      <c r="C361" s="5" t="s">
        <v>13</v>
      </c>
      <c r="D361" s="15">
        <v>45143470806</v>
      </c>
      <c r="E361" s="8" t="s">
        <v>27</v>
      </c>
      <c r="H361" s="9">
        <v>1509.6</v>
      </c>
      <c r="I361" s="5" t="s">
        <v>28</v>
      </c>
      <c r="J361" s="5" t="s">
        <v>30</v>
      </c>
    </row>
    <row r="362" spans="1:10">
      <c r="A362" s="5" t="s">
        <v>506</v>
      </c>
      <c r="B362" s="6">
        <v>44937.763883078704</v>
      </c>
      <c r="C362" s="5" t="s">
        <v>13</v>
      </c>
      <c r="D362" s="15">
        <v>51167304516</v>
      </c>
      <c r="E362" s="8" t="s">
        <v>27</v>
      </c>
      <c r="H362" s="9">
        <v>11658.7</v>
      </c>
      <c r="I362" s="5" t="s">
        <v>28</v>
      </c>
      <c r="J362" s="5" t="s">
        <v>30</v>
      </c>
    </row>
    <row r="363" spans="1:10">
      <c r="A363" s="5" t="s">
        <v>506</v>
      </c>
      <c r="B363" s="6">
        <v>44937.763883078704</v>
      </c>
      <c r="C363" s="5" t="s">
        <v>13</v>
      </c>
      <c r="D363" s="15">
        <v>51417336651</v>
      </c>
      <c r="E363" s="8" t="s">
        <v>27</v>
      </c>
      <c r="H363" s="9">
        <v>10000</v>
      </c>
      <c r="I363" s="5" t="s">
        <v>28</v>
      </c>
      <c r="J363" s="5" t="s">
        <v>29</v>
      </c>
    </row>
    <row r="364" spans="1:10">
      <c r="A364" s="5" t="s">
        <v>506</v>
      </c>
      <c r="B364" s="6">
        <v>44937.763883078704</v>
      </c>
      <c r="C364" s="5" t="s">
        <v>13</v>
      </c>
      <c r="D364" s="15">
        <v>45153100576</v>
      </c>
      <c r="E364" s="8" t="s">
        <v>27</v>
      </c>
      <c r="H364" s="9">
        <v>13613.4</v>
      </c>
      <c r="I364" s="5" t="s">
        <v>28</v>
      </c>
      <c r="J364" s="5" t="s">
        <v>29</v>
      </c>
    </row>
    <row r="365" spans="1:10">
      <c r="A365" s="5" t="s">
        <v>506</v>
      </c>
      <c r="B365" s="6">
        <v>44937.763883078704</v>
      </c>
      <c r="C365" s="5" t="s">
        <v>13</v>
      </c>
      <c r="D365" s="15">
        <v>21560798712</v>
      </c>
      <c r="E365" s="8" t="s">
        <v>27</v>
      </c>
      <c r="H365" s="9">
        <v>2500</v>
      </c>
      <c r="I365" s="5" t="s">
        <v>28</v>
      </c>
      <c r="J365" s="5" t="s">
        <v>29</v>
      </c>
    </row>
    <row r="366" spans="1:10">
      <c r="A366" s="5" t="s">
        <v>506</v>
      </c>
      <c r="B366" s="6">
        <v>44937.763883078704</v>
      </c>
      <c r="C366" s="5" t="s">
        <v>13</v>
      </c>
      <c r="D366" s="15">
        <v>21560798713</v>
      </c>
      <c r="E366" s="8" t="s">
        <v>27</v>
      </c>
      <c r="H366" s="9">
        <v>1700</v>
      </c>
      <c r="I366" s="5" t="s">
        <v>28</v>
      </c>
      <c r="J366" s="5" t="s">
        <v>29</v>
      </c>
    </row>
    <row r="367" spans="1:10">
      <c r="A367" s="5" t="s">
        <v>506</v>
      </c>
      <c r="B367" s="6">
        <v>44937.763883078704</v>
      </c>
      <c r="C367" s="5" t="s">
        <v>13</v>
      </c>
      <c r="D367" s="15">
        <v>21560798714</v>
      </c>
      <c r="E367" s="8" t="s">
        <v>27</v>
      </c>
      <c r="H367" s="9">
        <v>90</v>
      </c>
      <c r="I367" s="5" t="s">
        <v>28</v>
      </c>
      <c r="J367" s="5" t="s">
        <v>29</v>
      </c>
    </row>
    <row r="368" spans="1:10">
      <c r="A368" s="5" t="s">
        <v>506</v>
      </c>
      <c r="B368" s="6">
        <v>44937.763883078704</v>
      </c>
      <c r="C368" s="5" t="s">
        <v>13</v>
      </c>
      <c r="D368" s="7">
        <v>237904</v>
      </c>
      <c r="E368" s="8" t="s">
        <v>27</v>
      </c>
      <c r="H368" s="9">
        <v>34808.6</v>
      </c>
      <c r="I368" s="5" t="s">
        <v>28</v>
      </c>
      <c r="J368" s="5" t="s">
        <v>29</v>
      </c>
    </row>
    <row r="369" spans="1:10">
      <c r="A369" s="5" t="s">
        <v>506</v>
      </c>
      <c r="B369" s="6">
        <v>44937.763883078704</v>
      </c>
      <c r="C369" s="5" t="s">
        <v>13</v>
      </c>
      <c r="D369" s="7">
        <v>201177</v>
      </c>
      <c r="E369" s="8" t="s">
        <v>27</v>
      </c>
      <c r="H369" s="9">
        <v>12969.3</v>
      </c>
      <c r="I369" s="5" t="s">
        <v>28</v>
      </c>
      <c r="J369" s="5" t="s">
        <v>32</v>
      </c>
    </row>
    <row r="370" spans="1:10">
      <c r="A370" s="5" t="s">
        <v>506</v>
      </c>
      <c r="B370" s="6">
        <v>44937.763883078704</v>
      </c>
      <c r="C370" s="5" t="s">
        <v>13</v>
      </c>
      <c r="D370" s="7">
        <v>201176</v>
      </c>
      <c r="E370" s="8" t="s">
        <v>27</v>
      </c>
      <c r="H370" s="9">
        <v>5750.87</v>
      </c>
      <c r="I370" s="5" t="s">
        <v>28</v>
      </c>
      <c r="J370" s="5" t="s">
        <v>32</v>
      </c>
    </row>
    <row r="371" spans="1:10">
      <c r="A371" s="5" t="s">
        <v>506</v>
      </c>
      <c r="B371" s="6">
        <v>44937.763883078704</v>
      </c>
      <c r="C371" s="5" t="s">
        <v>13</v>
      </c>
      <c r="D371" s="7"/>
      <c r="E371" s="8"/>
      <c r="F371" s="9">
        <v>5584.5</v>
      </c>
      <c r="I371" s="10" t="s">
        <v>9</v>
      </c>
      <c r="J371" s="5" t="s">
        <v>15</v>
      </c>
    </row>
    <row r="372" spans="1:10">
      <c r="A372" s="5" t="s">
        <v>506</v>
      </c>
      <c r="B372" s="6">
        <v>44937.763883078704</v>
      </c>
      <c r="C372" s="5" t="s">
        <v>13</v>
      </c>
      <c r="D372" s="7"/>
      <c r="E372" s="8"/>
      <c r="F372" s="9">
        <v>15046.4</v>
      </c>
      <c r="I372" s="10" t="s">
        <v>9</v>
      </c>
      <c r="J372" s="5" t="s">
        <v>20</v>
      </c>
    </row>
    <row r="373" spans="1:10">
      <c r="A373" s="5" t="s">
        <v>506</v>
      </c>
      <c r="B373" s="6">
        <v>44937.763883078704</v>
      </c>
      <c r="C373" s="5" t="s">
        <v>13</v>
      </c>
      <c r="D373" s="7"/>
      <c r="E373" s="8"/>
      <c r="F373" s="9">
        <v>7</v>
      </c>
      <c r="I373" s="10" t="s">
        <v>9</v>
      </c>
      <c r="J373" s="5" t="s">
        <v>29</v>
      </c>
    </row>
    <row r="374" spans="1:10">
      <c r="A374" s="5" t="s">
        <v>506</v>
      </c>
      <c r="B374" s="6">
        <v>44937.763883078704</v>
      </c>
      <c r="C374" s="5" t="s">
        <v>13</v>
      </c>
      <c r="D374" s="7"/>
      <c r="E374" s="8"/>
      <c r="F374" s="9">
        <v>11667.8</v>
      </c>
      <c r="I374" s="10" t="s">
        <v>9</v>
      </c>
      <c r="J374" s="8" t="s">
        <v>222</v>
      </c>
    </row>
    <row r="375" spans="1:10">
      <c r="A375" s="5" t="s">
        <v>506</v>
      </c>
      <c r="B375" s="6">
        <v>44937.763883078704</v>
      </c>
      <c r="C375" s="5" t="s">
        <v>13</v>
      </c>
      <c r="D375" s="7"/>
      <c r="E375" s="8"/>
      <c r="F375" s="9">
        <v>9618.1</v>
      </c>
      <c r="I375" s="10" t="s">
        <v>9</v>
      </c>
      <c r="J375" s="8" t="s">
        <v>224</v>
      </c>
    </row>
    <row r="376" spans="1:10">
      <c r="A376" s="11" t="s">
        <v>22</v>
      </c>
      <c r="B376" s="3"/>
      <c r="C376" s="3"/>
      <c r="D376" s="7"/>
      <c r="E376" s="8"/>
      <c r="F376" s="37">
        <f>SUM(F358:G375)</f>
        <v>41923.800000000003</v>
      </c>
      <c r="H376" s="9"/>
      <c r="I376" s="10"/>
      <c r="J376" s="8"/>
    </row>
    <row r="377" spans="1:10" ht="15.75">
      <c r="A377" s="13" t="s">
        <v>23</v>
      </c>
      <c r="B377" s="13" t="s">
        <v>24</v>
      </c>
      <c r="C377" s="13" t="s">
        <v>25</v>
      </c>
      <c r="D377" s="14">
        <v>112584087</v>
      </c>
      <c r="E377" s="8"/>
      <c r="H377" s="9"/>
      <c r="I377" s="10"/>
      <c r="J377" s="8"/>
    </row>
    <row r="380" spans="1:10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3" t="s">
        <v>541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95" t="s">
        <v>0</v>
      </c>
      <c r="B382" s="95" t="s">
        <v>2</v>
      </c>
      <c r="C382" s="95" t="s">
        <v>3</v>
      </c>
      <c r="D382" s="95" t="s">
        <v>4</v>
      </c>
      <c r="E382" s="95" t="s">
        <v>5</v>
      </c>
      <c r="F382" s="97" t="s">
        <v>6</v>
      </c>
      <c r="G382" s="98"/>
      <c r="H382" s="99"/>
      <c r="I382" s="95" t="s">
        <v>7</v>
      </c>
      <c r="J382" s="95" t="s">
        <v>8</v>
      </c>
    </row>
    <row r="383" spans="1:10">
      <c r="A383" s="96"/>
      <c r="B383" s="96"/>
      <c r="C383" s="96"/>
      <c r="D383" s="96"/>
      <c r="E383" s="96"/>
      <c r="F383" s="4" t="s">
        <v>9</v>
      </c>
      <c r="G383" s="4" t="s">
        <v>10</v>
      </c>
      <c r="H383" s="4" t="s">
        <v>11</v>
      </c>
      <c r="I383" s="96"/>
      <c r="J383" s="96"/>
    </row>
    <row r="384" spans="1:10">
      <c r="A384" s="5" t="s">
        <v>545</v>
      </c>
      <c r="B384" s="6">
        <v>44938.486584016202</v>
      </c>
      <c r="C384" s="5" t="s">
        <v>13</v>
      </c>
      <c r="D384" s="7"/>
      <c r="E384" s="8"/>
      <c r="F384" s="9">
        <v>9953.7999999999993</v>
      </c>
      <c r="I384" s="10" t="s">
        <v>9</v>
      </c>
      <c r="J384" s="8" t="s">
        <v>14</v>
      </c>
    </row>
    <row r="385" spans="1:10">
      <c r="A385" s="5" t="s">
        <v>545</v>
      </c>
      <c r="B385" s="6">
        <v>44938.486584016202</v>
      </c>
      <c r="C385" s="5" t="s">
        <v>13</v>
      </c>
      <c r="D385" s="7"/>
      <c r="E385" s="8"/>
      <c r="F385" s="9">
        <v>5946.7</v>
      </c>
      <c r="I385" s="10" t="s">
        <v>9</v>
      </c>
      <c r="J385" s="5" t="s">
        <v>218</v>
      </c>
    </row>
    <row r="386" spans="1:10">
      <c r="A386" s="5" t="s">
        <v>545</v>
      </c>
      <c r="B386" s="6">
        <v>44938.486584016202</v>
      </c>
      <c r="C386" s="5" t="s">
        <v>13</v>
      </c>
      <c r="D386" s="7"/>
      <c r="E386" s="8"/>
      <c r="F386" s="9">
        <v>12977.5</v>
      </c>
      <c r="I386" s="10" t="s">
        <v>9</v>
      </c>
      <c r="J386" s="8" t="s">
        <v>219</v>
      </c>
    </row>
    <row r="387" spans="1:10">
      <c r="A387" s="5" t="s">
        <v>545</v>
      </c>
      <c r="B387" s="6">
        <v>44938.486584016202</v>
      </c>
      <c r="C387" s="5" t="s">
        <v>13</v>
      </c>
      <c r="D387" s="7"/>
      <c r="E387" s="8"/>
      <c r="F387" s="9">
        <v>15617</v>
      </c>
      <c r="I387" s="10" t="s">
        <v>9</v>
      </c>
      <c r="J387" s="5" t="s">
        <v>17</v>
      </c>
    </row>
    <row r="388" spans="1:10">
      <c r="A388" s="5" t="s">
        <v>545</v>
      </c>
      <c r="B388" s="6">
        <v>44938.486584016202</v>
      </c>
      <c r="C388" s="5" t="s">
        <v>13</v>
      </c>
      <c r="D388" s="7"/>
      <c r="E388" s="8"/>
      <c r="F388" s="9">
        <v>7949.1</v>
      </c>
      <c r="I388" s="10" t="s">
        <v>9</v>
      </c>
      <c r="J388" s="5" t="s">
        <v>18</v>
      </c>
    </row>
    <row r="389" spans="1:10">
      <c r="A389" s="5" t="s">
        <v>545</v>
      </c>
      <c r="B389" s="6">
        <v>44938.486584016202</v>
      </c>
      <c r="C389" s="5" t="s">
        <v>13</v>
      </c>
      <c r="D389" s="7"/>
      <c r="E389" s="8"/>
      <c r="F389" s="9">
        <v>8163.3</v>
      </c>
      <c r="I389" s="10" t="s">
        <v>9</v>
      </c>
      <c r="J389" s="8" t="s">
        <v>221</v>
      </c>
    </row>
    <row r="390" spans="1:10">
      <c r="A390" s="11" t="s">
        <v>22</v>
      </c>
      <c r="B390" s="3"/>
      <c r="C390" s="3"/>
      <c r="D390" s="7"/>
      <c r="E390" s="8"/>
      <c r="F390" s="49">
        <f>SUM(F384:G389)</f>
        <v>60607.4</v>
      </c>
      <c r="I390" s="10"/>
      <c r="J390" s="8"/>
    </row>
    <row r="391" spans="1:10" ht="15.75">
      <c r="A391" s="13" t="s">
        <v>23</v>
      </c>
      <c r="B391" s="13" t="s">
        <v>24</v>
      </c>
      <c r="C391" s="13" t="s">
        <v>25</v>
      </c>
      <c r="D391" s="14">
        <v>112584089</v>
      </c>
      <c r="E391" s="8"/>
      <c r="F391" s="9"/>
      <c r="I391" s="10"/>
      <c r="J391" s="8"/>
    </row>
    <row r="392" spans="1:10">
      <c r="A392" s="5"/>
      <c r="B392" s="6"/>
      <c r="C392" s="5"/>
      <c r="D392" s="7"/>
      <c r="E392" s="8"/>
      <c r="F392" s="9"/>
      <c r="I392" s="10"/>
      <c r="J392" s="8"/>
    </row>
    <row r="393" spans="1:10">
      <c r="A393" s="5"/>
      <c r="B393" s="6"/>
      <c r="C393" s="5"/>
      <c r="D393" s="7"/>
      <c r="E393" s="8"/>
      <c r="F393" s="9"/>
      <c r="I393" s="10"/>
      <c r="J393" s="8"/>
    </row>
    <row r="394" spans="1:10">
      <c r="A394" s="5" t="s">
        <v>544</v>
      </c>
      <c r="B394" s="6">
        <v>44938.812171597223</v>
      </c>
      <c r="C394" s="5" t="s">
        <v>13</v>
      </c>
      <c r="D394" s="15">
        <v>45163193105</v>
      </c>
      <c r="E394" s="8" t="s">
        <v>27</v>
      </c>
      <c r="H394" s="9">
        <v>445.5</v>
      </c>
      <c r="I394" s="5" t="s">
        <v>28</v>
      </c>
      <c r="J394" s="5" t="s">
        <v>30</v>
      </c>
    </row>
    <row r="395" spans="1:10">
      <c r="A395" s="5" t="s">
        <v>544</v>
      </c>
      <c r="B395" s="6">
        <v>44938.812171597223</v>
      </c>
      <c r="C395" s="5" t="s">
        <v>13</v>
      </c>
      <c r="D395" s="15">
        <v>51217449556</v>
      </c>
      <c r="E395" s="8" t="s">
        <v>27</v>
      </c>
      <c r="H395" s="9">
        <v>1655.41</v>
      </c>
      <c r="I395" s="5" t="s">
        <v>28</v>
      </c>
      <c r="J395" s="5" t="s">
        <v>30</v>
      </c>
    </row>
    <row r="396" spans="1:10">
      <c r="A396" s="5" t="s">
        <v>544</v>
      </c>
      <c r="B396" s="6">
        <v>44938.812171597223</v>
      </c>
      <c r="C396" s="5" t="s">
        <v>13</v>
      </c>
      <c r="D396" s="15">
        <v>10810788258</v>
      </c>
      <c r="E396" s="8" t="s">
        <v>27</v>
      </c>
      <c r="H396" s="9">
        <v>1117.53</v>
      </c>
      <c r="I396" s="5" t="s">
        <v>28</v>
      </c>
      <c r="J396" s="5" t="s">
        <v>30</v>
      </c>
    </row>
    <row r="397" spans="1:10">
      <c r="A397" s="5" t="s">
        <v>544</v>
      </c>
      <c r="B397" s="6">
        <v>44938.812171597223</v>
      </c>
      <c r="C397" s="5" t="s">
        <v>13</v>
      </c>
      <c r="D397" s="15">
        <v>45173167065</v>
      </c>
      <c r="E397" s="8" t="s">
        <v>27</v>
      </c>
      <c r="H397" s="9">
        <v>3096.9</v>
      </c>
      <c r="I397" s="5" t="s">
        <v>28</v>
      </c>
      <c r="J397" s="5" t="s">
        <v>30</v>
      </c>
    </row>
    <row r="398" spans="1:10">
      <c r="A398" s="5" t="s">
        <v>544</v>
      </c>
      <c r="B398" s="6">
        <v>44938.812171597223</v>
      </c>
      <c r="C398" s="5" t="s">
        <v>13</v>
      </c>
      <c r="D398" s="15">
        <v>45173167130</v>
      </c>
      <c r="E398" s="8" t="s">
        <v>27</v>
      </c>
      <c r="H398" s="9">
        <v>2395.84</v>
      </c>
      <c r="I398" s="5" t="s">
        <v>28</v>
      </c>
      <c r="J398" s="5" t="s">
        <v>30</v>
      </c>
    </row>
    <row r="399" spans="1:10">
      <c r="A399" s="5" t="s">
        <v>544</v>
      </c>
      <c r="B399" s="6">
        <v>44938.812171597223</v>
      </c>
      <c r="C399" s="5" t="s">
        <v>13</v>
      </c>
      <c r="D399" s="15">
        <v>45173167093</v>
      </c>
      <c r="E399" s="8" t="s">
        <v>27</v>
      </c>
      <c r="H399" s="9">
        <v>2878.54</v>
      </c>
      <c r="I399" s="5" t="s">
        <v>28</v>
      </c>
      <c r="J399" s="5" t="s">
        <v>30</v>
      </c>
    </row>
    <row r="400" spans="1:10">
      <c r="A400" s="5" t="s">
        <v>544</v>
      </c>
      <c r="B400" s="6">
        <v>44938.812171597223</v>
      </c>
      <c r="C400" s="5" t="s">
        <v>13</v>
      </c>
      <c r="D400" s="15">
        <v>45143474174</v>
      </c>
      <c r="E400" s="8" t="s">
        <v>27</v>
      </c>
      <c r="H400" s="9">
        <v>210.1</v>
      </c>
      <c r="I400" s="5" t="s">
        <v>28</v>
      </c>
      <c r="J400" s="5" t="s">
        <v>30</v>
      </c>
    </row>
    <row r="401" spans="1:10">
      <c r="A401" s="5" t="s">
        <v>544</v>
      </c>
      <c r="B401" s="6">
        <v>44938.812171597223</v>
      </c>
      <c r="C401" s="5" t="s">
        <v>13</v>
      </c>
      <c r="D401" s="15">
        <v>45173169094</v>
      </c>
      <c r="E401" s="8" t="s">
        <v>27</v>
      </c>
      <c r="H401" s="9">
        <v>2359.65</v>
      </c>
      <c r="I401" s="5" t="s">
        <v>28</v>
      </c>
      <c r="J401" s="5" t="s">
        <v>30</v>
      </c>
    </row>
    <row r="402" spans="1:10">
      <c r="A402" s="5" t="s">
        <v>544</v>
      </c>
      <c r="B402" s="6">
        <v>44938.812171597223</v>
      </c>
      <c r="C402" s="5" t="s">
        <v>13</v>
      </c>
      <c r="D402" s="15">
        <v>45163195051</v>
      </c>
      <c r="E402" s="8" t="s">
        <v>27</v>
      </c>
      <c r="H402" s="9">
        <v>1314.48</v>
      </c>
      <c r="I402" s="5" t="s">
        <v>28</v>
      </c>
      <c r="J402" s="5" t="s">
        <v>32</v>
      </c>
    </row>
    <row r="403" spans="1:10">
      <c r="A403" s="5" t="s">
        <v>544</v>
      </c>
      <c r="B403" s="6">
        <v>44938.812171597223</v>
      </c>
      <c r="C403" s="5" t="s">
        <v>13</v>
      </c>
      <c r="D403" s="15">
        <v>45143476090</v>
      </c>
      <c r="E403" s="8" t="s">
        <v>27</v>
      </c>
      <c r="H403" s="9">
        <v>3000</v>
      </c>
      <c r="I403" s="5" t="s">
        <v>28</v>
      </c>
      <c r="J403" s="5" t="s">
        <v>29</v>
      </c>
    </row>
    <row r="404" spans="1:10">
      <c r="A404" s="5" t="s">
        <v>544</v>
      </c>
      <c r="B404" s="6">
        <v>44938.812171597223</v>
      </c>
      <c r="C404" s="5" t="s">
        <v>13</v>
      </c>
      <c r="D404" s="15">
        <v>51167313365</v>
      </c>
      <c r="E404" s="8" t="s">
        <v>27</v>
      </c>
      <c r="H404" s="9">
        <v>8155.66</v>
      </c>
      <c r="I404" s="5" t="s">
        <v>28</v>
      </c>
      <c r="J404" s="5" t="s">
        <v>29</v>
      </c>
    </row>
    <row r="405" spans="1:10">
      <c r="A405" s="5" t="s">
        <v>544</v>
      </c>
      <c r="B405" s="6">
        <v>44938.812171597223</v>
      </c>
      <c r="C405" s="5" t="s">
        <v>13</v>
      </c>
      <c r="D405" s="15">
        <v>45113256994</v>
      </c>
      <c r="E405" s="8" t="s">
        <v>27</v>
      </c>
      <c r="H405" s="9">
        <v>105.9</v>
      </c>
      <c r="I405" s="5" t="s">
        <v>28</v>
      </c>
      <c r="J405" s="5" t="s">
        <v>30</v>
      </c>
    </row>
    <row r="406" spans="1:10">
      <c r="A406" s="5" t="s">
        <v>544</v>
      </c>
      <c r="B406" s="6">
        <v>44938.812171597223</v>
      </c>
      <c r="C406" s="5" t="s">
        <v>13</v>
      </c>
      <c r="D406" s="15">
        <v>45113257067</v>
      </c>
      <c r="E406" s="8" t="s">
        <v>27</v>
      </c>
      <c r="H406" s="9">
        <v>142</v>
      </c>
      <c r="I406" s="5" t="s">
        <v>28</v>
      </c>
      <c r="J406" s="5" t="s">
        <v>30</v>
      </c>
    </row>
    <row r="407" spans="1:10">
      <c r="A407" s="5" t="s">
        <v>544</v>
      </c>
      <c r="B407" s="6">
        <v>44938.812171597223</v>
      </c>
      <c r="C407" s="5" t="s">
        <v>13</v>
      </c>
      <c r="D407" s="15">
        <v>51117419368</v>
      </c>
      <c r="E407" s="8" t="s">
        <v>27</v>
      </c>
      <c r="H407" s="9">
        <v>218.65</v>
      </c>
      <c r="I407" s="5" t="s">
        <v>28</v>
      </c>
      <c r="J407" s="5" t="s">
        <v>30</v>
      </c>
    </row>
    <row r="408" spans="1:10">
      <c r="A408" s="5" t="s">
        <v>544</v>
      </c>
      <c r="B408" s="6">
        <v>44938.812171597223</v>
      </c>
      <c r="C408" s="5" t="s">
        <v>13</v>
      </c>
      <c r="D408" s="15">
        <v>45163196958</v>
      </c>
      <c r="E408" s="8" t="s">
        <v>27</v>
      </c>
      <c r="H408" s="9">
        <v>615.19000000000005</v>
      </c>
      <c r="I408" s="5" t="s">
        <v>28</v>
      </c>
      <c r="J408" s="5" t="s">
        <v>30</v>
      </c>
    </row>
    <row r="409" spans="1:10">
      <c r="A409" s="5" t="s">
        <v>544</v>
      </c>
      <c r="B409" s="6">
        <v>44938.812171597223</v>
      </c>
      <c r="C409" s="5" t="s">
        <v>13</v>
      </c>
      <c r="D409" s="15">
        <v>45113256903</v>
      </c>
      <c r="E409" s="8" t="s">
        <v>27</v>
      </c>
      <c r="H409" s="9">
        <v>96.9</v>
      </c>
      <c r="I409" s="5" t="s">
        <v>28</v>
      </c>
      <c r="J409" s="5" t="s">
        <v>30</v>
      </c>
    </row>
    <row r="410" spans="1:10">
      <c r="A410" s="5" t="s">
        <v>544</v>
      </c>
      <c r="B410" s="6">
        <v>44938.812171597223</v>
      </c>
      <c r="C410" s="5" t="s">
        <v>13</v>
      </c>
      <c r="D410" s="15">
        <v>45123238886</v>
      </c>
      <c r="E410" s="8" t="s">
        <v>27</v>
      </c>
      <c r="H410" s="9">
        <v>642.6</v>
      </c>
      <c r="I410" s="5" t="s">
        <v>28</v>
      </c>
      <c r="J410" s="5" t="s">
        <v>30</v>
      </c>
    </row>
    <row r="411" spans="1:10">
      <c r="A411" s="5" t="s">
        <v>544</v>
      </c>
      <c r="B411" s="6">
        <v>44938.812171597223</v>
      </c>
      <c r="C411" s="5" t="s">
        <v>13</v>
      </c>
      <c r="D411" s="15">
        <v>45113256482</v>
      </c>
      <c r="E411" s="8" t="s">
        <v>27</v>
      </c>
      <c r="H411" s="9">
        <v>2176.4</v>
      </c>
      <c r="I411" s="5" t="s">
        <v>28</v>
      </c>
      <c r="J411" s="5" t="s">
        <v>30</v>
      </c>
    </row>
    <row r="412" spans="1:10">
      <c r="A412" s="5" t="s">
        <v>544</v>
      </c>
      <c r="B412" s="6">
        <v>44938.812171597223</v>
      </c>
      <c r="C412" s="5" t="s">
        <v>13</v>
      </c>
      <c r="D412" s="15">
        <v>51317330165</v>
      </c>
      <c r="E412" s="8" t="s">
        <v>27</v>
      </c>
      <c r="H412" s="9">
        <v>610.02</v>
      </c>
      <c r="I412" s="5" t="s">
        <v>28</v>
      </c>
      <c r="J412" s="5" t="s">
        <v>30</v>
      </c>
    </row>
    <row r="413" spans="1:10">
      <c r="A413" s="5" t="s">
        <v>544</v>
      </c>
      <c r="B413" s="6">
        <v>44938.812171597223</v>
      </c>
      <c r="C413" s="5" t="s">
        <v>13</v>
      </c>
      <c r="D413" s="7">
        <v>238055</v>
      </c>
      <c r="E413" s="8" t="s">
        <v>27</v>
      </c>
      <c r="H413" s="9">
        <v>43120.9</v>
      </c>
      <c r="I413" s="5" t="s">
        <v>28</v>
      </c>
      <c r="J413" s="5" t="s">
        <v>29</v>
      </c>
    </row>
    <row r="414" spans="1:10">
      <c r="A414" s="5" t="s">
        <v>544</v>
      </c>
      <c r="B414" s="6">
        <v>44938.812171597223</v>
      </c>
      <c r="C414" s="5" t="s">
        <v>13</v>
      </c>
      <c r="D414" s="7">
        <v>839852</v>
      </c>
      <c r="E414" s="8" t="s">
        <v>27</v>
      </c>
      <c r="H414" s="9">
        <v>1210.2</v>
      </c>
      <c r="I414" s="5" t="s">
        <v>28</v>
      </c>
      <c r="J414" s="5" t="s">
        <v>32</v>
      </c>
    </row>
    <row r="415" spans="1:10">
      <c r="A415" s="5" t="s">
        <v>544</v>
      </c>
      <c r="B415" s="6">
        <v>44938.812171597223</v>
      </c>
      <c r="C415" s="5" t="s">
        <v>13</v>
      </c>
      <c r="D415" s="7">
        <v>839853</v>
      </c>
      <c r="E415" s="8" t="s">
        <v>27</v>
      </c>
      <c r="H415" s="9">
        <v>21281.47</v>
      </c>
      <c r="I415" s="5" t="s">
        <v>28</v>
      </c>
      <c r="J415" s="5" t="s">
        <v>32</v>
      </c>
    </row>
    <row r="416" spans="1:10">
      <c r="A416" s="5" t="s">
        <v>544</v>
      </c>
      <c r="B416" s="6">
        <v>44938.812171597223</v>
      </c>
      <c r="C416" s="5" t="s">
        <v>13</v>
      </c>
      <c r="D416" s="7">
        <v>839858</v>
      </c>
      <c r="E416" s="8" t="s">
        <v>27</v>
      </c>
      <c r="H416" s="9">
        <v>44674.9</v>
      </c>
      <c r="I416" s="5" t="s">
        <v>28</v>
      </c>
      <c r="J416" s="5" t="s">
        <v>32</v>
      </c>
    </row>
    <row r="417" spans="1:10">
      <c r="A417" s="5" t="s">
        <v>544</v>
      </c>
      <c r="B417" s="6">
        <v>44938.812171597223</v>
      </c>
      <c r="C417" s="5" t="s">
        <v>13</v>
      </c>
      <c r="D417" s="7"/>
      <c r="E417" s="8"/>
      <c r="F417" s="9">
        <v>3061.3</v>
      </c>
      <c r="I417" s="10" t="s">
        <v>9</v>
      </c>
      <c r="J417" s="5" t="s">
        <v>15</v>
      </c>
    </row>
    <row r="418" spans="1:10">
      <c r="A418" s="5" t="s">
        <v>544</v>
      </c>
      <c r="B418" s="6">
        <v>44938.812171597223</v>
      </c>
      <c r="C418" s="5" t="s">
        <v>13</v>
      </c>
      <c r="D418" s="7"/>
      <c r="E418" s="8"/>
      <c r="F418" s="9">
        <v>26495.1</v>
      </c>
      <c r="I418" s="10" t="s">
        <v>9</v>
      </c>
      <c r="J418" s="5" t="s">
        <v>16</v>
      </c>
    </row>
    <row r="419" spans="1:10">
      <c r="A419" s="5" t="s">
        <v>544</v>
      </c>
      <c r="B419" s="6">
        <v>44938.812171597223</v>
      </c>
      <c r="C419" s="5" t="s">
        <v>13</v>
      </c>
      <c r="D419" s="7"/>
      <c r="E419" s="8"/>
      <c r="F419" s="9">
        <v>16195.6</v>
      </c>
      <c r="I419" s="10" t="s">
        <v>9</v>
      </c>
      <c r="J419" s="5" t="s">
        <v>19</v>
      </c>
    </row>
    <row r="420" spans="1:10">
      <c r="A420" s="5" t="s">
        <v>544</v>
      </c>
      <c r="B420" s="6">
        <v>44938.812171597223</v>
      </c>
      <c r="C420" s="5" t="s">
        <v>13</v>
      </c>
      <c r="D420" s="7"/>
      <c r="E420" s="8"/>
      <c r="F420" s="9">
        <v>12548.2</v>
      </c>
      <c r="I420" s="10" t="s">
        <v>9</v>
      </c>
      <c r="J420" s="5" t="s">
        <v>20</v>
      </c>
    </row>
    <row r="421" spans="1:10">
      <c r="A421" s="5" t="s">
        <v>544</v>
      </c>
      <c r="B421" s="6">
        <v>44938.812171597223</v>
      </c>
      <c r="C421" s="5" t="s">
        <v>13</v>
      </c>
      <c r="D421" s="7"/>
      <c r="E421" s="8"/>
      <c r="F421" s="9">
        <v>9174.9</v>
      </c>
      <c r="I421" s="10" t="s">
        <v>9</v>
      </c>
      <c r="J421" s="5" t="s">
        <v>21</v>
      </c>
    </row>
    <row r="422" spans="1:10">
      <c r="A422" s="5" t="s">
        <v>544</v>
      </c>
      <c r="B422" s="6">
        <v>44938.812171597223</v>
      </c>
      <c r="C422" s="5" t="s">
        <v>13</v>
      </c>
      <c r="D422" s="7"/>
      <c r="E422" s="8"/>
      <c r="F422" s="9">
        <v>17030.099999999999</v>
      </c>
      <c r="I422" s="10" t="s">
        <v>9</v>
      </c>
      <c r="J422" s="8" t="s">
        <v>222</v>
      </c>
    </row>
    <row r="423" spans="1:10">
      <c r="A423" s="5" t="s">
        <v>544</v>
      </c>
      <c r="B423" s="6">
        <v>44938.812171597223</v>
      </c>
      <c r="C423" s="5" t="s">
        <v>13</v>
      </c>
      <c r="D423" s="7"/>
      <c r="E423" s="8"/>
      <c r="F423" s="9">
        <v>7147.7</v>
      </c>
      <c r="I423" s="10" t="s">
        <v>9</v>
      </c>
      <c r="J423" s="8" t="s">
        <v>223</v>
      </c>
    </row>
    <row r="424" spans="1:10">
      <c r="A424" s="5" t="s">
        <v>544</v>
      </c>
      <c r="B424" s="6">
        <v>44938.812171597223</v>
      </c>
      <c r="C424" s="5" t="s">
        <v>13</v>
      </c>
      <c r="D424" s="7"/>
      <c r="E424" s="8"/>
      <c r="F424" s="9">
        <v>14819.2</v>
      </c>
      <c r="I424" s="10" t="s">
        <v>9</v>
      </c>
      <c r="J424" s="8" t="s">
        <v>224</v>
      </c>
    </row>
    <row r="425" spans="1:10">
      <c r="A425" s="5" t="s">
        <v>544</v>
      </c>
      <c r="B425" s="6">
        <v>44938.812171597223</v>
      </c>
      <c r="C425" s="5" t="s">
        <v>13</v>
      </c>
      <c r="D425" s="7"/>
      <c r="E425" s="8"/>
      <c r="F425" s="9">
        <v>9325.7999999999993</v>
      </c>
      <c r="I425" s="10" t="s">
        <v>9</v>
      </c>
      <c r="J425" s="8" t="s">
        <v>225</v>
      </c>
    </row>
    <row r="426" spans="1:10">
      <c r="A426" s="11" t="s">
        <v>22</v>
      </c>
      <c r="B426" s="3"/>
      <c r="C426" s="3"/>
      <c r="D426" s="7"/>
      <c r="E426" s="8"/>
      <c r="F426" s="49">
        <f>SUM(F394:G425)</f>
        <v>115797.89999999998</v>
      </c>
      <c r="I426" s="10"/>
      <c r="J426" s="8"/>
    </row>
    <row r="427" spans="1:10" ht="15.75">
      <c r="A427" s="13" t="s">
        <v>23</v>
      </c>
      <c r="B427" s="13" t="s">
        <v>24</v>
      </c>
      <c r="C427" s="13" t="s">
        <v>25</v>
      </c>
      <c r="D427" s="14">
        <v>112587119</v>
      </c>
      <c r="E427" s="8"/>
      <c r="F427" s="9"/>
      <c r="I427" s="10"/>
      <c r="J427" s="8"/>
    </row>
    <row r="430" spans="1:10">
      <c r="A430" s="1" t="s">
        <v>0</v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>
      <c r="A431" s="3" t="s">
        <v>585</v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95" t="s">
        <v>0</v>
      </c>
      <c r="B432" s="95" t="s">
        <v>2</v>
      </c>
      <c r="C432" s="95" t="s">
        <v>3</v>
      </c>
      <c r="D432" s="95" t="s">
        <v>4</v>
      </c>
      <c r="E432" s="95" t="s">
        <v>5</v>
      </c>
      <c r="F432" s="97" t="s">
        <v>6</v>
      </c>
      <c r="G432" s="98"/>
      <c r="H432" s="99"/>
      <c r="I432" s="95" t="s">
        <v>7</v>
      </c>
      <c r="J432" s="95" t="s">
        <v>8</v>
      </c>
    </row>
    <row r="433" spans="1:10">
      <c r="A433" s="96"/>
      <c r="B433" s="96"/>
      <c r="C433" s="96"/>
      <c r="D433" s="96"/>
      <c r="E433" s="96"/>
      <c r="F433" s="4" t="s">
        <v>9</v>
      </c>
      <c r="G433" s="4" t="s">
        <v>10</v>
      </c>
      <c r="H433" s="4" t="s">
        <v>11</v>
      </c>
      <c r="I433" s="96"/>
      <c r="J433" s="96"/>
    </row>
    <row r="434" spans="1:10">
      <c r="A434" s="5" t="s">
        <v>584</v>
      </c>
      <c r="B434" s="6">
        <v>44939.503881377314</v>
      </c>
      <c r="C434" s="5" t="s">
        <v>13</v>
      </c>
      <c r="D434" s="10"/>
      <c r="E434" s="8"/>
      <c r="F434" s="9">
        <v>13040</v>
      </c>
      <c r="I434" s="10" t="s">
        <v>9</v>
      </c>
      <c r="J434" s="5" t="s">
        <v>20</v>
      </c>
    </row>
    <row r="435" spans="1:10">
      <c r="A435" s="5" t="s">
        <v>584</v>
      </c>
      <c r="B435" s="6">
        <v>44939.503881377314</v>
      </c>
      <c r="C435" s="5" t="s">
        <v>13</v>
      </c>
      <c r="D435" s="10"/>
      <c r="E435" s="8"/>
      <c r="F435" s="9">
        <v>58951.7</v>
      </c>
      <c r="I435" s="10" t="s">
        <v>9</v>
      </c>
      <c r="J435" s="5" t="s">
        <v>33</v>
      </c>
    </row>
    <row r="436" spans="1:10">
      <c r="A436" s="5" t="s">
        <v>584</v>
      </c>
      <c r="B436" s="6">
        <v>44939.503881377314</v>
      </c>
      <c r="C436" s="5" t="s">
        <v>13</v>
      </c>
      <c r="D436" s="10"/>
      <c r="E436" s="8"/>
      <c r="F436" s="9">
        <v>9580.5</v>
      </c>
      <c r="I436" s="10" t="s">
        <v>9</v>
      </c>
      <c r="J436" s="8" t="s">
        <v>224</v>
      </c>
    </row>
    <row r="437" spans="1:10">
      <c r="A437" s="5" t="s">
        <v>584</v>
      </c>
      <c r="B437" s="6">
        <v>44939.503881377314</v>
      </c>
      <c r="C437" s="5" t="s">
        <v>13</v>
      </c>
      <c r="D437" s="10"/>
      <c r="E437" s="8"/>
      <c r="F437" s="9">
        <v>7432.1</v>
      </c>
      <c r="I437" s="10" t="s">
        <v>9</v>
      </c>
      <c r="J437" s="8" t="s">
        <v>225</v>
      </c>
    </row>
    <row r="438" spans="1:10">
      <c r="A438" s="11" t="s">
        <v>22</v>
      </c>
      <c r="B438" s="3"/>
      <c r="C438" s="3"/>
      <c r="D438" s="7"/>
      <c r="E438" s="8"/>
      <c r="F438" s="37">
        <f>SUM(F434:G437)</f>
        <v>89004.3</v>
      </c>
      <c r="H438" s="9"/>
      <c r="I438" s="5"/>
      <c r="J438" s="8"/>
    </row>
    <row r="439" spans="1:10" ht="15.75">
      <c r="A439" s="13" t="s">
        <v>23</v>
      </c>
      <c r="B439" s="13" t="s">
        <v>24</v>
      </c>
      <c r="C439" s="13" t="s">
        <v>25</v>
      </c>
      <c r="D439" s="14">
        <v>112587120</v>
      </c>
      <c r="E439" s="8"/>
      <c r="H439" s="9"/>
      <c r="I439" s="5"/>
      <c r="J439" s="8"/>
    </row>
    <row r="440" spans="1:10">
      <c r="A440" s="5"/>
      <c r="B440" s="6"/>
      <c r="C440" s="5"/>
      <c r="D440" s="7"/>
      <c r="E440" s="8"/>
      <c r="H440" s="9"/>
      <c r="I440" s="5"/>
      <c r="J440" s="8"/>
    </row>
    <row r="441" spans="1:10">
      <c r="A441" s="5"/>
      <c r="B441" s="6"/>
      <c r="C441" s="5"/>
      <c r="D441" s="7"/>
      <c r="E441" s="8"/>
      <c r="H441" s="9"/>
      <c r="I441" s="5"/>
      <c r="J441" s="8"/>
    </row>
    <row r="442" spans="1:10">
      <c r="A442" s="5" t="s">
        <v>582</v>
      </c>
      <c r="B442" s="6">
        <v>44939.825978090281</v>
      </c>
      <c r="C442" s="5" t="s">
        <v>13</v>
      </c>
      <c r="D442" s="15">
        <v>58670124248</v>
      </c>
      <c r="E442" s="8" t="s">
        <v>27</v>
      </c>
      <c r="H442" s="9">
        <v>47830.68</v>
      </c>
      <c r="I442" s="5" t="s">
        <v>28</v>
      </c>
      <c r="J442" s="5" t="s">
        <v>30</v>
      </c>
    </row>
    <row r="443" spans="1:10">
      <c r="A443" s="5" t="s">
        <v>582</v>
      </c>
      <c r="B443" s="6">
        <v>44939.825978090281</v>
      </c>
      <c r="C443" s="5" t="s">
        <v>13</v>
      </c>
      <c r="D443" s="15">
        <v>45173169575</v>
      </c>
      <c r="E443" s="8" t="s">
        <v>27</v>
      </c>
      <c r="H443" s="9">
        <v>395.52</v>
      </c>
      <c r="I443" s="5" t="s">
        <v>28</v>
      </c>
      <c r="J443" s="5" t="s">
        <v>30</v>
      </c>
    </row>
    <row r="444" spans="1:10">
      <c r="A444" s="5" t="s">
        <v>582</v>
      </c>
      <c r="B444" s="6">
        <v>44939.825978090281</v>
      </c>
      <c r="C444" s="5" t="s">
        <v>13</v>
      </c>
      <c r="D444" s="15">
        <v>45163196600</v>
      </c>
      <c r="E444" s="8" t="s">
        <v>27</v>
      </c>
      <c r="H444" s="9">
        <v>597.96</v>
      </c>
      <c r="I444" s="5" t="s">
        <v>28</v>
      </c>
      <c r="J444" s="5" t="s">
        <v>30</v>
      </c>
    </row>
    <row r="445" spans="1:10">
      <c r="A445" s="5" t="s">
        <v>582</v>
      </c>
      <c r="B445" s="6">
        <v>44939.825978090281</v>
      </c>
      <c r="C445" s="5" t="s">
        <v>13</v>
      </c>
      <c r="D445" s="15">
        <v>45133109147</v>
      </c>
      <c r="E445" s="8" t="s">
        <v>27</v>
      </c>
      <c r="H445" s="9">
        <v>101</v>
      </c>
      <c r="I445" s="5" t="s">
        <v>28</v>
      </c>
      <c r="J445" s="5" t="s">
        <v>30</v>
      </c>
    </row>
    <row r="446" spans="1:10">
      <c r="A446" s="5" t="s">
        <v>582</v>
      </c>
      <c r="B446" s="6">
        <v>44939.825978090281</v>
      </c>
      <c r="C446" s="5" t="s">
        <v>13</v>
      </c>
      <c r="D446" s="15">
        <v>45113257238</v>
      </c>
      <c r="E446" s="8" t="s">
        <v>27</v>
      </c>
      <c r="H446" s="9">
        <v>67</v>
      </c>
      <c r="I446" s="5" t="s">
        <v>28</v>
      </c>
      <c r="J446" s="5" t="s">
        <v>30</v>
      </c>
    </row>
    <row r="447" spans="1:10">
      <c r="A447" s="5" t="s">
        <v>582</v>
      </c>
      <c r="B447" s="6">
        <v>44939.825978090281</v>
      </c>
      <c r="C447" s="5" t="s">
        <v>13</v>
      </c>
      <c r="D447" s="15">
        <v>45163199364</v>
      </c>
      <c r="E447" s="8" t="s">
        <v>27</v>
      </c>
      <c r="H447" s="9">
        <v>1511.6</v>
      </c>
      <c r="I447" s="5" t="s">
        <v>28</v>
      </c>
      <c r="J447" s="5" t="s">
        <v>30</v>
      </c>
    </row>
    <row r="448" spans="1:10">
      <c r="A448" s="5" t="s">
        <v>582</v>
      </c>
      <c r="B448" s="6">
        <v>44939.825978090281</v>
      </c>
      <c r="C448" s="5" t="s">
        <v>13</v>
      </c>
      <c r="D448" s="7">
        <v>238178</v>
      </c>
      <c r="E448" s="8" t="s">
        <v>27</v>
      </c>
      <c r="H448" s="9">
        <v>40570.5</v>
      </c>
      <c r="I448" s="5" t="s">
        <v>28</v>
      </c>
      <c r="J448" s="5" t="s">
        <v>32</v>
      </c>
    </row>
    <row r="449" spans="1:10">
      <c r="A449" s="5" t="s">
        <v>582</v>
      </c>
      <c r="B449" s="6">
        <v>44939.825978090281</v>
      </c>
      <c r="C449" s="5" t="s">
        <v>13</v>
      </c>
      <c r="D449" s="7">
        <v>238180</v>
      </c>
      <c r="E449" s="8" t="s">
        <v>27</v>
      </c>
      <c r="H449" s="9">
        <v>6882.55</v>
      </c>
      <c r="I449" s="5" t="s">
        <v>28</v>
      </c>
      <c r="J449" s="5" t="s">
        <v>32</v>
      </c>
    </row>
    <row r="450" spans="1:10">
      <c r="A450" s="5" t="s">
        <v>582</v>
      </c>
      <c r="B450" s="6">
        <v>44939.825978090281</v>
      </c>
      <c r="C450" s="5" t="s">
        <v>13</v>
      </c>
      <c r="D450" s="7">
        <v>238174</v>
      </c>
      <c r="E450" s="8" t="s">
        <v>27</v>
      </c>
      <c r="H450" s="9">
        <v>1264.3399999999999</v>
      </c>
      <c r="I450" s="5" t="s">
        <v>28</v>
      </c>
      <c r="J450" s="5" t="s">
        <v>32</v>
      </c>
    </row>
    <row r="451" spans="1:10">
      <c r="A451" s="5" t="s">
        <v>582</v>
      </c>
      <c r="B451" s="6">
        <v>44939.825978090281</v>
      </c>
      <c r="C451" s="5" t="s">
        <v>13</v>
      </c>
      <c r="D451" s="7">
        <v>138792</v>
      </c>
      <c r="E451" s="8" t="s">
        <v>27</v>
      </c>
      <c r="H451" s="9">
        <v>12804.91</v>
      </c>
      <c r="I451" s="5" t="s">
        <v>28</v>
      </c>
      <c r="J451" s="5" t="s">
        <v>29</v>
      </c>
    </row>
    <row r="452" spans="1:10">
      <c r="A452" s="5" t="s">
        <v>582</v>
      </c>
      <c r="B452" s="6">
        <v>44939.825978090281</v>
      </c>
      <c r="C452" s="5" t="s">
        <v>13</v>
      </c>
      <c r="D452" s="7">
        <v>138793</v>
      </c>
      <c r="E452" s="8" t="s">
        <v>27</v>
      </c>
      <c r="H452" s="9">
        <v>23715.4</v>
      </c>
      <c r="I452" s="5" t="s">
        <v>28</v>
      </c>
      <c r="J452" s="5" t="s">
        <v>29</v>
      </c>
    </row>
    <row r="453" spans="1:10">
      <c r="A453" s="5" t="s">
        <v>583</v>
      </c>
      <c r="B453" s="6">
        <v>44939.825978090281</v>
      </c>
      <c r="C453" s="5" t="s">
        <v>13</v>
      </c>
      <c r="D453" s="7"/>
      <c r="E453" s="8"/>
      <c r="F453" s="9">
        <v>7693.1</v>
      </c>
      <c r="I453" s="10" t="s">
        <v>9</v>
      </c>
      <c r="J453" s="8" t="s">
        <v>223</v>
      </c>
    </row>
    <row r="454" spans="1:10">
      <c r="A454" s="5" t="s">
        <v>582</v>
      </c>
      <c r="B454" s="6">
        <v>44939.825978090281</v>
      </c>
      <c r="C454" s="5" t="s">
        <v>13</v>
      </c>
      <c r="D454" s="7"/>
      <c r="E454" s="8"/>
      <c r="F454" s="9">
        <v>17469.7</v>
      </c>
      <c r="I454" s="10" t="s">
        <v>9</v>
      </c>
      <c r="J454" s="8" t="s">
        <v>14</v>
      </c>
    </row>
    <row r="455" spans="1:10">
      <c r="A455" s="5" t="s">
        <v>582</v>
      </c>
      <c r="B455" s="6">
        <v>44939.825978090281</v>
      </c>
      <c r="C455" s="5" t="s">
        <v>13</v>
      </c>
      <c r="D455" s="7"/>
      <c r="E455" s="8"/>
      <c r="F455" s="9">
        <v>5509.6</v>
      </c>
      <c r="I455" s="10" t="s">
        <v>9</v>
      </c>
      <c r="J455" s="5" t="s">
        <v>218</v>
      </c>
    </row>
    <row r="456" spans="1:10">
      <c r="A456" s="5" t="s">
        <v>582</v>
      </c>
      <c r="B456" s="6">
        <v>44939.825978090281</v>
      </c>
      <c r="C456" s="5" t="s">
        <v>13</v>
      </c>
      <c r="D456" s="7"/>
      <c r="E456" s="8"/>
      <c r="F456" s="9">
        <v>3946.1</v>
      </c>
      <c r="I456" s="10" t="s">
        <v>9</v>
      </c>
      <c r="J456" s="5" t="s">
        <v>15</v>
      </c>
    </row>
    <row r="457" spans="1:10">
      <c r="A457" s="5" t="s">
        <v>582</v>
      </c>
      <c r="B457" s="6">
        <v>44939.825978090281</v>
      </c>
      <c r="C457" s="5" t="s">
        <v>13</v>
      </c>
      <c r="D457" s="7"/>
      <c r="E457" s="8"/>
      <c r="F457" s="9">
        <v>13368.5</v>
      </c>
      <c r="I457" s="10" t="s">
        <v>9</v>
      </c>
      <c r="J457" s="8" t="s">
        <v>219</v>
      </c>
    </row>
    <row r="458" spans="1:10">
      <c r="A458" s="5" t="s">
        <v>582</v>
      </c>
      <c r="B458" s="6">
        <v>44939.825978090281</v>
      </c>
      <c r="C458" s="5" t="s">
        <v>13</v>
      </c>
      <c r="D458" s="7"/>
      <c r="E458" s="8"/>
      <c r="F458" s="9">
        <v>11953.5</v>
      </c>
      <c r="I458" s="10" t="s">
        <v>9</v>
      </c>
      <c r="J458" s="5" t="s">
        <v>16</v>
      </c>
    </row>
    <row r="459" spans="1:10">
      <c r="A459" s="5" t="s">
        <v>582</v>
      </c>
      <c r="B459" s="6">
        <v>44939.825978090281</v>
      </c>
      <c r="C459" s="5" t="s">
        <v>13</v>
      </c>
      <c r="D459" s="7"/>
      <c r="E459" s="8"/>
      <c r="F459" s="9">
        <v>25954</v>
      </c>
      <c r="I459" s="10" t="s">
        <v>9</v>
      </c>
      <c r="J459" s="5" t="s">
        <v>17</v>
      </c>
    </row>
    <row r="460" spans="1:10">
      <c r="A460" s="5" t="s">
        <v>582</v>
      </c>
      <c r="B460" s="6">
        <v>44939.825978090281</v>
      </c>
      <c r="C460" s="5" t="s">
        <v>13</v>
      </c>
      <c r="D460" s="7"/>
      <c r="E460" s="8"/>
      <c r="F460" s="9">
        <v>5976</v>
      </c>
      <c r="I460" s="10" t="s">
        <v>9</v>
      </c>
      <c r="J460" s="5" t="s">
        <v>18</v>
      </c>
    </row>
    <row r="461" spans="1:10">
      <c r="A461" s="5" t="s">
        <v>582</v>
      </c>
      <c r="B461" s="6">
        <v>44939.825978090281</v>
      </c>
      <c r="C461" s="5" t="s">
        <v>13</v>
      </c>
      <c r="D461" s="7"/>
      <c r="E461" s="8"/>
      <c r="F461" s="9">
        <v>16102.6</v>
      </c>
      <c r="I461" s="10" t="s">
        <v>9</v>
      </c>
      <c r="J461" s="5" t="s">
        <v>19</v>
      </c>
    </row>
    <row r="462" spans="1:10">
      <c r="A462" s="5" t="s">
        <v>582</v>
      </c>
      <c r="B462" s="6">
        <v>44939.825978090281</v>
      </c>
      <c r="C462" s="5" t="s">
        <v>13</v>
      </c>
      <c r="D462" s="7"/>
      <c r="E462" s="8"/>
      <c r="F462" s="9">
        <v>26967.9</v>
      </c>
      <c r="I462" s="10" t="s">
        <v>9</v>
      </c>
      <c r="J462" s="5" t="s">
        <v>21</v>
      </c>
    </row>
    <row r="463" spans="1:10">
      <c r="A463" s="5" t="s">
        <v>582</v>
      </c>
      <c r="B463" s="6">
        <v>44939.825978090281</v>
      </c>
      <c r="C463" s="5" t="s">
        <v>13</v>
      </c>
      <c r="D463" s="7"/>
      <c r="E463" s="8"/>
      <c r="F463" s="9">
        <v>9115</v>
      </c>
      <c r="I463" s="10" t="s">
        <v>9</v>
      </c>
      <c r="J463" s="8" t="s">
        <v>221</v>
      </c>
    </row>
    <row r="464" spans="1:10">
      <c r="A464" s="5" t="s">
        <v>582</v>
      </c>
      <c r="B464" s="6">
        <v>44939.825978090281</v>
      </c>
      <c r="C464" s="5" t="s">
        <v>13</v>
      </c>
      <c r="D464" s="7"/>
      <c r="E464" s="8"/>
      <c r="F464" s="9">
        <v>15090</v>
      </c>
      <c r="I464" s="10" t="s">
        <v>9</v>
      </c>
      <c r="J464" s="8" t="s">
        <v>222</v>
      </c>
    </row>
    <row r="465" spans="1:10">
      <c r="A465" s="5" t="s">
        <v>582</v>
      </c>
      <c r="B465" s="6">
        <v>44939.825978090281</v>
      </c>
      <c r="C465" s="5" t="s">
        <v>13</v>
      </c>
      <c r="D465" s="7"/>
      <c r="E465" s="8"/>
      <c r="F465" s="9">
        <v>8902</v>
      </c>
      <c r="I465" s="10" t="s">
        <v>9</v>
      </c>
      <c r="J465" s="8" t="s">
        <v>225</v>
      </c>
    </row>
    <row r="466" spans="1:10">
      <c r="A466" s="11" t="s">
        <v>22</v>
      </c>
      <c r="B466" s="3"/>
      <c r="C466" s="3"/>
      <c r="D466" s="7"/>
      <c r="E466" s="8"/>
      <c r="F466" s="37">
        <f>SUM(F442:G465)</f>
        <v>168048</v>
      </c>
      <c r="H466" s="9"/>
      <c r="I466" s="5"/>
      <c r="J466" s="8"/>
    </row>
    <row r="467" spans="1:10" ht="15.75">
      <c r="A467" s="13" t="s">
        <v>23</v>
      </c>
      <c r="B467" s="13" t="s">
        <v>24</v>
      </c>
      <c r="C467" s="13" t="s">
        <v>25</v>
      </c>
      <c r="D467" s="22">
        <v>112603425</v>
      </c>
      <c r="E467" s="31" t="s">
        <v>314</v>
      </c>
      <c r="H467" s="9"/>
      <c r="I467" s="5"/>
      <c r="J467" s="8"/>
    </row>
    <row r="468" spans="1:10">
      <c r="A468" s="5"/>
      <c r="B468" s="6"/>
      <c r="C468" s="5"/>
      <c r="D468" s="7"/>
      <c r="E468" s="8"/>
      <c r="H468" s="9"/>
      <c r="I468" s="5"/>
      <c r="J468" s="8"/>
    </row>
    <row r="469" spans="1:10">
      <c r="A469" s="5"/>
      <c r="B469" s="6"/>
      <c r="C469" s="5"/>
      <c r="D469" s="7"/>
      <c r="E469" s="8"/>
      <c r="H469" s="9"/>
      <c r="I469" s="5"/>
      <c r="J469" s="8"/>
    </row>
    <row r="470" spans="1:10">
      <c r="A470" s="1" t="s">
        <v>0</v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>
      <c r="A471" s="3" t="s">
        <v>581</v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>
      <c r="A472" s="95" t="s">
        <v>0</v>
      </c>
      <c r="B472" s="95" t="s">
        <v>2</v>
      </c>
      <c r="C472" s="95" t="s">
        <v>3</v>
      </c>
      <c r="D472" s="95" t="s">
        <v>4</v>
      </c>
      <c r="E472" s="95" t="s">
        <v>5</v>
      </c>
      <c r="F472" s="97" t="s">
        <v>6</v>
      </c>
      <c r="G472" s="98"/>
      <c r="H472" s="99"/>
      <c r="I472" s="95" t="s">
        <v>7</v>
      </c>
      <c r="J472" s="95" t="s">
        <v>8</v>
      </c>
    </row>
    <row r="473" spans="1:10">
      <c r="A473" s="96"/>
      <c r="B473" s="96"/>
      <c r="C473" s="96"/>
      <c r="D473" s="96"/>
      <c r="E473" s="96"/>
      <c r="F473" s="4" t="s">
        <v>9</v>
      </c>
      <c r="G473" s="4" t="s">
        <v>10</v>
      </c>
      <c r="H473" s="4" t="s">
        <v>11</v>
      </c>
      <c r="I473" s="96"/>
      <c r="J473" s="96"/>
    </row>
    <row r="474" spans="1:10">
      <c r="A474" s="5" t="s">
        <v>580</v>
      </c>
      <c r="B474" s="6">
        <v>44940.743054131941</v>
      </c>
      <c r="C474" s="5" t="s">
        <v>13</v>
      </c>
      <c r="D474" s="15">
        <v>51217459641</v>
      </c>
      <c r="E474" s="8" t="s">
        <v>27</v>
      </c>
      <c r="H474" s="9">
        <v>7914.24</v>
      </c>
      <c r="I474" s="5" t="s">
        <v>28</v>
      </c>
      <c r="J474" s="5" t="s">
        <v>29</v>
      </c>
    </row>
    <row r="475" spans="1:10">
      <c r="A475" s="5" t="s">
        <v>580</v>
      </c>
      <c r="B475" s="6">
        <v>44940.743054131941</v>
      </c>
      <c r="C475" s="5" t="s">
        <v>13</v>
      </c>
      <c r="D475" s="15">
        <v>45123239104</v>
      </c>
      <c r="E475" s="8" t="s">
        <v>27</v>
      </c>
      <c r="H475" s="9">
        <v>15955.8</v>
      </c>
      <c r="I475" s="5" t="s">
        <v>28</v>
      </c>
      <c r="J475" s="5" t="s">
        <v>29</v>
      </c>
    </row>
    <row r="476" spans="1:10">
      <c r="A476" s="5" t="s">
        <v>580</v>
      </c>
      <c r="B476" s="6">
        <v>44940.743054131941</v>
      </c>
      <c r="C476" s="5" t="s">
        <v>13</v>
      </c>
      <c r="D476" s="15">
        <v>45133111586</v>
      </c>
      <c r="E476" s="8" t="s">
        <v>27</v>
      </c>
      <c r="H476" s="9">
        <v>1217.2</v>
      </c>
      <c r="I476" s="5" t="s">
        <v>28</v>
      </c>
      <c r="J476" s="5" t="s">
        <v>30</v>
      </c>
    </row>
    <row r="477" spans="1:10">
      <c r="A477" s="5" t="s">
        <v>580</v>
      </c>
      <c r="B477" s="6">
        <v>44940.743054131941</v>
      </c>
      <c r="C477" s="5" t="s">
        <v>13</v>
      </c>
      <c r="D477" s="15">
        <v>45153105281</v>
      </c>
      <c r="E477" s="8" t="s">
        <v>27</v>
      </c>
      <c r="H477" s="9">
        <v>258.51</v>
      </c>
      <c r="I477" s="5" t="s">
        <v>28</v>
      </c>
      <c r="J477" s="5" t="s">
        <v>30</v>
      </c>
    </row>
    <row r="478" spans="1:10">
      <c r="A478" s="5" t="s">
        <v>580</v>
      </c>
      <c r="B478" s="6">
        <v>44940.743054131941</v>
      </c>
      <c r="C478" s="5" t="s">
        <v>13</v>
      </c>
      <c r="D478" s="15">
        <v>51717277560</v>
      </c>
      <c r="E478" s="8" t="s">
        <v>27</v>
      </c>
      <c r="H478" s="9">
        <v>2568.7800000000002</v>
      </c>
      <c r="I478" s="5" t="s">
        <v>28</v>
      </c>
      <c r="J478" s="5" t="s">
        <v>30</v>
      </c>
    </row>
    <row r="479" spans="1:10">
      <c r="A479" s="5" t="s">
        <v>580</v>
      </c>
      <c r="B479" s="6">
        <v>44940.743054131941</v>
      </c>
      <c r="C479" s="5" t="s">
        <v>13</v>
      </c>
      <c r="D479" s="15">
        <v>45163194665</v>
      </c>
      <c r="E479" s="8" t="s">
        <v>27</v>
      </c>
      <c r="H479" s="9">
        <v>192.33</v>
      </c>
      <c r="I479" s="5" t="s">
        <v>28</v>
      </c>
      <c r="J479" s="5" t="s">
        <v>30</v>
      </c>
    </row>
    <row r="480" spans="1:10">
      <c r="A480" s="5" t="s">
        <v>580</v>
      </c>
      <c r="B480" s="6">
        <v>44940.743054131941</v>
      </c>
      <c r="C480" s="5" t="s">
        <v>13</v>
      </c>
      <c r="D480" s="7">
        <v>238282</v>
      </c>
      <c r="E480" s="8" t="s">
        <v>27</v>
      </c>
      <c r="H480" s="9">
        <v>17205.3</v>
      </c>
      <c r="I480" s="5" t="s">
        <v>28</v>
      </c>
      <c r="J480" s="5" t="s">
        <v>29</v>
      </c>
    </row>
    <row r="481" spans="1:10">
      <c r="A481" s="5" t="s">
        <v>580</v>
      </c>
      <c r="B481" s="6">
        <v>44940.743054131941</v>
      </c>
      <c r="C481" s="5" t="s">
        <v>13</v>
      </c>
      <c r="D481" s="7">
        <v>201674</v>
      </c>
      <c r="E481" s="8" t="s">
        <v>27</v>
      </c>
      <c r="H481" s="9">
        <v>18308.8</v>
      </c>
      <c r="I481" s="5" t="s">
        <v>28</v>
      </c>
      <c r="J481" s="5" t="s">
        <v>32</v>
      </c>
    </row>
    <row r="482" spans="1:10">
      <c r="A482" s="5" t="s">
        <v>580</v>
      </c>
      <c r="B482" s="6">
        <v>44940.743054131941</v>
      </c>
      <c r="C482" s="5" t="s">
        <v>13</v>
      </c>
      <c r="D482" s="7"/>
      <c r="E482" s="8"/>
      <c r="F482" s="9">
        <v>8835.4</v>
      </c>
      <c r="I482" s="10" t="s">
        <v>9</v>
      </c>
      <c r="J482" s="5" t="s">
        <v>218</v>
      </c>
    </row>
    <row r="483" spans="1:10">
      <c r="A483" s="5" t="s">
        <v>580</v>
      </c>
      <c r="B483" s="6">
        <v>44940.743054131941</v>
      </c>
      <c r="C483" s="5" t="s">
        <v>13</v>
      </c>
      <c r="D483" s="7"/>
      <c r="E483" s="8"/>
      <c r="F483" s="9">
        <v>3721</v>
      </c>
      <c r="I483" s="10" t="s">
        <v>9</v>
      </c>
      <c r="J483" s="5" t="s">
        <v>15</v>
      </c>
    </row>
    <row r="484" spans="1:10">
      <c r="A484" s="5" t="s">
        <v>580</v>
      </c>
      <c r="B484" s="6">
        <v>44940.743054131941</v>
      </c>
      <c r="C484" s="5" t="s">
        <v>13</v>
      </c>
      <c r="D484" s="7"/>
      <c r="E484" s="8"/>
      <c r="F484" s="9">
        <v>36732.300000000003</v>
      </c>
      <c r="I484" s="10" t="s">
        <v>9</v>
      </c>
      <c r="J484" s="5" t="s">
        <v>16</v>
      </c>
    </row>
    <row r="485" spans="1:10">
      <c r="A485" s="5" t="s">
        <v>580</v>
      </c>
      <c r="B485" s="6">
        <v>44940.743054131941</v>
      </c>
      <c r="C485" s="5" t="s">
        <v>13</v>
      </c>
      <c r="D485" s="7"/>
      <c r="E485" s="8"/>
      <c r="F485" s="9">
        <v>14926</v>
      </c>
      <c r="I485" s="10" t="s">
        <v>9</v>
      </c>
      <c r="J485" s="5" t="s">
        <v>17</v>
      </c>
    </row>
    <row r="486" spans="1:10">
      <c r="A486" s="5" t="s">
        <v>580</v>
      </c>
      <c r="B486" s="6">
        <v>44940.743054131941</v>
      </c>
      <c r="C486" s="5" t="s">
        <v>13</v>
      </c>
      <c r="D486" s="7"/>
      <c r="E486" s="8"/>
      <c r="F486" s="9">
        <v>11852.5</v>
      </c>
      <c r="I486" s="10" t="s">
        <v>9</v>
      </c>
      <c r="J486" s="5" t="s">
        <v>18</v>
      </c>
    </row>
    <row r="487" spans="1:10">
      <c r="A487" s="5" t="s">
        <v>580</v>
      </c>
      <c r="B487" s="6">
        <v>44940.743054131941</v>
      </c>
      <c r="C487" s="5" t="s">
        <v>13</v>
      </c>
      <c r="D487" s="7"/>
      <c r="E487" s="8"/>
      <c r="F487" s="9">
        <v>14941.5</v>
      </c>
      <c r="I487" s="10" t="s">
        <v>9</v>
      </c>
      <c r="J487" s="5" t="s">
        <v>19</v>
      </c>
    </row>
    <row r="488" spans="1:10">
      <c r="A488" s="5" t="s">
        <v>580</v>
      </c>
      <c r="B488" s="6">
        <v>44940.743054131941</v>
      </c>
      <c r="C488" s="5" t="s">
        <v>13</v>
      </c>
      <c r="D488" s="7"/>
      <c r="E488" s="8"/>
      <c r="F488" s="9">
        <v>16588.8</v>
      </c>
      <c r="I488" s="10" t="s">
        <v>9</v>
      </c>
      <c r="J488" s="5" t="s">
        <v>20</v>
      </c>
    </row>
    <row r="489" spans="1:10">
      <c r="A489" s="5" t="s">
        <v>580</v>
      </c>
      <c r="B489" s="6">
        <v>44940.743054131941</v>
      </c>
      <c r="C489" s="5" t="s">
        <v>13</v>
      </c>
      <c r="D489" s="7"/>
      <c r="E489" s="8"/>
      <c r="F489" s="9">
        <v>10857.7</v>
      </c>
      <c r="I489" s="10" t="s">
        <v>9</v>
      </c>
      <c r="J489" s="8" t="s">
        <v>221</v>
      </c>
    </row>
    <row r="490" spans="1:10">
      <c r="A490" s="5" t="s">
        <v>580</v>
      </c>
      <c r="B490" s="6">
        <v>44940.743054131941</v>
      </c>
      <c r="C490" s="5" t="s">
        <v>13</v>
      </c>
      <c r="D490" s="7"/>
      <c r="E490" s="8"/>
      <c r="F490" s="9">
        <v>11100.5</v>
      </c>
      <c r="I490" s="10" t="s">
        <v>9</v>
      </c>
      <c r="J490" s="8" t="s">
        <v>222</v>
      </c>
    </row>
    <row r="491" spans="1:10">
      <c r="A491" s="5" t="s">
        <v>580</v>
      </c>
      <c r="B491" s="6">
        <v>44940.743054131941</v>
      </c>
      <c r="C491" s="5" t="s">
        <v>13</v>
      </c>
      <c r="D491" s="7"/>
      <c r="E491" s="8"/>
      <c r="F491" s="9">
        <v>10306.1</v>
      </c>
      <c r="I491" s="10" t="s">
        <v>9</v>
      </c>
      <c r="J491" s="8" t="s">
        <v>223</v>
      </c>
    </row>
    <row r="492" spans="1:10">
      <c r="A492" s="5" t="s">
        <v>580</v>
      </c>
      <c r="B492" s="6">
        <v>44940.743054131941</v>
      </c>
      <c r="C492" s="5" t="s">
        <v>13</v>
      </c>
      <c r="D492" s="7"/>
      <c r="E492" s="8"/>
      <c r="F492" s="9">
        <v>10848.1</v>
      </c>
      <c r="I492" s="10" t="s">
        <v>9</v>
      </c>
      <c r="J492" s="8" t="s">
        <v>224</v>
      </c>
    </row>
    <row r="493" spans="1:10">
      <c r="A493" s="11" t="s">
        <v>22</v>
      </c>
      <c r="B493" s="3"/>
      <c r="C493" s="3"/>
      <c r="D493" s="7"/>
      <c r="E493" s="8"/>
      <c r="F493" s="37">
        <f>SUM(F474:G492)</f>
        <v>150709.90000000002</v>
      </c>
      <c r="H493" s="9"/>
      <c r="I493" s="5"/>
      <c r="J493" s="8"/>
    </row>
    <row r="494" spans="1:10" ht="15.75">
      <c r="A494" s="13" t="s">
        <v>23</v>
      </c>
      <c r="B494" s="13" t="s">
        <v>24</v>
      </c>
      <c r="C494" s="13" t="s">
        <v>25</v>
      </c>
      <c r="D494" s="22">
        <v>112603427</v>
      </c>
      <c r="E494" s="31" t="s">
        <v>314</v>
      </c>
      <c r="H494" s="9"/>
      <c r="I494" s="5"/>
      <c r="J494" s="8"/>
    </row>
    <row r="497" spans="1:10">
      <c r="A497" s="1" t="s">
        <v>0</v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>
      <c r="A498" s="3" t="s">
        <v>647</v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>
      <c r="A499" s="95" t="s">
        <v>0</v>
      </c>
      <c r="B499" s="95" t="s">
        <v>2</v>
      </c>
      <c r="C499" s="95" t="s">
        <v>3</v>
      </c>
      <c r="D499" s="95" t="s">
        <v>4</v>
      </c>
      <c r="E499" s="95" t="s">
        <v>5</v>
      </c>
      <c r="F499" s="97" t="s">
        <v>6</v>
      </c>
      <c r="G499" s="98"/>
      <c r="H499" s="99"/>
      <c r="I499" s="95" t="s">
        <v>7</v>
      </c>
      <c r="J499" s="95" t="s">
        <v>8</v>
      </c>
    </row>
    <row r="500" spans="1:10">
      <c r="A500" s="96"/>
      <c r="B500" s="96"/>
      <c r="C500" s="96"/>
      <c r="D500" s="96"/>
      <c r="E500" s="96"/>
      <c r="F500" s="4" t="s">
        <v>9</v>
      </c>
      <c r="G500" s="4" t="s">
        <v>10</v>
      </c>
      <c r="H500" s="4" t="s">
        <v>11</v>
      </c>
      <c r="I500" s="96"/>
      <c r="J500" s="96"/>
    </row>
    <row r="501" spans="1:10">
      <c r="A501" s="5" t="s">
        <v>646</v>
      </c>
      <c r="B501" s="6">
        <v>44942.520547673608</v>
      </c>
      <c r="C501" s="5" t="s">
        <v>13</v>
      </c>
      <c r="D501" s="7"/>
      <c r="E501" s="8"/>
      <c r="F501" s="9">
        <v>5495.1</v>
      </c>
      <c r="I501" s="10" t="s">
        <v>9</v>
      </c>
      <c r="J501" s="5" t="s">
        <v>16</v>
      </c>
    </row>
    <row r="502" spans="1:10">
      <c r="A502" s="5" t="s">
        <v>645</v>
      </c>
      <c r="B502" s="6">
        <v>44942.520547673608</v>
      </c>
      <c r="C502" s="5" t="s">
        <v>13</v>
      </c>
      <c r="D502" s="7"/>
      <c r="E502" s="8"/>
      <c r="F502" s="9">
        <v>9964.4</v>
      </c>
      <c r="I502" s="10" t="s">
        <v>9</v>
      </c>
      <c r="J502" s="8" t="s">
        <v>14</v>
      </c>
    </row>
    <row r="503" spans="1:10">
      <c r="A503" s="5" t="s">
        <v>645</v>
      </c>
      <c r="B503" s="6">
        <v>44942.520547673608</v>
      </c>
      <c r="C503" s="5" t="s">
        <v>13</v>
      </c>
      <c r="D503" s="7"/>
      <c r="E503" s="8"/>
      <c r="F503" s="9">
        <v>4265.6000000000004</v>
      </c>
      <c r="I503" s="10" t="s">
        <v>9</v>
      </c>
      <c r="J503" s="5" t="s">
        <v>218</v>
      </c>
    </row>
    <row r="504" spans="1:10">
      <c r="A504" s="5" t="s">
        <v>645</v>
      </c>
      <c r="B504" s="6">
        <v>44942.520547673608</v>
      </c>
      <c r="C504" s="5" t="s">
        <v>13</v>
      </c>
      <c r="D504" s="7"/>
      <c r="E504" s="8"/>
      <c r="F504" s="9">
        <v>2812</v>
      </c>
      <c r="I504" s="10" t="s">
        <v>9</v>
      </c>
      <c r="J504" s="5" t="s">
        <v>15</v>
      </c>
    </row>
    <row r="505" spans="1:10">
      <c r="A505" s="5" t="s">
        <v>645</v>
      </c>
      <c r="B505" s="6">
        <v>44942.520547673608</v>
      </c>
      <c r="C505" s="5" t="s">
        <v>13</v>
      </c>
      <c r="D505" s="7"/>
      <c r="E505" s="8"/>
      <c r="F505" s="9">
        <v>4715</v>
      </c>
      <c r="I505" s="10" t="s">
        <v>9</v>
      </c>
      <c r="J505" s="8" t="s">
        <v>219</v>
      </c>
    </row>
    <row r="506" spans="1:10">
      <c r="A506" s="5" t="s">
        <v>645</v>
      </c>
      <c r="B506" s="6">
        <v>44942.520547673608</v>
      </c>
      <c r="C506" s="5" t="s">
        <v>13</v>
      </c>
      <c r="D506" s="7"/>
      <c r="E506" s="8"/>
      <c r="F506" s="9">
        <v>273</v>
      </c>
      <c r="I506" s="10" t="s">
        <v>9</v>
      </c>
      <c r="J506" s="5" t="s">
        <v>17</v>
      </c>
    </row>
    <row r="507" spans="1:10">
      <c r="A507" s="5" t="s">
        <v>645</v>
      </c>
      <c r="B507" s="6">
        <v>44942.520547673608</v>
      </c>
      <c r="C507" s="5" t="s">
        <v>13</v>
      </c>
      <c r="D507" s="7"/>
      <c r="E507" s="8"/>
      <c r="F507" s="9">
        <v>5970</v>
      </c>
      <c r="I507" s="10" t="s">
        <v>9</v>
      </c>
      <c r="J507" s="5" t="s">
        <v>18</v>
      </c>
    </row>
    <row r="508" spans="1:10">
      <c r="A508" s="5" t="s">
        <v>645</v>
      </c>
      <c r="B508" s="6">
        <v>44942.520547673608</v>
      </c>
      <c r="C508" s="5" t="s">
        <v>13</v>
      </c>
      <c r="D508" s="7"/>
      <c r="E508" s="8"/>
      <c r="F508" s="9">
        <v>12039.4</v>
      </c>
      <c r="I508" s="10" t="s">
        <v>9</v>
      </c>
      <c r="J508" s="5" t="s">
        <v>19</v>
      </c>
    </row>
    <row r="509" spans="1:10">
      <c r="A509" s="5" t="s">
        <v>645</v>
      </c>
      <c r="B509" s="6">
        <v>44942.520547673608</v>
      </c>
      <c r="C509" s="5" t="s">
        <v>13</v>
      </c>
      <c r="D509" s="7"/>
      <c r="E509" s="8"/>
      <c r="F509" s="9">
        <v>19900.7</v>
      </c>
      <c r="I509" s="10" t="s">
        <v>9</v>
      </c>
      <c r="J509" s="5" t="s">
        <v>20</v>
      </c>
    </row>
    <row r="510" spans="1:10">
      <c r="A510" s="5" t="s">
        <v>645</v>
      </c>
      <c r="B510" s="6">
        <v>44942.520547673608</v>
      </c>
      <c r="C510" s="5" t="s">
        <v>13</v>
      </c>
      <c r="D510" s="7"/>
      <c r="E510" s="8"/>
      <c r="F510" s="9">
        <v>10945.8</v>
      </c>
      <c r="I510" s="10" t="s">
        <v>9</v>
      </c>
      <c r="J510" s="5" t="s">
        <v>21</v>
      </c>
    </row>
    <row r="511" spans="1:10">
      <c r="A511" s="5" t="s">
        <v>645</v>
      </c>
      <c r="B511" s="6">
        <v>44942.520547673608</v>
      </c>
      <c r="C511" s="5" t="s">
        <v>13</v>
      </c>
      <c r="D511" s="7"/>
      <c r="E511" s="8"/>
      <c r="F511" s="9">
        <v>6670.8</v>
      </c>
      <c r="I511" s="10" t="s">
        <v>9</v>
      </c>
      <c r="J511" s="8" t="s">
        <v>221</v>
      </c>
    </row>
    <row r="512" spans="1:10">
      <c r="A512" s="5" t="s">
        <v>645</v>
      </c>
      <c r="B512" s="6">
        <v>44942.520547673608</v>
      </c>
      <c r="C512" s="5" t="s">
        <v>13</v>
      </c>
      <c r="D512" s="7"/>
      <c r="E512" s="8"/>
      <c r="F512" s="9">
        <v>3705.8</v>
      </c>
      <c r="I512" s="10" t="s">
        <v>9</v>
      </c>
      <c r="J512" s="8" t="s">
        <v>222</v>
      </c>
    </row>
    <row r="513" spans="1:10">
      <c r="A513" s="5" t="s">
        <v>645</v>
      </c>
      <c r="B513" s="6">
        <v>44942.520547673608</v>
      </c>
      <c r="C513" s="5" t="s">
        <v>13</v>
      </c>
      <c r="D513" s="7"/>
      <c r="E513" s="8"/>
      <c r="F513" s="9">
        <v>11849.5</v>
      </c>
      <c r="I513" s="10" t="s">
        <v>9</v>
      </c>
      <c r="J513" s="8" t="s">
        <v>223</v>
      </c>
    </row>
    <row r="514" spans="1:10">
      <c r="A514" s="5" t="s">
        <v>645</v>
      </c>
      <c r="B514" s="6">
        <v>44942.520547673608</v>
      </c>
      <c r="C514" s="5" t="s">
        <v>13</v>
      </c>
      <c r="D514" s="7"/>
      <c r="E514" s="8"/>
      <c r="F514" s="9">
        <v>5970.5</v>
      </c>
      <c r="I514" s="10" t="s">
        <v>9</v>
      </c>
      <c r="J514" s="8" t="s">
        <v>224</v>
      </c>
    </row>
    <row r="515" spans="1:10">
      <c r="A515" s="5" t="s">
        <v>645</v>
      </c>
      <c r="B515" s="6">
        <v>44942.520547673608</v>
      </c>
      <c r="C515" s="5" t="s">
        <v>13</v>
      </c>
      <c r="D515" s="7"/>
      <c r="E515" s="8"/>
      <c r="F515" s="9">
        <v>15115.2</v>
      </c>
      <c r="I515" s="10" t="s">
        <v>9</v>
      </c>
      <c r="J515" s="8" t="s">
        <v>225</v>
      </c>
    </row>
    <row r="516" spans="1:10">
      <c r="A516" s="5" t="s">
        <v>645</v>
      </c>
      <c r="B516" s="6">
        <v>44942.520547673608</v>
      </c>
      <c r="C516" s="5" t="s">
        <v>13</v>
      </c>
      <c r="D516" s="7"/>
      <c r="E516" s="8"/>
      <c r="F516" s="9">
        <v>11429.8</v>
      </c>
      <c r="I516" s="10" t="s">
        <v>9</v>
      </c>
      <c r="J516" s="8" t="s">
        <v>275</v>
      </c>
    </row>
    <row r="517" spans="1:10">
      <c r="A517" s="11" t="s">
        <v>22</v>
      </c>
      <c r="B517" s="3"/>
      <c r="C517" s="3"/>
      <c r="D517" s="7"/>
      <c r="E517" s="8"/>
      <c r="F517" s="37">
        <f>SUM(F501:G516)</f>
        <v>131122.6</v>
      </c>
      <c r="H517" s="9"/>
      <c r="I517" s="10"/>
      <c r="J517" s="5"/>
    </row>
    <row r="518" spans="1:10" ht="15.75">
      <c r="A518" s="13" t="s">
        <v>23</v>
      </c>
      <c r="B518" s="13" t="s">
        <v>24</v>
      </c>
      <c r="C518" s="13" t="s">
        <v>25</v>
      </c>
      <c r="D518" s="22">
        <v>112603428</v>
      </c>
      <c r="E518" s="31" t="s">
        <v>314</v>
      </c>
      <c r="H518" s="9"/>
      <c r="I518" s="10"/>
      <c r="J518" s="5"/>
    </row>
    <row r="519" spans="1:10">
      <c r="A519" s="5"/>
      <c r="B519" s="6"/>
      <c r="C519" s="5"/>
      <c r="D519" s="7"/>
      <c r="E519" s="8"/>
      <c r="H519" s="9"/>
      <c r="I519" s="10"/>
      <c r="J519" s="5"/>
    </row>
    <row r="520" spans="1:10">
      <c r="A520" s="40" t="s">
        <v>1205</v>
      </c>
      <c r="B520" s="52"/>
      <c r="C520" s="40"/>
      <c r="D520" s="23"/>
      <c r="E520" s="71"/>
      <c r="F520" s="30"/>
      <c r="G520" s="30"/>
      <c r="H520" s="78"/>
      <c r="I520" s="10"/>
      <c r="J520" s="5"/>
    </row>
    <row r="521" spans="1:10">
      <c r="A521" s="5"/>
      <c r="B521" s="6"/>
      <c r="C521" s="5"/>
      <c r="D521" s="7"/>
      <c r="E521" s="8"/>
      <c r="H521" s="9"/>
      <c r="I521" s="10"/>
      <c r="J521" s="5"/>
    </row>
    <row r="522" spans="1:10">
      <c r="A522" s="5" t="s">
        <v>644</v>
      </c>
      <c r="B522" s="6">
        <v>44942.846018055556</v>
      </c>
      <c r="C522" s="5" t="s">
        <v>13</v>
      </c>
      <c r="D522" s="15">
        <v>511673194573</v>
      </c>
      <c r="E522" s="8" t="s">
        <v>27</v>
      </c>
      <c r="H522" s="9">
        <v>1681.32</v>
      </c>
      <c r="I522" s="5" t="s">
        <v>28</v>
      </c>
      <c r="J522" s="5" t="s">
        <v>30</v>
      </c>
    </row>
    <row r="523" spans="1:10">
      <c r="A523" s="5" t="s">
        <v>643</v>
      </c>
      <c r="B523" s="6">
        <v>44942.846018055556</v>
      </c>
      <c r="C523" s="5" t="s">
        <v>13</v>
      </c>
      <c r="D523" s="15">
        <v>45173175304</v>
      </c>
      <c r="E523" s="8" t="s">
        <v>27</v>
      </c>
      <c r="H523" s="9">
        <v>477.2</v>
      </c>
      <c r="I523" s="5" t="s">
        <v>28</v>
      </c>
      <c r="J523" s="5" t="s">
        <v>29</v>
      </c>
    </row>
    <row r="524" spans="1:10">
      <c r="A524" s="5" t="s">
        <v>643</v>
      </c>
      <c r="B524" s="6">
        <v>44942.846018055556</v>
      </c>
      <c r="C524" s="5" t="s">
        <v>13</v>
      </c>
      <c r="D524" s="15">
        <v>45123244491</v>
      </c>
      <c r="E524" s="8" t="s">
        <v>27</v>
      </c>
      <c r="H524" s="9">
        <v>2220</v>
      </c>
      <c r="I524" s="5" t="s">
        <v>28</v>
      </c>
      <c r="J524" s="5" t="s">
        <v>32</v>
      </c>
    </row>
    <row r="525" spans="1:10">
      <c r="A525" s="5" t="s">
        <v>643</v>
      </c>
      <c r="B525" s="6">
        <v>44942.846018055556</v>
      </c>
      <c r="C525" s="5" t="s">
        <v>13</v>
      </c>
      <c r="D525" s="15">
        <v>51167319383</v>
      </c>
      <c r="E525" s="8" t="s">
        <v>27</v>
      </c>
      <c r="H525" s="9">
        <v>1829.35</v>
      </c>
      <c r="I525" s="5" t="s">
        <v>28</v>
      </c>
      <c r="J525" s="5" t="s">
        <v>30</v>
      </c>
    </row>
    <row r="526" spans="1:10">
      <c r="A526" s="5" t="s">
        <v>643</v>
      </c>
      <c r="B526" s="6">
        <v>44942.846018055556</v>
      </c>
      <c r="C526" s="5" t="s">
        <v>13</v>
      </c>
      <c r="D526" s="15">
        <v>511673193831</v>
      </c>
      <c r="E526" s="8" t="s">
        <v>27</v>
      </c>
      <c r="H526" s="9">
        <v>174.18</v>
      </c>
      <c r="I526" s="5" t="s">
        <v>28</v>
      </c>
      <c r="J526" s="5" t="s">
        <v>30</v>
      </c>
    </row>
    <row r="527" spans="1:10">
      <c r="A527" s="5" t="s">
        <v>643</v>
      </c>
      <c r="B527" s="6">
        <v>44942.846018055556</v>
      </c>
      <c r="C527" s="5" t="s">
        <v>13</v>
      </c>
      <c r="D527" s="15">
        <v>511673193832</v>
      </c>
      <c r="E527" s="8" t="s">
        <v>27</v>
      </c>
      <c r="H527" s="9">
        <v>726.74</v>
      </c>
      <c r="I527" s="5" t="s">
        <v>28</v>
      </c>
      <c r="J527" s="5" t="s">
        <v>30</v>
      </c>
    </row>
    <row r="528" spans="1:10">
      <c r="A528" s="5" t="s">
        <v>643</v>
      </c>
      <c r="B528" s="6">
        <v>44942.846018055556</v>
      </c>
      <c r="C528" s="5" t="s">
        <v>13</v>
      </c>
      <c r="D528" s="15">
        <v>511673193833</v>
      </c>
      <c r="E528" s="8" t="s">
        <v>27</v>
      </c>
      <c r="H528" s="9">
        <v>408.7</v>
      </c>
      <c r="I528" s="5" t="s">
        <v>28</v>
      </c>
      <c r="J528" s="5" t="s">
        <v>30</v>
      </c>
    </row>
    <row r="529" spans="1:10">
      <c r="A529" s="5" t="s">
        <v>643</v>
      </c>
      <c r="B529" s="6">
        <v>44942.846018055556</v>
      </c>
      <c r="C529" s="5" t="s">
        <v>13</v>
      </c>
      <c r="D529" s="15">
        <v>511673193834</v>
      </c>
      <c r="E529" s="8" t="s">
        <v>27</v>
      </c>
      <c r="H529" s="9">
        <v>178971.97</v>
      </c>
      <c r="I529" s="5" t="s">
        <v>28</v>
      </c>
      <c r="J529" s="5" t="s">
        <v>30</v>
      </c>
    </row>
    <row r="530" spans="1:10">
      <c r="A530" s="5" t="s">
        <v>643</v>
      </c>
      <c r="B530" s="6">
        <v>44942.846018055556</v>
      </c>
      <c r="C530" s="5" t="s">
        <v>13</v>
      </c>
      <c r="D530" s="15">
        <v>51217471672</v>
      </c>
      <c r="E530" s="8" t="s">
        <v>27</v>
      </c>
      <c r="H530" s="9">
        <v>4688</v>
      </c>
      <c r="I530" s="5" t="s">
        <v>28</v>
      </c>
      <c r="J530" s="5" t="s">
        <v>29</v>
      </c>
    </row>
    <row r="531" spans="1:10">
      <c r="A531" s="5" t="s">
        <v>643</v>
      </c>
      <c r="B531" s="6">
        <v>44942.846018055556</v>
      </c>
      <c r="C531" s="5" t="s">
        <v>13</v>
      </c>
      <c r="D531" s="7">
        <v>3090649825</v>
      </c>
      <c r="E531" s="5" t="s">
        <v>31</v>
      </c>
      <c r="H531" s="9">
        <v>243</v>
      </c>
      <c r="I531" s="5" t="s">
        <v>28</v>
      </c>
      <c r="J531" s="5" t="s">
        <v>30</v>
      </c>
    </row>
    <row r="532" spans="1:10">
      <c r="A532" s="5" t="s">
        <v>643</v>
      </c>
      <c r="B532" s="6">
        <v>44942.846018055556</v>
      </c>
      <c r="C532" s="5" t="s">
        <v>13</v>
      </c>
      <c r="D532" s="15">
        <v>30906498251</v>
      </c>
      <c r="E532" s="5" t="s">
        <v>31</v>
      </c>
      <c r="H532" s="9">
        <v>5591.93</v>
      </c>
      <c r="I532" s="5" t="s">
        <v>28</v>
      </c>
      <c r="J532" s="5" t="s">
        <v>30</v>
      </c>
    </row>
    <row r="533" spans="1:10">
      <c r="A533" s="5" t="s">
        <v>643</v>
      </c>
      <c r="B533" s="6">
        <v>44942.846018055556</v>
      </c>
      <c r="C533" s="5" t="s">
        <v>13</v>
      </c>
      <c r="D533" s="15">
        <v>30906498252</v>
      </c>
      <c r="E533" s="5" t="s">
        <v>31</v>
      </c>
      <c r="H533" s="9">
        <v>8591.07</v>
      </c>
      <c r="I533" s="5" t="s">
        <v>28</v>
      </c>
      <c r="J533" s="5" t="s">
        <v>30</v>
      </c>
    </row>
    <row r="534" spans="1:10">
      <c r="A534" s="5" t="s">
        <v>643</v>
      </c>
      <c r="B534" s="6">
        <v>44942.846018055556</v>
      </c>
      <c r="C534" s="5" t="s">
        <v>13</v>
      </c>
      <c r="D534" s="15">
        <v>45123247010</v>
      </c>
      <c r="E534" s="8" t="s">
        <v>27</v>
      </c>
      <c r="H534" s="9">
        <v>396</v>
      </c>
      <c r="I534" s="5" t="s">
        <v>28</v>
      </c>
      <c r="J534" s="5" t="s">
        <v>29</v>
      </c>
    </row>
    <row r="535" spans="1:10">
      <c r="A535" s="5" t="s">
        <v>643</v>
      </c>
      <c r="B535" s="6">
        <v>44942.846018055556</v>
      </c>
      <c r="C535" s="5" t="s">
        <v>13</v>
      </c>
      <c r="D535" s="15">
        <v>81790159336</v>
      </c>
      <c r="E535" s="8" t="s">
        <v>27</v>
      </c>
      <c r="H535" s="9">
        <v>708</v>
      </c>
      <c r="I535" s="5" t="s">
        <v>28</v>
      </c>
      <c r="J535" s="5" t="s">
        <v>32</v>
      </c>
    </row>
    <row r="536" spans="1:10">
      <c r="A536" s="5" t="s">
        <v>643</v>
      </c>
      <c r="B536" s="6">
        <v>44942.846018055556</v>
      </c>
      <c r="C536" s="5" t="s">
        <v>13</v>
      </c>
      <c r="D536" s="7">
        <v>238494</v>
      </c>
      <c r="E536" s="8" t="s">
        <v>27</v>
      </c>
      <c r="H536" s="9">
        <v>640.02</v>
      </c>
      <c r="I536" s="5" t="s">
        <v>28</v>
      </c>
      <c r="J536" s="5" t="s">
        <v>29</v>
      </c>
    </row>
    <row r="537" spans="1:10">
      <c r="A537" s="5" t="s">
        <v>643</v>
      </c>
      <c r="B537" s="6">
        <v>44942.846018055556</v>
      </c>
      <c r="C537" s="5" t="s">
        <v>13</v>
      </c>
      <c r="D537" s="7">
        <v>238495</v>
      </c>
      <c r="E537" s="8" t="s">
        <v>27</v>
      </c>
      <c r="H537" s="9">
        <v>10203.1</v>
      </c>
      <c r="I537" s="5" t="s">
        <v>28</v>
      </c>
      <c r="J537" s="5" t="s">
        <v>29</v>
      </c>
    </row>
    <row r="538" spans="1:10">
      <c r="A538" s="5" t="s">
        <v>643</v>
      </c>
      <c r="B538" s="6">
        <v>44942.846018055556</v>
      </c>
      <c r="C538" s="5" t="s">
        <v>13</v>
      </c>
      <c r="D538" s="15">
        <v>51167319457</v>
      </c>
      <c r="E538" s="8" t="s">
        <v>27</v>
      </c>
      <c r="H538" s="9">
        <v>8050.57</v>
      </c>
      <c r="I538" s="5" t="s">
        <v>28</v>
      </c>
      <c r="J538" s="5" t="s">
        <v>30</v>
      </c>
    </row>
    <row r="539" spans="1:10">
      <c r="A539" s="5" t="s">
        <v>643</v>
      </c>
      <c r="B539" s="6">
        <v>44942.846018055556</v>
      </c>
      <c r="C539" s="5" t="s">
        <v>13</v>
      </c>
      <c r="D539" s="7">
        <v>238505</v>
      </c>
      <c r="E539" s="8" t="s">
        <v>27</v>
      </c>
      <c r="H539" s="9">
        <v>23400</v>
      </c>
      <c r="I539" s="5" t="s">
        <v>28</v>
      </c>
      <c r="J539" s="5" t="s">
        <v>32</v>
      </c>
    </row>
    <row r="540" spans="1:10">
      <c r="A540" s="5" t="s">
        <v>643</v>
      </c>
      <c r="B540" s="6">
        <v>44942.846018055556</v>
      </c>
      <c r="C540" s="5" t="s">
        <v>13</v>
      </c>
      <c r="D540" s="7">
        <v>238506</v>
      </c>
      <c r="E540" s="8" t="s">
        <v>27</v>
      </c>
      <c r="H540" s="9">
        <v>0.7</v>
      </c>
      <c r="I540" s="5" t="s">
        <v>28</v>
      </c>
      <c r="J540" s="5" t="s">
        <v>32</v>
      </c>
    </row>
    <row r="541" spans="1:10">
      <c r="A541" s="5" t="s">
        <v>643</v>
      </c>
      <c r="B541" s="6">
        <v>44942.846018055556</v>
      </c>
      <c r="C541" s="5" t="s">
        <v>13</v>
      </c>
      <c r="D541" s="7">
        <v>238504</v>
      </c>
      <c r="E541" s="8" t="s">
        <v>274</v>
      </c>
      <c r="H541" s="9">
        <v>696</v>
      </c>
      <c r="I541" s="5" t="s">
        <v>28</v>
      </c>
      <c r="J541" s="5" t="s">
        <v>32</v>
      </c>
    </row>
    <row r="542" spans="1:10">
      <c r="A542" s="5" t="s">
        <v>643</v>
      </c>
      <c r="B542" s="6">
        <v>44942.846018055556</v>
      </c>
      <c r="C542" s="5" t="s">
        <v>13</v>
      </c>
      <c r="D542" s="15">
        <v>511673194571</v>
      </c>
      <c r="E542" s="8" t="s">
        <v>27</v>
      </c>
      <c r="H542" s="9">
        <v>16851.240000000002</v>
      </c>
      <c r="I542" s="5" t="s">
        <v>28</v>
      </c>
      <c r="J542" s="5" t="s">
        <v>30</v>
      </c>
    </row>
    <row r="543" spans="1:10">
      <c r="A543" s="5" t="s">
        <v>643</v>
      </c>
      <c r="B543" s="6">
        <v>44942.846018055556</v>
      </c>
      <c r="C543" s="5" t="s">
        <v>13</v>
      </c>
      <c r="D543" s="15">
        <v>511673194572</v>
      </c>
      <c r="E543" s="8" t="s">
        <v>27</v>
      </c>
      <c r="H543" s="9">
        <v>3638.3</v>
      </c>
      <c r="I543" s="5" t="s">
        <v>28</v>
      </c>
      <c r="J543" s="5" t="s">
        <v>30</v>
      </c>
    </row>
    <row r="544" spans="1:10">
      <c r="A544" s="5" t="s">
        <v>643</v>
      </c>
      <c r="B544" s="6">
        <v>44942.846018055556</v>
      </c>
      <c r="C544" s="5" t="s">
        <v>13</v>
      </c>
      <c r="D544" s="15">
        <v>511673194574</v>
      </c>
      <c r="E544" s="8" t="s">
        <v>27</v>
      </c>
      <c r="H544" s="9">
        <v>7369.02</v>
      </c>
      <c r="I544" s="5" t="s">
        <v>28</v>
      </c>
      <c r="J544" s="5" t="s">
        <v>30</v>
      </c>
    </row>
    <row r="545" spans="1:10">
      <c r="A545" s="5" t="s">
        <v>643</v>
      </c>
      <c r="B545" s="6">
        <v>44942.846018055556</v>
      </c>
      <c r="C545" s="5" t="s">
        <v>13</v>
      </c>
      <c r="D545" s="15">
        <v>511673194575</v>
      </c>
      <c r="E545" s="8" t="s">
        <v>27</v>
      </c>
      <c r="H545" s="9">
        <v>5716.56</v>
      </c>
      <c r="I545" s="5" t="s">
        <v>28</v>
      </c>
      <c r="J545" s="5" t="s">
        <v>30</v>
      </c>
    </row>
    <row r="546" spans="1:10">
      <c r="A546" s="5" t="s">
        <v>643</v>
      </c>
      <c r="B546" s="6">
        <v>44942.846018055556</v>
      </c>
      <c r="C546" s="5" t="s">
        <v>13</v>
      </c>
      <c r="D546" s="15">
        <v>511673194576</v>
      </c>
      <c r="E546" s="8" t="s">
        <v>27</v>
      </c>
      <c r="H546" s="9">
        <v>913.12</v>
      </c>
      <c r="I546" s="5" t="s">
        <v>28</v>
      </c>
      <c r="J546" s="5" t="s">
        <v>30</v>
      </c>
    </row>
    <row r="547" spans="1:10">
      <c r="A547" s="5" t="s">
        <v>643</v>
      </c>
      <c r="B547" s="6">
        <v>44942.846018055556</v>
      </c>
      <c r="C547" s="5" t="s">
        <v>13</v>
      </c>
      <c r="D547" s="15">
        <v>511673194577</v>
      </c>
      <c r="E547" s="8" t="s">
        <v>27</v>
      </c>
      <c r="H547" s="9">
        <v>7141.91</v>
      </c>
      <c r="I547" s="5" t="s">
        <v>28</v>
      </c>
      <c r="J547" s="5" t="s">
        <v>30</v>
      </c>
    </row>
    <row r="548" spans="1:10">
      <c r="A548" s="5" t="s">
        <v>643</v>
      </c>
      <c r="B548" s="6">
        <v>44942.846018055556</v>
      </c>
      <c r="C548" s="5" t="s">
        <v>13</v>
      </c>
      <c r="D548" s="7"/>
      <c r="E548" s="8"/>
      <c r="F548" s="9">
        <v>5637.4</v>
      </c>
      <c r="I548" s="10" t="s">
        <v>9</v>
      </c>
      <c r="J548" s="8" t="s">
        <v>14</v>
      </c>
    </row>
    <row r="549" spans="1:10">
      <c r="A549" s="5" t="s">
        <v>643</v>
      </c>
      <c r="B549" s="6">
        <v>44942.846018055556</v>
      </c>
      <c r="C549" s="5" t="s">
        <v>13</v>
      </c>
      <c r="D549" s="7"/>
      <c r="E549" s="8"/>
      <c r="F549" s="9">
        <v>646</v>
      </c>
      <c r="I549" s="10" t="s">
        <v>9</v>
      </c>
      <c r="J549" s="5" t="s">
        <v>15</v>
      </c>
    </row>
    <row r="550" spans="1:10">
      <c r="A550" s="5" t="s">
        <v>643</v>
      </c>
      <c r="B550" s="6">
        <v>44942.846018055556</v>
      </c>
      <c r="C550" s="5" t="s">
        <v>13</v>
      </c>
      <c r="D550" s="7"/>
      <c r="E550" s="8"/>
      <c r="F550" s="9">
        <v>2079.6999999999998</v>
      </c>
      <c r="I550" s="10" t="s">
        <v>9</v>
      </c>
      <c r="J550" s="8" t="s">
        <v>219</v>
      </c>
    </row>
    <row r="551" spans="1:10">
      <c r="A551" s="5" t="s">
        <v>643</v>
      </c>
      <c r="B551" s="6">
        <v>44942.846018055556</v>
      </c>
      <c r="C551" s="5" t="s">
        <v>13</v>
      </c>
      <c r="D551" s="7"/>
      <c r="E551" s="8"/>
      <c r="F551" s="9">
        <v>5632.7</v>
      </c>
      <c r="I551" s="10" t="s">
        <v>9</v>
      </c>
      <c r="J551" s="5" t="s">
        <v>16</v>
      </c>
    </row>
    <row r="552" spans="1:10">
      <c r="A552" s="5" t="s">
        <v>643</v>
      </c>
      <c r="B552" s="6">
        <v>44942.846018055556</v>
      </c>
      <c r="C552" s="5" t="s">
        <v>13</v>
      </c>
      <c r="D552" s="7"/>
      <c r="E552" s="8"/>
      <c r="F552" s="9">
        <v>8621.7999999999993</v>
      </c>
      <c r="I552" s="10" t="s">
        <v>9</v>
      </c>
      <c r="J552" s="5" t="s">
        <v>17</v>
      </c>
    </row>
    <row r="553" spans="1:10">
      <c r="A553" s="5" t="s">
        <v>643</v>
      </c>
      <c r="B553" s="6">
        <v>44942.846018055556</v>
      </c>
      <c r="C553" s="5" t="s">
        <v>13</v>
      </c>
      <c r="D553" s="7"/>
      <c r="E553" s="8"/>
      <c r="F553" s="9">
        <v>5199.8999999999996</v>
      </c>
      <c r="I553" s="10" t="s">
        <v>9</v>
      </c>
      <c r="J553" s="5" t="s">
        <v>19</v>
      </c>
    </row>
    <row r="554" spans="1:10">
      <c r="A554" s="5" t="s">
        <v>643</v>
      </c>
      <c r="B554" s="6">
        <v>44942.846018055556</v>
      </c>
      <c r="C554" s="5" t="s">
        <v>13</v>
      </c>
      <c r="D554" s="7"/>
      <c r="E554" s="8"/>
      <c r="F554" s="9">
        <v>3973.7</v>
      </c>
      <c r="I554" s="10" t="s">
        <v>9</v>
      </c>
      <c r="J554" s="5" t="s">
        <v>20</v>
      </c>
    </row>
    <row r="555" spans="1:10">
      <c r="A555" s="5" t="s">
        <v>643</v>
      </c>
      <c r="B555" s="6">
        <v>44942.846018055556</v>
      </c>
      <c r="C555" s="5" t="s">
        <v>13</v>
      </c>
      <c r="D555" s="7"/>
      <c r="E555" s="8"/>
      <c r="F555" s="9">
        <v>8921.7000000000007</v>
      </c>
      <c r="I555" s="10" t="s">
        <v>9</v>
      </c>
      <c r="J555" s="5" t="s">
        <v>21</v>
      </c>
    </row>
    <row r="556" spans="1:10">
      <c r="A556" s="5" t="s">
        <v>643</v>
      </c>
      <c r="B556" s="6">
        <v>44942.846018055556</v>
      </c>
      <c r="C556" s="5" t="s">
        <v>13</v>
      </c>
      <c r="D556" s="7"/>
      <c r="E556" s="8"/>
      <c r="F556" s="9">
        <v>3579.9</v>
      </c>
      <c r="I556" s="10" t="s">
        <v>9</v>
      </c>
      <c r="J556" s="8" t="s">
        <v>221</v>
      </c>
    </row>
    <row r="557" spans="1:10">
      <c r="A557" s="5" t="s">
        <v>643</v>
      </c>
      <c r="B557" s="6">
        <v>44942.846018055556</v>
      </c>
      <c r="C557" s="5" t="s">
        <v>13</v>
      </c>
      <c r="D557" s="7"/>
      <c r="E557" s="8"/>
      <c r="F557" s="9">
        <v>4769.7</v>
      </c>
      <c r="I557" s="10" t="s">
        <v>9</v>
      </c>
      <c r="J557" s="8" t="s">
        <v>222</v>
      </c>
    </row>
    <row r="558" spans="1:10">
      <c r="A558" s="5" t="s">
        <v>643</v>
      </c>
      <c r="B558" s="6">
        <v>44942.846018055556</v>
      </c>
      <c r="C558" s="5" t="s">
        <v>13</v>
      </c>
      <c r="D558" s="7"/>
      <c r="E558" s="8"/>
      <c r="F558" s="9">
        <v>6866.5</v>
      </c>
      <c r="I558" s="10" t="s">
        <v>9</v>
      </c>
      <c r="J558" s="8" t="s">
        <v>223</v>
      </c>
    </row>
    <row r="559" spans="1:10">
      <c r="A559" s="5" t="s">
        <v>643</v>
      </c>
      <c r="B559" s="6">
        <v>44942.846018055556</v>
      </c>
      <c r="C559" s="5" t="s">
        <v>13</v>
      </c>
      <c r="D559" s="7"/>
      <c r="E559" s="8"/>
      <c r="F559" s="9">
        <v>5711</v>
      </c>
      <c r="I559" s="10" t="s">
        <v>9</v>
      </c>
      <c r="J559" s="8" t="s">
        <v>224</v>
      </c>
    </row>
    <row r="560" spans="1:10">
      <c r="A560" s="5" t="s">
        <v>643</v>
      </c>
      <c r="B560" s="6">
        <v>44942.846018055556</v>
      </c>
      <c r="C560" s="5" t="s">
        <v>13</v>
      </c>
      <c r="D560" s="7"/>
      <c r="E560" s="8"/>
      <c r="F560" s="9">
        <v>8867.2999999999993</v>
      </c>
      <c r="I560" s="10" t="s">
        <v>9</v>
      </c>
      <c r="J560" s="8" t="s">
        <v>225</v>
      </c>
    </row>
    <row r="561" spans="1:10">
      <c r="A561" s="11" t="s">
        <v>22</v>
      </c>
      <c r="B561" s="3"/>
      <c r="C561" s="3"/>
      <c r="D561" s="7"/>
      <c r="E561" s="8"/>
      <c r="F561" s="37">
        <f>SUM(F522:G560)</f>
        <v>70507.3</v>
      </c>
      <c r="H561" s="9"/>
      <c r="I561" s="10"/>
      <c r="J561" s="5"/>
    </row>
    <row r="562" spans="1:10" ht="15.75">
      <c r="A562" s="13" t="s">
        <v>23</v>
      </c>
      <c r="B562" s="13" t="s">
        <v>24</v>
      </c>
      <c r="C562" s="13" t="s">
        <v>25</v>
      </c>
      <c r="D562" s="14">
        <v>112610017</v>
      </c>
      <c r="E562" s="8"/>
      <c r="H562" s="9"/>
      <c r="I562" s="10"/>
      <c r="J562" s="5"/>
    </row>
    <row r="563" spans="1:10">
      <c r="A563" s="5"/>
      <c r="B563" s="6"/>
      <c r="C563" s="5"/>
      <c r="D563" s="7"/>
      <c r="E563" s="8"/>
      <c r="H563" s="9"/>
      <c r="I563" s="10"/>
      <c r="J563" s="5"/>
    </row>
    <row r="565" spans="1:10">
      <c r="A565" s="1" t="s">
        <v>0</v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>
      <c r="A566" s="3" t="s">
        <v>687</v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95" t="s">
        <v>0</v>
      </c>
      <c r="B567" s="95" t="s">
        <v>2</v>
      </c>
      <c r="C567" s="95" t="s">
        <v>3</v>
      </c>
      <c r="D567" s="95" t="s">
        <v>4</v>
      </c>
      <c r="E567" s="95" t="s">
        <v>5</v>
      </c>
      <c r="F567" s="97" t="s">
        <v>6</v>
      </c>
      <c r="G567" s="98"/>
      <c r="H567" s="99"/>
      <c r="I567" s="95" t="s">
        <v>7</v>
      </c>
      <c r="J567" s="95" t="s">
        <v>8</v>
      </c>
    </row>
    <row r="568" spans="1:10">
      <c r="A568" s="96"/>
      <c r="B568" s="96"/>
      <c r="C568" s="96"/>
      <c r="D568" s="96"/>
      <c r="E568" s="96"/>
      <c r="F568" s="4" t="s">
        <v>9</v>
      </c>
      <c r="G568" s="4" t="s">
        <v>10</v>
      </c>
      <c r="H568" s="4" t="s">
        <v>11</v>
      </c>
      <c r="I568" s="96"/>
      <c r="J568" s="96"/>
    </row>
    <row r="569" spans="1:10">
      <c r="A569" s="5" t="s">
        <v>686</v>
      </c>
      <c r="B569" s="6">
        <v>44943.410923252311</v>
      </c>
      <c r="C569" s="5" t="s">
        <v>13</v>
      </c>
      <c r="D569" s="10"/>
      <c r="E569" s="8"/>
      <c r="F569" s="9">
        <v>5714.3</v>
      </c>
      <c r="I569" s="10" t="s">
        <v>9</v>
      </c>
      <c r="J569" s="5" t="s">
        <v>218</v>
      </c>
    </row>
    <row r="570" spans="1:10">
      <c r="A570" s="5" t="s">
        <v>686</v>
      </c>
      <c r="B570" s="6">
        <v>44943.410923252311</v>
      </c>
      <c r="C570" s="5" t="s">
        <v>13</v>
      </c>
      <c r="D570" s="10"/>
      <c r="E570" s="8"/>
      <c r="F570" s="9">
        <v>11513.5</v>
      </c>
      <c r="I570" s="10" t="s">
        <v>9</v>
      </c>
      <c r="J570" s="5" t="s">
        <v>18</v>
      </c>
    </row>
    <row r="571" spans="1:10">
      <c r="A571" s="11" t="s">
        <v>22</v>
      </c>
      <c r="B571" s="3"/>
      <c r="C571" s="3"/>
      <c r="D571" s="7"/>
      <c r="E571" s="8"/>
      <c r="F571" s="37">
        <f>SUM(F569:G570)</f>
        <v>17227.8</v>
      </c>
      <c r="G571" s="9"/>
      <c r="I571" s="10"/>
      <c r="J571" s="5"/>
    </row>
    <row r="572" spans="1:10" ht="15.75">
      <c r="A572" s="13" t="s">
        <v>23</v>
      </c>
      <c r="B572" s="13" t="s">
        <v>24</v>
      </c>
      <c r="C572" s="13" t="s">
        <v>25</v>
      </c>
      <c r="D572" s="14">
        <v>112610020</v>
      </c>
      <c r="E572" s="8"/>
      <c r="G572" s="9"/>
      <c r="I572" s="10"/>
      <c r="J572" s="5"/>
    </row>
    <row r="573" spans="1:10">
      <c r="A573" s="5"/>
      <c r="B573" s="6"/>
      <c r="C573" s="5"/>
      <c r="D573" s="7"/>
      <c r="E573" s="8"/>
      <c r="G573" s="9"/>
      <c r="I573" s="10"/>
      <c r="J573" s="5"/>
    </row>
    <row r="574" spans="1:10">
      <c r="A574" s="5"/>
      <c r="B574" s="6"/>
      <c r="C574" s="5"/>
      <c r="D574" s="7"/>
      <c r="E574" s="8"/>
      <c r="G574" s="9"/>
      <c r="I574" s="10"/>
      <c r="J574" s="5"/>
    </row>
    <row r="575" spans="1:10">
      <c r="A575" s="5" t="s">
        <v>685</v>
      </c>
      <c r="B575" s="6">
        <v>44943.71576673611</v>
      </c>
      <c r="C575" s="5" t="s">
        <v>13</v>
      </c>
      <c r="D575" s="15">
        <v>451331090661</v>
      </c>
      <c r="E575" s="5" t="s">
        <v>83</v>
      </c>
      <c r="H575" s="9">
        <v>611.07000000000005</v>
      </c>
      <c r="I575" s="5" t="s">
        <v>28</v>
      </c>
      <c r="J575" s="5" t="s">
        <v>29</v>
      </c>
    </row>
    <row r="576" spans="1:10">
      <c r="A576" s="5" t="s">
        <v>685</v>
      </c>
      <c r="B576" s="6">
        <v>44943.71576673611</v>
      </c>
      <c r="C576" s="5" t="s">
        <v>13</v>
      </c>
      <c r="D576" s="15">
        <v>45133109066</v>
      </c>
      <c r="E576" s="5" t="s">
        <v>83</v>
      </c>
      <c r="H576" s="9">
        <v>714.23</v>
      </c>
      <c r="I576" s="5" t="s">
        <v>28</v>
      </c>
      <c r="J576" s="5" t="s">
        <v>29</v>
      </c>
    </row>
    <row r="577" spans="1:10">
      <c r="A577" s="5" t="s">
        <v>685</v>
      </c>
      <c r="B577" s="6">
        <v>44943.71576673611</v>
      </c>
      <c r="C577" s="5" t="s">
        <v>13</v>
      </c>
      <c r="D577" s="15">
        <v>45123246710</v>
      </c>
      <c r="E577" s="5" t="s">
        <v>83</v>
      </c>
      <c r="H577" s="9">
        <v>897.46</v>
      </c>
      <c r="I577" s="5" t="s">
        <v>28</v>
      </c>
      <c r="J577" s="5" t="s">
        <v>30</v>
      </c>
    </row>
    <row r="578" spans="1:10">
      <c r="A578" s="5" t="s">
        <v>685</v>
      </c>
      <c r="B578" s="6">
        <v>44943.71576673611</v>
      </c>
      <c r="C578" s="5" t="s">
        <v>13</v>
      </c>
      <c r="D578" s="15">
        <v>451232467101</v>
      </c>
      <c r="E578" s="5" t="s">
        <v>83</v>
      </c>
      <c r="H578" s="9">
        <v>926.54</v>
      </c>
      <c r="I578" s="5" t="s">
        <v>28</v>
      </c>
      <c r="J578" s="5" t="s">
        <v>30</v>
      </c>
    </row>
    <row r="579" spans="1:10">
      <c r="A579" s="5" t="s">
        <v>685</v>
      </c>
      <c r="B579" s="6">
        <v>44943.71576673611</v>
      </c>
      <c r="C579" s="5" t="s">
        <v>13</v>
      </c>
      <c r="D579" s="15">
        <v>45113267053</v>
      </c>
      <c r="E579" s="8" t="s">
        <v>27</v>
      </c>
      <c r="H579" s="9">
        <v>1999.93</v>
      </c>
      <c r="I579" s="5" t="s">
        <v>28</v>
      </c>
      <c r="J579" s="5" t="s">
        <v>29</v>
      </c>
    </row>
    <row r="580" spans="1:10">
      <c r="A580" s="5" t="s">
        <v>685</v>
      </c>
      <c r="B580" s="6">
        <v>44943.71576673611</v>
      </c>
      <c r="C580" s="5" t="s">
        <v>13</v>
      </c>
      <c r="D580" s="15">
        <v>89940717396</v>
      </c>
      <c r="E580" s="8" t="s">
        <v>27</v>
      </c>
      <c r="H580" s="9">
        <v>707.56</v>
      </c>
      <c r="I580" s="5" t="s">
        <v>28</v>
      </c>
      <c r="J580" s="5" t="s">
        <v>30</v>
      </c>
    </row>
    <row r="581" spans="1:10">
      <c r="A581" s="5" t="s">
        <v>685</v>
      </c>
      <c r="B581" s="6">
        <v>44943.71576673611</v>
      </c>
      <c r="C581" s="5" t="s">
        <v>13</v>
      </c>
      <c r="D581" s="15">
        <v>89940717397</v>
      </c>
      <c r="E581" s="8" t="s">
        <v>27</v>
      </c>
      <c r="H581" s="9">
        <v>876.9</v>
      </c>
      <c r="I581" s="5" t="s">
        <v>28</v>
      </c>
      <c r="J581" s="5" t="s">
        <v>30</v>
      </c>
    </row>
    <row r="582" spans="1:10">
      <c r="A582" s="5" t="s">
        <v>685</v>
      </c>
      <c r="B582" s="6">
        <v>44943.71576673611</v>
      </c>
      <c r="C582" s="5" t="s">
        <v>13</v>
      </c>
      <c r="D582" s="15">
        <v>45143481439</v>
      </c>
      <c r="E582" s="8" t="s">
        <v>27</v>
      </c>
      <c r="H582" s="9">
        <v>27.6</v>
      </c>
      <c r="I582" s="5" t="s">
        <v>28</v>
      </c>
      <c r="J582" s="5" t="s">
        <v>30</v>
      </c>
    </row>
    <row r="583" spans="1:10">
      <c r="A583" s="5" t="s">
        <v>685</v>
      </c>
      <c r="B583" s="6">
        <v>44943.71576673611</v>
      </c>
      <c r="C583" s="5" t="s">
        <v>13</v>
      </c>
      <c r="D583" s="15">
        <v>51517386091</v>
      </c>
      <c r="E583" s="8" t="s">
        <v>27</v>
      </c>
      <c r="H583" s="9">
        <v>464.4</v>
      </c>
      <c r="I583" s="5" t="s">
        <v>28</v>
      </c>
      <c r="J583" s="5" t="s">
        <v>32</v>
      </c>
    </row>
    <row r="584" spans="1:10">
      <c r="A584" s="5" t="s">
        <v>685</v>
      </c>
      <c r="B584" s="6">
        <v>44943.71576673611</v>
      </c>
      <c r="C584" s="5" t="s">
        <v>13</v>
      </c>
      <c r="D584" s="7">
        <v>139271</v>
      </c>
      <c r="E584" s="8" t="s">
        <v>27</v>
      </c>
      <c r="H584" s="9">
        <v>28633.8</v>
      </c>
      <c r="I584" s="5" t="s">
        <v>28</v>
      </c>
      <c r="J584" s="5" t="s">
        <v>32</v>
      </c>
    </row>
    <row r="585" spans="1:10">
      <c r="A585" s="5" t="s">
        <v>685</v>
      </c>
      <c r="B585" s="6">
        <v>44943.71576673611</v>
      </c>
      <c r="C585" s="5" t="s">
        <v>13</v>
      </c>
      <c r="D585" s="15">
        <v>45173177913</v>
      </c>
      <c r="E585" s="8" t="s">
        <v>27</v>
      </c>
      <c r="H585" s="9">
        <v>1072</v>
      </c>
      <c r="I585" s="5" t="s">
        <v>28</v>
      </c>
      <c r="J585" s="5" t="s">
        <v>30</v>
      </c>
    </row>
    <row r="586" spans="1:10">
      <c r="A586" s="5" t="s">
        <v>685</v>
      </c>
      <c r="B586" s="6">
        <v>44943.71576673611</v>
      </c>
      <c r="C586" s="5" t="s">
        <v>13</v>
      </c>
      <c r="D586" s="7">
        <v>139275</v>
      </c>
      <c r="E586" s="8" t="s">
        <v>27</v>
      </c>
      <c r="H586" s="9">
        <v>14125.6</v>
      </c>
      <c r="I586" s="5" t="s">
        <v>28</v>
      </c>
      <c r="J586" s="5" t="s">
        <v>29</v>
      </c>
    </row>
    <row r="587" spans="1:10">
      <c r="A587" s="5" t="s">
        <v>685</v>
      </c>
      <c r="B587" s="6">
        <v>44943.71576673611</v>
      </c>
      <c r="C587" s="5" t="s">
        <v>13</v>
      </c>
      <c r="D587" s="7"/>
      <c r="E587" s="8"/>
      <c r="F587" s="9">
        <v>6418.7</v>
      </c>
      <c r="I587" s="10" t="s">
        <v>9</v>
      </c>
      <c r="J587" s="8" t="s">
        <v>14</v>
      </c>
    </row>
    <row r="588" spans="1:10">
      <c r="A588" s="5" t="s">
        <v>685</v>
      </c>
      <c r="B588" s="6">
        <v>44943.71576673611</v>
      </c>
      <c r="C588" s="5" t="s">
        <v>13</v>
      </c>
      <c r="D588" s="7"/>
      <c r="E588" s="8"/>
      <c r="F588" s="9">
        <v>5695.5</v>
      </c>
      <c r="I588" s="10" t="s">
        <v>9</v>
      </c>
      <c r="J588" s="5" t="s">
        <v>218</v>
      </c>
    </row>
    <row r="589" spans="1:10">
      <c r="A589" s="5" t="s">
        <v>685</v>
      </c>
      <c r="B589" s="6">
        <v>44943.71576673611</v>
      </c>
      <c r="C589" s="5" t="s">
        <v>13</v>
      </c>
      <c r="D589" s="7"/>
      <c r="E589" s="8"/>
      <c r="F589" s="9">
        <v>9928.6</v>
      </c>
      <c r="I589" s="10" t="s">
        <v>9</v>
      </c>
      <c r="J589" s="8" t="s">
        <v>219</v>
      </c>
    </row>
    <row r="590" spans="1:10">
      <c r="A590" s="5" t="s">
        <v>685</v>
      </c>
      <c r="B590" s="6">
        <v>44943.71576673611</v>
      </c>
      <c r="C590" s="5" t="s">
        <v>13</v>
      </c>
      <c r="D590" s="7"/>
      <c r="E590" s="8"/>
      <c r="F590" s="9">
        <v>9689.2999999999993</v>
      </c>
      <c r="I590" s="10" t="s">
        <v>9</v>
      </c>
      <c r="J590" s="5" t="s">
        <v>17</v>
      </c>
    </row>
    <row r="591" spans="1:10">
      <c r="A591" s="5" t="s">
        <v>685</v>
      </c>
      <c r="B591" s="6">
        <v>44943.71576673611</v>
      </c>
      <c r="C591" s="5" t="s">
        <v>13</v>
      </c>
      <c r="D591" s="7"/>
      <c r="E591" s="8"/>
      <c r="F591" s="9">
        <v>10728.1</v>
      </c>
      <c r="I591" s="10" t="s">
        <v>9</v>
      </c>
      <c r="J591" s="5" t="s">
        <v>21</v>
      </c>
    </row>
    <row r="592" spans="1:10">
      <c r="A592" s="5" t="s">
        <v>685</v>
      </c>
      <c r="B592" s="6">
        <v>44943.71576673611</v>
      </c>
      <c r="C592" s="5" t="s">
        <v>13</v>
      </c>
      <c r="D592" s="7"/>
      <c r="E592" s="8"/>
      <c r="F592" s="9">
        <v>5785.7</v>
      </c>
      <c r="I592" s="10" t="s">
        <v>9</v>
      </c>
      <c r="J592" s="8" t="s">
        <v>221</v>
      </c>
    </row>
    <row r="593" spans="1:10">
      <c r="A593" s="5" t="s">
        <v>685</v>
      </c>
      <c r="B593" s="6">
        <v>44943.71576673611</v>
      </c>
      <c r="C593" s="5" t="s">
        <v>13</v>
      </c>
      <c r="D593" s="7"/>
      <c r="E593" s="8"/>
      <c r="F593" s="9">
        <v>6977.7</v>
      </c>
      <c r="I593" s="10" t="s">
        <v>9</v>
      </c>
      <c r="J593" s="8" t="s">
        <v>225</v>
      </c>
    </row>
    <row r="594" spans="1:10">
      <c r="A594" s="11" t="s">
        <v>22</v>
      </c>
      <c r="B594" s="3"/>
      <c r="C594" s="3"/>
      <c r="D594" s="7"/>
      <c r="E594" s="8"/>
      <c r="F594" s="37">
        <f>SUM(F575:G593)</f>
        <v>55223.6</v>
      </c>
      <c r="G594" s="9"/>
      <c r="I594" s="10"/>
      <c r="J594" s="5"/>
    </row>
    <row r="595" spans="1:10" ht="15.75">
      <c r="A595" s="13" t="s">
        <v>23</v>
      </c>
      <c r="B595" s="13" t="s">
        <v>24</v>
      </c>
      <c r="C595" s="13" t="s">
        <v>25</v>
      </c>
      <c r="D595" s="14">
        <v>112614695</v>
      </c>
      <c r="E595" s="8"/>
      <c r="G595" s="9"/>
      <c r="I595" s="10"/>
      <c r="J595" s="5"/>
    </row>
    <row r="596" spans="1:10">
      <c r="A596" s="5"/>
      <c r="B596" s="6"/>
      <c r="C596" s="5"/>
      <c r="D596" s="7"/>
      <c r="E596" s="8"/>
      <c r="G596" s="9"/>
      <c r="I596" s="10"/>
      <c r="J596" s="5"/>
    </row>
    <row r="597" spans="1:10">
      <c r="A597" s="5"/>
      <c r="B597" s="6"/>
      <c r="C597" s="5"/>
      <c r="D597" s="7"/>
      <c r="E597" s="8"/>
      <c r="G597" s="9"/>
      <c r="I597" s="10"/>
      <c r="J597" s="5"/>
    </row>
    <row r="598" spans="1:10">
      <c r="A598" s="5" t="s">
        <v>683</v>
      </c>
      <c r="B598" s="6">
        <v>44943.750172071763</v>
      </c>
      <c r="C598" s="5" t="s">
        <v>13</v>
      </c>
      <c r="D598" s="15">
        <v>14544651880</v>
      </c>
      <c r="E598" s="5" t="s">
        <v>684</v>
      </c>
      <c r="H598" s="9">
        <v>427.76</v>
      </c>
      <c r="I598" s="5" t="s">
        <v>28</v>
      </c>
      <c r="J598" s="5" t="s">
        <v>30</v>
      </c>
    </row>
    <row r="599" spans="1:10">
      <c r="A599" s="5" t="s">
        <v>683</v>
      </c>
      <c r="B599" s="6">
        <v>44943.750172071763</v>
      </c>
      <c r="C599" s="5" t="s">
        <v>13</v>
      </c>
      <c r="D599" s="15">
        <v>51217472450</v>
      </c>
      <c r="E599" s="8" t="s">
        <v>27</v>
      </c>
      <c r="H599" s="9">
        <v>10145.94</v>
      </c>
      <c r="I599" s="5" t="s">
        <v>28</v>
      </c>
      <c r="J599" s="5" t="s">
        <v>30</v>
      </c>
    </row>
    <row r="600" spans="1:10">
      <c r="A600" s="5" t="s">
        <v>683</v>
      </c>
      <c r="B600" s="6">
        <v>44943.750172071763</v>
      </c>
      <c r="C600" s="5" t="s">
        <v>13</v>
      </c>
      <c r="D600" s="15">
        <v>45163204551</v>
      </c>
      <c r="E600" s="8" t="s">
        <v>27</v>
      </c>
      <c r="H600" s="9">
        <v>3078</v>
      </c>
      <c r="I600" s="5" t="s">
        <v>28</v>
      </c>
      <c r="J600" s="5" t="s">
        <v>30</v>
      </c>
    </row>
    <row r="601" spans="1:10">
      <c r="A601" s="11" t="s">
        <v>22</v>
      </c>
      <c r="B601" s="3"/>
      <c r="C601" s="3"/>
      <c r="D601" s="7"/>
      <c r="E601" s="8"/>
      <c r="G601" s="9"/>
      <c r="I601" s="10"/>
      <c r="J601" s="5"/>
    </row>
    <row r="602" spans="1:10">
      <c r="A602" s="13" t="s">
        <v>23</v>
      </c>
      <c r="B602" s="13" t="s">
        <v>24</v>
      </c>
      <c r="C602" s="13" t="s">
        <v>25</v>
      </c>
      <c r="D602" s="7"/>
      <c r="E602" s="8"/>
      <c r="G602" s="9"/>
      <c r="I602" s="10"/>
      <c r="J602" s="5"/>
    </row>
    <row r="603" spans="1:10">
      <c r="A603" s="40" t="s">
        <v>720</v>
      </c>
      <c r="B603" s="41"/>
      <c r="C603" s="5"/>
      <c r="D603" s="7"/>
      <c r="E603" s="8"/>
      <c r="G603" s="9"/>
      <c r="I603" s="10"/>
      <c r="J603" s="5"/>
    </row>
    <row r="605" spans="1:10">
      <c r="A605" s="1" t="s">
        <v>0</v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>
      <c r="A606" s="3" t="s">
        <v>725</v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95" t="s">
        <v>0</v>
      </c>
      <c r="B607" s="95" t="s">
        <v>2</v>
      </c>
      <c r="C607" s="95" t="s">
        <v>3</v>
      </c>
      <c r="D607" s="95" t="s">
        <v>4</v>
      </c>
      <c r="E607" s="95" t="s">
        <v>5</v>
      </c>
      <c r="F607" s="97" t="s">
        <v>6</v>
      </c>
      <c r="G607" s="98"/>
      <c r="H607" s="99"/>
      <c r="I607" s="95" t="s">
        <v>7</v>
      </c>
      <c r="J607" s="95" t="s">
        <v>8</v>
      </c>
    </row>
    <row r="608" spans="1:10">
      <c r="A608" s="96"/>
      <c r="B608" s="96"/>
      <c r="C608" s="96"/>
      <c r="D608" s="96"/>
      <c r="E608" s="96"/>
      <c r="F608" s="4" t="s">
        <v>9</v>
      </c>
      <c r="G608" s="4" t="s">
        <v>10</v>
      </c>
      <c r="H608" s="4" t="s">
        <v>11</v>
      </c>
      <c r="I608" s="96"/>
      <c r="J608" s="96"/>
    </row>
    <row r="609" spans="1:10">
      <c r="A609" s="5" t="s">
        <v>724</v>
      </c>
      <c r="B609" s="6">
        <v>44944.497360428242</v>
      </c>
      <c r="C609" s="5" t="s">
        <v>13</v>
      </c>
      <c r="D609" s="10"/>
      <c r="E609" s="8"/>
      <c r="F609" s="9">
        <v>11960.9</v>
      </c>
      <c r="I609" s="10" t="s">
        <v>9</v>
      </c>
      <c r="J609" s="5" t="s">
        <v>15</v>
      </c>
    </row>
    <row r="610" spans="1:10">
      <c r="A610" s="5" t="s">
        <v>724</v>
      </c>
      <c r="B610" s="6">
        <v>44944.497360428242</v>
      </c>
      <c r="C610" s="5" t="s">
        <v>13</v>
      </c>
      <c r="D610" s="10"/>
      <c r="E610" s="8"/>
      <c r="F610" s="9">
        <v>15470.6</v>
      </c>
      <c r="I610" s="10" t="s">
        <v>9</v>
      </c>
      <c r="J610" s="5" t="s">
        <v>16</v>
      </c>
    </row>
    <row r="611" spans="1:10">
      <c r="A611" s="5" t="s">
        <v>724</v>
      </c>
      <c r="B611" s="6">
        <v>44944.497360428242</v>
      </c>
      <c r="C611" s="5" t="s">
        <v>13</v>
      </c>
      <c r="D611" s="10"/>
      <c r="E611" s="8"/>
      <c r="F611" s="9">
        <v>8967</v>
      </c>
      <c r="I611" s="10" t="s">
        <v>9</v>
      </c>
      <c r="J611" s="5" t="s">
        <v>18</v>
      </c>
    </row>
    <row r="612" spans="1:10">
      <c r="A612" s="5" t="s">
        <v>724</v>
      </c>
      <c r="B612" s="6">
        <v>44944.497360428242</v>
      </c>
      <c r="C612" s="5" t="s">
        <v>13</v>
      </c>
      <c r="D612" s="10"/>
      <c r="E612" s="8"/>
      <c r="F612" s="9">
        <v>22870.7</v>
      </c>
      <c r="I612" s="10" t="s">
        <v>9</v>
      </c>
      <c r="J612" s="5" t="s">
        <v>19</v>
      </c>
    </row>
    <row r="613" spans="1:10">
      <c r="A613" s="5" t="s">
        <v>724</v>
      </c>
      <c r="B613" s="6">
        <v>44944.497360428242</v>
      </c>
      <c r="C613" s="5" t="s">
        <v>13</v>
      </c>
      <c r="D613" s="10"/>
      <c r="E613" s="8"/>
      <c r="F613" s="9">
        <v>12549.6</v>
      </c>
      <c r="I613" s="10" t="s">
        <v>9</v>
      </c>
      <c r="J613" s="5" t="s">
        <v>20</v>
      </c>
    </row>
    <row r="614" spans="1:10">
      <c r="A614" s="5" t="s">
        <v>724</v>
      </c>
      <c r="B614" s="6">
        <v>44944.497360428242</v>
      </c>
      <c r="C614" s="5" t="s">
        <v>13</v>
      </c>
      <c r="D614" s="10"/>
      <c r="E614" s="8"/>
      <c r="F614" s="9">
        <v>9118.6</v>
      </c>
      <c r="I614" s="10" t="s">
        <v>9</v>
      </c>
      <c r="J614" s="8" t="s">
        <v>222</v>
      </c>
    </row>
    <row r="615" spans="1:10">
      <c r="A615" s="5" t="s">
        <v>724</v>
      </c>
      <c r="B615" s="6">
        <v>44944.497360428242</v>
      </c>
      <c r="C615" s="5" t="s">
        <v>13</v>
      </c>
      <c r="D615" s="10"/>
      <c r="E615" s="8"/>
      <c r="F615" s="9">
        <v>7478.1</v>
      </c>
      <c r="I615" s="10" t="s">
        <v>9</v>
      </c>
      <c r="J615" s="8" t="s">
        <v>223</v>
      </c>
    </row>
    <row r="616" spans="1:10">
      <c r="A616" s="5" t="s">
        <v>724</v>
      </c>
      <c r="B616" s="6">
        <v>44944.497360428242</v>
      </c>
      <c r="C616" s="5" t="s">
        <v>13</v>
      </c>
      <c r="D616" s="10"/>
      <c r="E616" s="8"/>
      <c r="F616" s="9">
        <v>9178</v>
      </c>
      <c r="I616" s="10" t="s">
        <v>9</v>
      </c>
      <c r="J616" s="8" t="s">
        <v>224</v>
      </c>
    </row>
    <row r="617" spans="1:10">
      <c r="A617" s="5" t="s">
        <v>724</v>
      </c>
      <c r="B617" s="6">
        <v>44944.497360428242</v>
      </c>
      <c r="C617" s="5" t="s">
        <v>13</v>
      </c>
      <c r="D617" s="10"/>
      <c r="E617" s="8"/>
      <c r="F617" s="9">
        <v>54279.4</v>
      </c>
      <c r="I617" s="10" t="s">
        <v>9</v>
      </c>
      <c r="J617" s="8" t="s">
        <v>275</v>
      </c>
    </row>
    <row r="618" spans="1:10">
      <c r="A618" s="11" t="s">
        <v>22</v>
      </c>
      <c r="B618" s="3"/>
      <c r="C618" s="3"/>
      <c r="D618" s="7"/>
      <c r="E618" s="8"/>
      <c r="F618" s="54">
        <f>SUM(F609:G617)</f>
        <v>151872.90000000002</v>
      </c>
      <c r="I618" s="10"/>
      <c r="J618" s="5"/>
    </row>
    <row r="619" spans="1:10" ht="15.75">
      <c r="A619" s="13" t="s">
        <v>23</v>
      </c>
      <c r="B619" s="13" t="s">
        <v>24</v>
      </c>
      <c r="C619" s="13" t="s">
        <v>25</v>
      </c>
      <c r="D619" s="14">
        <v>112614811</v>
      </c>
      <c r="E619" s="8"/>
      <c r="F619" s="9"/>
      <c r="I619" s="10"/>
      <c r="J619" s="5"/>
    </row>
    <row r="620" spans="1:10">
      <c r="A620" s="5"/>
      <c r="B620" s="6"/>
      <c r="C620" s="5"/>
      <c r="D620" s="7"/>
      <c r="E620" s="8"/>
      <c r="F620" s="9"/>
      <c r="I620" s="10"/>
      <c r="J620" s="5"/>
    </row>
    <row r="621" spans="1:10">
      <c r="A621" s="5"/>
      <c r="B621" s="6"/>
      <c r="C621" s="5"/>
      <c r="D621" s="7"/>
      <c r="E621" s="8"/>
      <c r="F621" s="9"/>
      <c r="I621" s="10"/>
      <c r="J621" s="5"/>
    </row>
    <row r="622" spans="1:10">
      <c r="A622" s="5" t="s">
        <v>723</v>
      </c>
      <c r="B622" s="6">
        <v>44944.721654189816</v>
      </c>
      <c r="C622" s="5" t="s">
        <v>13</v>
      </c>
      <c r="D622" s="15">
        <v>45153113190</v>
      </c>
      <c r="E622" s="8" t="s">
        <v>27</v>
      </c>
      <c r="H622" s="9">
        <v>10736.26</v>
      </c>
      <c r="I622" s="5" t="s">
        <v>28</v>
      </c>
      <c r="J622" s="5" t="s">
        <v>29</v>
      </c>
    </row>
    <row r="623" spans="1:10">
      <c r="A623" s="5" t="s">
        <v>722</v>
      </c>
      <c r="B623" s="6">
        <v>44944.721654189816</v>
      </c>
      <c r="C623" s="5" t="s">
        <v>13</v>
      </c>
      <c r="D623" s="15">
        <v>80510577695</v>
      </c>
      <c r="E623" s="8" t="s">
        <v>27</v>
      </c>
      <c r="H623" s="9">
        <v>5559.05</v>
      </c>
      <c r="I623" s="5" t="s">
        <v>28</v>
      </c>
      <c r="J623" s="5" t="s">
        <v>29</v>
      </c>
    </row>
    <row r="624" spans="1:10">
      <c r="A624" s="5" t="s">
        <v>722</v>
      </c>
      <c r="B624" s="6">
        <v>44944.721654189816</v>
      </c>
      <c r="C624" s="5" t="s">
        <v>13</v>
      </c>
      <c r="D624" s="15">
        <v>80510577696</v>
      </c>
      <c r="E624" s="8" t="s">
        <v>27</v>
      </c>
      <c r="H624" s="9">
        <v>5456.6</v>
      </c>
      <c r="I624" s="5" t="s">
        <v>28</v>
      </c>
      <c r="J624" s="5" t="s">
        <v>29</v>
      </c>
    </row>
    <row r="625" spans="1:10">
      <c r="A625" s="5" t="s">
        <v>722</v>
      </c>
      <c r="B625" s="6">
        <v>44944.721654189816</v>
      </c>
      <c r="C625" s="5" t="s">
        <v>13</v>
      </c>
      <c r="D625" s="15">
        <v>45123248741</v>
      </c>
      <c r="E625" s="8" t="s">
        <v>27</v>
      </c>
      <c r="H625" s="9">
        <v>1320.6</v>
      </c>
      <c r="I625" s="5" t="s">
        <v>28</v>
      </c>
      <c r="J625" s="5" t="s">
        <v>30</v>
      </c>
    </row>
    <row r="626" spans="1:10">
      <c r="A626" s="5" t="s">
        <v>722</v>
      </c>
      <c r="B626" s="6">
        <v>44944.721654189816</v>
      </c>
      <c r="C626" s="5" t="s">
        <v>13</v>
      </c>
      <c r="D626" s="15">
        <v>45163207271</v>
      </c>
      <c r="E626" s="8" t="s">
        <v>27</v>
      </c>
      <c r="H626" s="9">
        <v>50.5</v>
      </c>
      <c r="I626" s="5" t="s">
        <v>28</v>
      </c>
      <c r="J626" s="5" t="s">
        <v>30</v>
      </c>
    </row>
    <row r="627" spans="1:10">
      <c r="A627" s="5" t="s">
        <v>722</v>
      </c>
      <c r="B627" s="6">
        <v>44944.721654189816</v>
      </c>
      <c r="C627" s="5" t="s">
        <v>13</v>
      </c>
      <c r="D627" s="15">
        <v>45113268375</v>
      </c>
      <c r="E627" s="8" t="s">
        <v>27</v>
      </c>
      <c r="H627" s="9">
        <v>5161.5</v>
      </c>
      <c r="I627" s="5" t="s">
        <v>28</v>
      </c>
      <c r="J627" s="5" t="s">
        <v>30</v>
      </c>
    </row>
    <row r="628" spans="1:10">
      <c r="A628" s="5" t="s">
        <v>722</v>
      </c>
      <c r="B628" s="6">
        <v>44944.721654189816</v>
      </c>
      <c r="C628" s="5" t="s">
        <v>13</v>
      </c>
      <c r="D628" s="15">
        <v>51167336847</v>
      </c>
      <c r="E628" s="8" t="s">
        <v>27</v>
      </c>
      <c r="H628" s="9">
        <v>16448.900000000001</v>
      </c>
      <c r="I628" s="5" t="s">
        <v>28</v>
      </c>
      <c r="J628" s="5" t="s">
        <v>30</v>
      </c>
    </row>
    <row r="629" spans="1:10">
      <c r="A629" s="5" t="s">
        <v>722</v>
      </c>
      <c r="B629" s="6">
        <v>44944.721654189816</v>
      </c>
      <c r="C629" s="5" t="s">
        <v>13</v>
      </c>
      <c r="D629" s="15">
        <v>45123249850</v>
      </c>
      <c r="E629" s="8" t="s">
        <v>27</v>
      </c>
      <c r="H629" s="9">
        <v>589.6</v>
      </c>
      <c r="I629" s="5" t="s">
        <v>28</v>
      </c>
      <c r="J629" s="5" t="s">
        <v>30</v>
      </c>
    </row>
    <row r="630" spans="1:10">
      <c r="A630" s="5" t="s">
        <v>722</v>
      </c>
      <c r="B630" s="6">
        <v>44944.721654189816</v>
      </c>
      <c r="C630" s="5" t="s">
        <v>13</v>
      </c>
      <c r="D630" s="15">
        <v>45163206454</v>
      </c>
      <c r="E630" s="8" t="s">
        <v>27</v>
      </c>
      <c r="H630" s="9">
        <v>589.6</v>
      </c>
      <c r="I630" s="5" t="s">
        <v>28</v>
      </c>
      <c r="J630" s="5" t="s">
        <v>30</v>
      </c>
    </row>
    <row r="631" spans="1:10">
      <c r="A631" s="5" t="s">
        <v>722</v>
      </c>
      <c r="B631" s="6">
        <v>44944.721654189816</v>
      </c>
      <c r="C631" s="5" t="s">
        <v>13</v>
      </c>
      <c r="D631" s="15">
        <v>45143485673</v>
      </c>
      <c r="E631" s="8" t="s">
        <v>27</v>
      </c>
      <c r="H631" s="9">
        <v>253</v>
      </c>
      <c r="I631" s="5" t="s">
        <v>28</v>
      </c>
      <c r="J631" s="5" t="s">
        <v>30</v>
      </c>
    </row>
    <row r="632" spans="1:10">
      <c r="A632" s="5" t="s">
        <v>722</v>
      </c>
      <c r="B632" s="6">
        <v>44944.721654189816</v>
      </c>
      <c r="C632" s="5" t="s">
        <v>13</v>
      </c>
      <c r="D632" s="7">
        <v>3093266696</v>
      </c>
      <c r="E632" s="5" t="s">
        <v>31</v>
      </c>
      <c r="H632" s="9">
        <v>4114</v>
      </c>
      <c r="I632" s="5" t="s">
        <v>28</v>
      </c>
      <c r="J632" s="5" t="s">
        <v>30</v>
      </c>
    </row>
    <row r="633" spans="1:10">
      <c r="A633" s="5" t="s">
        <v>722</v>
      </c>
      <c r="B633" s="6">
        <v>44944.721654189816</v>
      </c>
      <c r="C633" s="5" t="s">
        <v>13</v>
      </c>
      <c r="D633" s="15">
        <v>45163206488</v>
      </c>
      <c r="E633" s="8" t="s">
        <v>27</v>
      </c>
      <c r="H633" s="9">
        <v>780.4</v>
      </c>
      <c r="I633" s="5" t="s">
        <v>28</v>
      </c>
      <c r="J633" s="5" t="s">
        <v>29</v>
      </c>
    </row>
    <row r="634" spans="1:10">
      <c r="A634" s="5" t="s">
        <v>722</v>
      </c>
      <c r="B634" s="6">
        <v>44944.721654189816</v>
      </c>
      <c r="C634" s="5" t="s">
        <v>13</v>
      </c>
      <c r="D634" s="15">
        <v>19070535048</v>
      </c>
      <c r="E634" s="8" t="s">
        <v>27</v>
      </c>
      <c r="H634" s="9">
        <v>3639.07</v>
      </c>
      <c r="I634" s="5" t="s">
        <v>28</v>
      </c>
      <c r="J634" s="5" t="s">
        <v>29</v>
      </c>
    </row>
    <row r="635" spans="1:10">
      <c r="A635" s="5" t="s">
        <v>722</v>
      </c>
      <c r="B635" s="6">
        <v>44944.721654189816</v>
      </c>
      <c r="C635" s="5" t="s">
        <v>13</v>
      </c>
      <c r="D635" s="7">
        <v>202311</v>
      </c>
      <c r="E635" s="8" t="s">
        <v>27</v>
      </c>
      <c r="H635" s="9">
        <v>391.1</v>
      </c>
      <c r="I635" s="5" t="s">
        <v>28</v>
      </c>
      <c r="J635" s="5" t="s">
        <v>32</v>
      </c>
    </row>
    <row r="636" spans="1:10">
      <c r="A636" s="5" t="s">
        <v>722</v>
      </c>
      <c r="B636" s="6">
        <v>44944.721654189816</v>
      </c>
      <c r="C636" s="5" t="s">
        <v>13</v>
      </c>
      <c r="D636" s="7">
        <v>202310</v>
      </c>
      <c r="E636" s="8" t="s">
        <v>27</v>
      </c>
      <c r="H636" s="9">
        <v>5336.97</v>
      </c>
      <c r="I636" s="5" t="s">
        <v>28</v>
      </c>
      <c r="J636" s="5" t="s">
        <v>32</v>
      </c>
    </row>
    <row r="637" spans="1:10">
      <c r="A637" s="5" t="s">
        <v>722</v>
      </c>
      <c r="B637" s="6">
        <v>44944.721654189816</v>
      </c>
      <c r="C637" s="5" t="s">
        <v>13</v>
      </c>
      <c r="D637" s="7">
        <v>202313</v>
      </c>
      <c r="E637" s="8" t="s">
        <v>27</v>
      </c>
      <c r="H637" s="9">
        <v>16780</v>
      </c>
      <c r="I637" s="5" t="s">
        <v>28</v>
      </c>
      <c r="J637" s="5" t="s">
        <v>32</v>
      </c>
    </row>
    <row r="638" spans="1:10">
      <c r="A638" s="5" t="s">
        <v>722</v>
      </c>
      <c r="B638" s="6">
        <v>44944.721654189816</v>
      </c>
      <c r="C638" s="5" t="s">
        <v>13</v>
      </c>
      <c r="D638" s="15">
        <v>45113269613</v>
      </c>
      <c r="E638" s="8" t="s">
        <v>27</v>
      </c>
      <c r="H638" s="9">
        <v>10860</v>
      </c>
      <c r="I638" s="5" t="s">
        <v>28</v>
      </c>
      <c r="J638" s="5" t="s">
        <v>29</v>
      </c>
    </row>
    <row r="639" spans="1:10">
      <c r="A639" s="5" t="s">
        <v>722</v>
      </c>
      <c r="B639" s="6">
        <v>44944.721654189816</v>
      </c>
      <c r="C639" s="5" t="s">
        <v>13</v>
      </c>
      <c r="D639" s="7">
        <v>238868</v>
      </c>
      <c r="E639" s="8" t="s">
        <v>27</v>
      </c>
      <c r="H639" s="9">
        <v>30261.3</v>
      </c>
      <c r="I639" s="5" t="s">
        <v>28</v>
      </c>
      <c r="J639" s="5" t="s">
        <v>29</v>
      </c>
    </row>
    <row r="640" spans="1:10">
      <c r="A640" s="5" t="s">
        <v>722</v>
      </c>
      <c r="B640" s="6">
        <v>44944.721654189816</v>
      </c>
      <c r="C640" s="5" t="s">
        <v>13</v>
      </c>
      <c r="D640" s="7"/>
      <c r="E640" s="8"/>
      <c r="F640" s="9">
        <v>5884</v>
      </c>
      <c r="I640" s="10" t="s">
        <v>9</v>
      </c>
      <c r="J640" s="8" t="s">
        <v>14</v>
      </c>
    </row>
    <row r="641" spans="1:10">
      <c r="A641" s="5" t="s">
        <v>722</v>
      </c>
      <c r="B641" s="6">
        <v>44944.721654189816</v>
      </c>
      <c r="C641" s="5" t="s">
        <v>13</v>
      </c>
      <c r="D641" s="7"/>
      <c r="E641" s="8"/>
      <c r="F641" s="9">
        <v>16121.5</v>
      </c>
      <c r="I641" s="10" t="s">
        <v>9</v>
      </c>
      <c r="J641" s="5" t="s">
        <v>21</v>
      </c>
    </row>
    <row r="642" spans="1:10">
      <c r="A642" s="5" t="s">
        <v>722</v>
      </c>
      <c r="B642" s="6">
        <v>44944.721654189816</v>
      </c>
      <c r="C642" s="5" t="s">
        <v>13</v>
      </c>
      <c r="D642" s="7"/>
      <c r="E642" s="8"/>
      <c r="F642" s="9">
        <v>8.6999999999999993</v>
      </c>
      <c r="I642" s="10" t="s">
        <v>9</v>
      </c>
      <c r="J642" s="5" t="s">
        <v>32</v>
      </c>
    </row>
    <row r="643" spans="1:10">
      <c r="A643" s="5" t="s">
        <v>722</v>
      </c>
      <c r="B643" s="6">
        <v>44944.721654189816</v>
      </c>
      <c r="C643" s="5" t="s">
        <v>13</v>
      </c>
      <c r="D643" s="7"/>
      <c r="E643" s="8"/>
      <c r="F643" s="9">
        <v>5363.8</v>
      </c>
      <c r="I643" s="10" t="s">
        <v>9</v>
      </c>
      <c r="J643" s="8" t="s">
        <v>225</v>
      </c>
    </row>
    <row r="644" spans="1:10">
      <c r="A644" s="11" t="s">
        <v>22</v>
      </c>
      <c r="B644" s="3"/>
      <c r="C644" s="3"/>
      <c r="D644" s="7"/>
      <c r="E644" s="8"/>
      <c r="F644" s="54">
        <f>SUM(F622:G643)</f>
        <v>27378</v>
      </c>
      <c r="I644" s="10"/>
      <c r="J644" s="5"/>
    </row>
    <row r="645" spans="1:10" ht="15.75">
      <c r="A645" s="13" t="s">
        <v>23</v>
      </c>
      <c r="B645" s="13" t="s">
        <v>24</v>
      </c>
      <c r="C645" s="13" t="s">
        <v>25</v>
      </c>
      <c r="D645" s="14">
        <v>112624636</v>
      </c>
      <c r="E645" s="8"/>
      <c r="F645" s="9"/>
      <c r="I645" s="10"/>
      <c r="J645" s="5"/>
    </row>
    <row r="648" spans="1:10">
      <c r="A648" s="1" t="s">
        <v>0</v>
      </c>
      <c r="B648" s="2"/>
      <c r="C648" s="2"/>
      <c r="D648" s="2"/>
      <c r="E648" s="2"/>
      <c r="F648" s="2"/>
      <c r="G648" s="2"/>
      <c r="H648" s="2"/>
      <c r="I648" s="2"/>
      <c r="J648" s="2"/>
    </row>
    <row r="649" spans="1:10">
      <c r="A649" s="3" t="s">
        <v>769</v>
      </c>
      <c r="B649" s="2"/>
      <c r="C649" s="2"/>
      <c r="D649" s="2"/>
      <c r="E649" s="2"/>
      <c r="F649" s="2"/>
      <c r="G649" s="2"/>
      <c r="H649" s="2"/>
      <c r="I649" s="2"/>
      <c r="J649" s="2"/>
    </row>
    <row r="650" spans="1:10">
      <c r="A650" s="95" t="s">
        <v>0</v>
      </c>
      <c r="B650" s="95" t="s">
        <v>2</v>
      </c>
      <c r="C650" s="95" t="s">
        <v>3</v>
      </c>
      <c r="D650" s="95" t="s">
        <v>4</v>
      </c>
      <c r="E650" s="95" t="s">
        <v>5</v>
      </c>
      <c r="F650" s="97" t="s">
        <v>6</v>
      </c>
      <c r="G650" s="98"/>
      <c r="H650" s="99"/>
      <c r="I650" s="95" t="s">
        <v>7</v>
      </c>
      <c r="J650" s="95" t="s">
        <v>8</v>
      </c>
    </row>
    <row r="651" spans="1:10">
      <c r="A651" s="96"/>
      <c r="B651" s="96"/>
      <c r="C651" s="96"/>
      <c r="D651" s="96"/>
      <c r="E651" s="96"/>
      <c r="F651" s="4" t="s">
        <v>9</v>
      </c>
      <c r="G651" s="4" t="s">
        <v>10</v>
      </c>
      <c r="H651" s="4" t="s">
        <v>11</v>
      </c>
      <c r="I651" s="96"/>
      <c r="J651" s="96"/>
    </row>
    <row r="652" spans="1:10">
      <c r="A652" s="5" t="s">
        <v>768</v>
      </c>
      <c r="B652" s="6">
        <v>44945.490386412035</v>
      </c>
      <c r="C652" s="5" t="s">
        <v>13</v>
      </c>
      <c r="D652" s="10"/>
      <c r="E652" s="8"/>
      <c r="F652" s="9">
        <v>5297.5</v>
      </c>
      <c r="I652" s="10" t="s">
        <v>9</v>
      </c>
      <c r="J652" s="5" t="s">
        <v>218</v>
      </c>
    </row>
    <row r="653" spans="1:10">
      <c r="A653" s="5" t="s">
        <v>768</v>
      </c>
      <c r="B653" s="6">
        <v>44945.490386412035</v>
      </c>
      <c r="C653" s="5" t="s">
        <v>13</v>
      </c>
      <c r="D653" s="10"/>
      <c r="E653" s="8"/>
      <c r="F653" s="9">
        <v>7379</v>
      </c>
      <c r="I653" s="10" t="s">
        <v>9</v>
      </c>
      <c r="J653" s="5" t="s">
        <v>15</v>
      </c>
    </row>
    <row r="654" spans="1:10">
      <c r="A654" s="5" t="s">
        <v>768</v>
      </c>
      <c r="B654" s="6">
        <v>44945.490386412035</v>
      </c>
      <c r="C654" s="5" t="s">
        <v>13</v>
      </c>
      <c r="D654" s="10"/>
      <c r="E654" s="8"/>
      <c r="F654" s="9">
        <v>7634.5</v>
      </c>
      <c r="I654" s="10" t="s">
        <v>9</v>
      </c>
      <c r="J654" s="8" t="s">
        <v>219</v>
      </c>
    </row>
    <row r="655" spans="1:10">
      <c r="A655" s="5" t="s">
        <v>768</v>
      </c>
      <c r="B655" s="6">
        <v>44945.490386412035</v>
      </c>
      <c r="C655" s="5" t="s">
        <v>13</v>
      </c>
      <c r="D655" s="10"/>
      <c r="E655" s="8"/>
      <c r="F655" s="9">
        <v>13824.1</v>
      </c>
      <c r="I655" s="10" t="s">
        <v>9</v>
      </c>
      <c r="J655" s="5" t="s">
        <v>16</v>
      </c>
    </row>
    <row r="656" spans="1:10">
      <c r="A656" s="5" t="s">
        <v>768</v>
      </c>
      <c r="B656" s="6">
        <v>44945.490386412035</v>
      </c>
      <c r="C656" s="5" t="s">
        <v>13</v>
      </c>
      <c r="D656" s="10"/>
      <c r="E656" s="8"/>
      <c r="F656" s="9">
        <v>15063.5</v>
      </c>
      <c r="I656" s="10" t="s">
        <v>9</v>
      </c>
      <c r="J656" s="5" t="s">
        <v>17</v>
      </c>
    </row>
    <row r="657" spans="1:10">
      <c r="A657" s="5" t="s">
        <v>768</v>
      </c>
      <c r="B657" s="6">
        <v>44945.490386412035</v>
      </c>
      <c r="C657" s="5" t="s">
        <v>13</v>
      </c>
      <c r="D657" s="10"/>
      <c r="E657" s="8"/>
      <c r="F657" s="9">
        <v>9125</v>
      </c>
      <c r="I657" s="10" t="s">
        <v>9</v>
      </c>
      <c r="J657" s="5" t="s">
        <v>18</v>
      </c>
    </row>
    <row r="658" spans="1:10">
      <c r="A658" s="5" t="s">
        <v>768</v>
      </c>
      <c r="B658" s="6">
        <v>44945.490386412035</v>
      </c>
      <c r="C658" s="5" t="s">
        <v>13</v>
      </c>
      <c r="D658" s="10"/>
      <c r="E658" s="8"/>
      <c r="F658" s="9">
        <v>12146.1</v>
      </c>
      <c r="I658" s="10" t="s">
        <v>9</v>
      </c>
      <c r="J658" s="5" t="s">
        <v>19</v>
      </c>
    </row>
    <row r="659" spans="1:10">
      <c r="A659" s="5" t="s">
        <v>768</v>
      </c>
      <c r="B659" s="6">
        <v>44945.490386412035</v>
      </c>
      <c r="C659" s="5" t="s">
        <v>13</v>
      </c>
      <c r="D659" s="10"/>
      <c r="E659" s="8"/>
      <c r="F659" s="9">
        <v>15408.5</v>
      </c>
      <c r="I659" s="10" t="s">
        <v>9</v>
      </c>
      <c r="J659" s="5" t="s">
        <v>20</v>
      </c>
    </row>
    <row r="660" spans="1:10">
      <c r="A660" s="5" t="s">
        <v>768</v>
      </c>
      <c r="B660" s="6">
        <v>44945.490386412035</v>
      </c>
      <c r="C660" s="5" t="s">
        <v>13</v>
      </c>
      <c r="D660" s="10"/>
      <c r="E660" s="8"/>
      <c r="F660" s="9">
        <v>8948.5</v>
      </c>
      <c r="I660" s="10" t="s">
        <v>9</v>
      </c>
      <c r="J660" s="8" t="s">
        <v>221</v>
      </c>
    </row>
    <row r="661" spans="1:10">
      <c r="A661" s="5" t="s">
        <v>768</v>
      </c>
      <c r="B661" s="6">
        <v>44945.490386412035</v>
      </c>
      <c r="C661" s="5" t="s">
        <v>13</v>
      </c>
      <c r="D661" s="10"/>
      <c r="E661" s="8"/>
      <c r="F661" s="9">
        <v>11469</v>
      </c>
      <c r="I661" s="10" t="s">
        <v>9</v>
      </c>
      <c r="J661" s="8" t="s">
        <v>222</v>
      </c>
    </row>
    <row r="662" spans="1:10">
      <c r="A662" s="5" t="s">
        <v>768</v>
      </c>
      <c r="B662" s="6">
        <v>44945.490386412035</v>
      </c>
      <c r="C662" s="5" t="s">
        <v>13</v>
      </c>
      <c r="D662" s="10"/>
      <c r="E662" s="8"/>
      <c r="F662" s="9">
        <v>10537.4</v>
      </c>
      <c r="I662" s="10" t="s">
        <v>9</v>
      </c>
      <c r="J662" s="8" t="s">
        <v>223</v>
      </c>
    </row>
    <row r="663" spans="1:10">
      <c r="A663" s="5" t="s">
        <v>768</v>
      </c>
      <c r="B663" s="6">
        <v>44945.490386412035</v>
      </c>
      <c r="C663" s="5" t="s">
        <v>13</v>
      </c>
      <c r="D663" s="10"/>
      <c r="E663" s="8"/>
      <c r="F663" s="9">
        <v>11670.4</v>
      </c>
      <c r="I663" s="10" t="s">
        <v>9</v>
      </c>
      <c r="J663" s="8" t="s">
        <v>224</v>
      </c>
    </row>
    <row r="664" spans="1:10">
      <c r="A664" s="5" t="s">
        <v>768</v>
      </c>
      <c r="B664" s="6">
        <v>44945.490386412035</v>
      </c>
      <c r="C664" s="5" t="s">
        <v>13</v>
      </c>
      <c r="D664" s="10"/>
      <c r="E664" s="8"/>
      <c r="F664" s="9">
        <v>16131.6</v>
      </c>
      <c r="I664" s="10" t="s">
        <v>9</v>
      </c>
      <c r="J664" s="8" t="s">
        <v>275</v>
      </c>
    </row>
    <row r="665" spans="1:10">
      <c r="A665" s="11" t="s">
        <v>22</v>
      </c>
      <c r="B665" s="3"/>
      <c r="C665" s="3"/>
      <c r="D665" s="7"/>
      <c r="E665" s="8"/>
      <c r="F665" s="20">
        <f>SUM(F652:G664)</f>
        <v>144635.09999999998</v>
      </c>
      <c r="H665" s="9"/>
      <c r="I665" s="10"/>
      <c r="J665" s="5"/>
    </row>
    <row r="666" spans="1:10" ht="15.75">
      <c r="A666" s="13" t="s">
        <v>23</v>
      </c>
      <c r="B666" s="13" t="s">
        <v>24</v>
      </c>
      <c r="C666" s="13" t="s">
        <v>25</v>
      </c>
      <c r="D666" s="14">
        <v>112624637</v>
      </c>
      <c r="E666" s="8"/>
      <c r="H666" s="9"/>
      <c r="I666" s="10"/>
      <c r="J666" s="5"/>
    </row>
    <row r="667" spans="1:10">
      <c r="A667" s="5"/>
      <c r="B667" s="6"/>
      <c r="C667" s="5"/>
      <c r="D667" s="7"/>
      <c r="E667" s="8"/>
      <c r="H667" s="9"/>
      <c r="I667" s="10"/>
      <c r="J667" s="5"/>
    </row>
    <row r="668" spans="1:10">
      <c r="A668" s="5"/>
      <c r="B668" s="6"/>
      <c r="C668" s="5"/>
      <c r="D668" s="7"/>
      <c r="E668" s="8"/>
      <c r="H668" s="9"/>
      <c r="I668" s="10"/>
      <c r="J668" s="5"/>
    </row>
    <row r="669" spans="1:10">
      <c r="A669" s="5" t="s">
        <v>767</v>
      </c>
      <c r="B669" s="6">
        <v>44945.736152048608</v>
      </c>
      <c r="C669" s="5" t="s">
        <v>13</v>
      </c>
      <c r="D669" s="15">
        <v>45173182664</v>
      </c>
      <c r="E669" s="8" t="s">
        <v>27</v>
      </c>
      <c r="H669" s="9">
        <v>311.2</v>
      </c>
      <c r="I669" s="5" t="s">
        <v>28</v>
      </c>
      <c r="J669" s="5" t="s">
        <v>30</v>
      </c>
    </row>
    <row r="670" spans="1:10">
      <c r="A670" s="5" t="s">
        <v>766</v>
      </c>
      <c r="B670" s="6">
        <v>44945.736152048608</v>
      </c>
      <c r="C670" s="5" t="s">
        <v>13</v>
      </c>
      <c r="D670" s="15">
        <v>51167336577</v>
      </c>
      <c r="E670" s="8" t="s">
        <v>27</v>
      </c>
      <c r="H670" s="9">
        <v>174.18</v>
      </c>
      <c r="I670" s="5" t="s">
        <v>28</v>
      </c>
      <c r="J670" s="5" t="s">
        <v>30</v>
      </c>
    </row>
    <row r="671" spans="1:10">
      <c r="A671" s="5" t="s">
        <v>766</v>
      </c>
      <c r="B671" s="6">
        <v>44945.736152048608</v>
      </c>
      <c r="C671" s="5" t="s">
        <v>13</v>
      </c>
      <c r="D671" s="15">
        <v>511673365771</v>
      </c>
      <c r="E671" s="8" t="s">
        <v>27</v>
      </c>
      <c r="H671" s="9">
        <v>3257.46</v>
      </c>
      <c r="I671" s="5" t="s">
        <v>28</v>
      </c>
      <c r="J671" s="5" t="s">
        <v>30</v>
      </c>
    </row>
    <row r="672" spans="1:10">
      <c r="A672" s="5" t="s">
        <v>766</v>
      </c>
      <c r="B672" s="6">
        <v>44945.736152048608</v>
      </c>
      <c r="C672" s="5" t="s">
        <v>13</v>
      </c>
      <c r="D672" s="15">
        <v>511673365772</v>
      </c>
      <c r="E672" s="8" t="s">
        <v>27</v>
      </c>
      <c r="H672" s="9">
        <v>352.41</v>
      </c>
      <c r="I672" s="5" t="s">
        <v>28</v>
      </c>
      <c r="J672" s="5" t="s">
        <v>30</v>
      </c>
    </row>
    <row r="673" spans="1:10">
      <c r="A673" s="5" t="s">
        <v>766</v>
      </c>
      <c r="B673" s="6">
        <v>44945.736152048608</v>
      </c>
      <c r="C673" s="5" t="s">
        <v>13</v>
      </c>
      <c r="D673" s="15">
        <v>511673365773</v>
      </c>
      <c r="E673" s="8" t="s">
        <v>27</v>
      </c>
      <c r="H673" s="9">
        <v>176.2</v>
      </c>
      <c r="I673" s="5" t="s">
        <v>28</v>
      </c>
      <c r="J673" s="5" t="s">
        <v>30</v>
      </c>
    </row>
    <row r="674" spans="1:10">
      <c r="A674" s="5" t="s">
        <v>766</v>
      </c>
      <c r="B674" s="6">
        <v>44945.736152048608</v>
      </c>
      <c r="C674" s="5" t="s">
        <v>13</v>
      </c>
      <c r="D674" s="15">
        <v>511673365774</v>
      </c>
      <c r="E674" s="8" t="s">
        <v>27</v>
      </c>
      <c r="H674" s="9">
        <v>1647.13</v>
      </c>
      <c r="I674" s="5" t="s">
        <v>28</v>
      </c>
      <c r="J674" s="5" t="s">
        <v>30</v>
      </c>
    </row>
    <row r="675" spans="1:10">
      <c r="A675" s="5" t="s">
        <v>766</v>
      </c>
      <c r="B675" s="6">
        <v>44945.736152048608</v>
      </c>
      <c r="C675" s="5" t="s">
        <v>13</v>
      </c>
      <c r="D675" s="15">
        <v>511673365775</v>
      </c>
      <c r="E675" s="8" t="s">
        <v>27</v>
      </c>
      <c r="H675" s="9">
        <v>704.82</v>
      </c>
      <c r="I675" s="5" t="s">
        <v>28</v>
      </c>
      <c r="J675" s="5" t="s">
        <v>30</v>
      </c>
    </row>
    <row r="676" spans="1:10">
      <c r="A676" s="5" t="s">
        <v>766</v>
      </c>
      <c r="B676" s="6">
        <v>44945.736152048608</v>
      </c>
      <c r="C676" s="5" t="s">
        <v>13</v>
      </c>
      <c r="D676" s="15">
        <v>511673365776</v>
      </c>
      <c r="E676" s="8" t="s">
        <v>27</v>
      </c>
      <c r="H676" s="9">
        <v>1477.6</v>
      </c>
      <c r="I676" s="5" t="s">
        <v>28</v>
      </c>
      <c r="J676" s="5" t="s">
        <v>30</v>
      </c>
    </row>
    <row r="677" spans="1:10">
      <c r="A677" s="5" t="s">
        <v>766</v>
      </c>
      <c r="B677" s="6">
        <v>44945.736152048608</v>
      </c>
      <c r="C677" s="5" t="s">
        <v>13</v>
      </c>
      <c r="D677" s="15">
        <v>511673365777</v>
      </c>
      <c r="E677" s="8" t="s">
        <v>27</v>
      </c>
      <c r="H677" s="9">
        <v>14264.88</v>
      </c>
      <c r="I677" s="5" t="s">
        <v>28</v>
      </c>
      <c r="J677" s="5" t="s">
        <v>30</v>
      </c>
    </row>
    <row r="678" spans="1:10">
      <c r="A678" s="5" t="s">
        <v>766</v>
      </c>
      <c r="B678" s="6">
        <v>44945.736152048608</v>
      </c>
      <c r="C678" s="5" t="s">
        <v>13</v>
      </c>
      <c r="D678" s="15">
        <v>511673365778</v>
      </c>
      <c r="E678" s="8" t="s">
        <v>27</v>
      </c>
      <c r="H678" s="9">
        <v>2335.6</v>
      </c>
      <c r="I678" s="5" t="s">
        <v>28</v>
      </c>
      <c r="J678" s="5" t="s">
        <v>30</v>
      </c>
    </row>
    <row r="679" spans="1:10">
      <c r="A679" s="5" t="s">
        <v>766</v>
      </c>
      <c r="B679" s="6">
        <v>44945.736152048608</v>
      </c>
      <c r="C679" s="5" t="s">
        <v>13</v>
      </c>
      <c r="D679" s="15">
        <v>51717300772</v>
      </c>
      <c r="E679" s="8" t="s">
        <v>27</v>
      </c>
      <c r="H679" s="9">
        <v>355.2</v>
      </c>
      <c r="I679" s="5" t="s">
        <v>28</v>
      </c>
      <c r="J679" s="5" t="s">
        <v>30</v>
      </c>
    </row>
    <row r="680" spans="1:10">
      <c r="A680" s="5" t="s">
        <v>766</v>
      </c>
      <c r="B680" s="6">
        <v>44945.736152048608</v>
      </c>
      <c r="C680" s="5" t="s">
        <v>13</v>
      </c>
      <c r="D680" s="15">
        <v>517173007721</v>
      </c>
      <c r="E680" s="8" t="s">
        <v>27</v>
      </c>
      <c r="H680" s="9">
        <v>1353.72</v>
      </c>
      <c r="I680" s="5" t="s">
        <v>28</v>
      </c>
      <c r="J680" s="5" t="s">
        <v>30</v>
      </c>
    </row>
    <row r="681" spans="1:10">
      <c r="A681" s="5" t="s">
        <v>766</v>
      </c>
      <c r="B681" s="6">
        <v>44945.736152048608</v>
      </c>
      <c r="C681" s="5" t="s">
        <v>13</v>
      </c>
      <c r="D681" s="15">
        <v>517173007722</v>
      </c>
      <c r="E681" s="8" t="s">
        <v>27</v>
      </c>
      <c r="H681" s="9">
        <v>192.12</v>
      </c>
      <c r="I681" s="5" t="s">
        <v>28</v>
      </c>
      <c r="J681" s="5" t="s">
        <v>30</v>
      </c>
    </row>
    <row r="682" spans="1:10">
      <c r="A682" s="5" t="s">
        <v>766</v>
      </c>
      <c r="B682" s="6">
        <v>44945.736152048608</v>
      </c>
      <c r="C682" s="5" t="s">
        <v>13</v>
      </c>
      <c r="D682" s="15">
        <v>517173007723</v>
      </c>
      <c r="E682" s="8" t="s">
        <v>27</v>
      </c>
      <c r="H682" s="9">
        <v>48</v>
      </c>
      <c r="I682" s="5" t="s">
        <v>28</v>
      </c>
      <c r="J682" s="5" t="s">
        <v>30</v>
      </c>
    </row>
    <row r="683" spans="1:10">
      <c r="A683" s="5" t="s">
        <v>766</v>
      </c>
      <c r="B683" s="6">
        <v>44945.736152048608</v>
      </c>
      <c r="C683" s="5" t="s">
        <v>13</v>
      </c>
      <c r="D683" s="15">
        <v>517173007724</v>
      </c>
      <c r="E683" s="8" t="s">
        <v>27</v>
      </c>
      <c r="H683" s="9">
        <v>436.74</v>
      </c>
      <c r="I683" s="5" t="s">
        <v>28</v>
      </c>
      <c r="J683" s="5" t="s">
        <v>30</v>
      </c>
    </row>
    <row r="684" spans="1:10">
      <c r="A684" s="5" t="s">
        <v>766</v>
      </c>
      <c r="B684" s="6">
        <v>44945.736152048608</v>
      </c>
      <c r="C684" s="5" t="s">
        <v>13</v>
      </c>
      <c r="D684" s="15">
        <v>517173007725</v>
      </c>
      <c r="E684" s="8" t="s">
        <v>27</v>
      </c>
      <c r="H684" s="9">
        <v>633.84</v>
      </c>
      <c r="I684" s="5" t="s">
        <v>28</v>
      </c>
      <c r="J684" s="5" t="s">
        <v>30</v>
      </c>
    </row>
    <row r="685" spans="1:10">
      <c r="A685" s="5" t="s">
        <v>766</v>
      </c>
      <c r="B685" s="6">
        <v>44945.736152048608</v>
      </c>
      <c r="C685" s="5" t="s">
        <v>13</v>
      </c>
      <c r="D685" s="15">
        <v>517173007726</v>
      </c>
      <c r="E685" s="8" t="s">
        <v>27</v>
      </c>
      <c r="H685" s="9">
        <v>263.94</v>
      </c>
      <c r="I685" s="5" t="s">
        <v>28</v>
      </c>
      <c r="J685" s="5" t="s">
        <v>30</v>
      </c>
    </row>
    <row r="686" spans="1:10">
      <c r="A686" s="5" t="s">
        <v>766</v>
      </c>
      <c r="B686" s="6">
        <v>44945.736152048608</v>
      </c>
      <c r="C686" s="5" t="s">
        <v>13</v>
      </c>
      <c r="D686" s="15">
        <v>517173007727</v>
      </c>
      <c r="E686" s="8" t="s">
        <v>27</v>
      </c>
      <c r="H686" s="9">
        <v>647.94000000000005</v>
      </c>
      <c r="I686" s="5" t="s">
        <v>28</v>
      </c>
      <c r="J686" s="5" t="s">
        <v>30</v>
      </c>
    </row>
    <row r="687" spans="1:10">
      <c r="A687" s="5" t="s">
        <v>766</v>
      </c>
      <c r="B687" s="6">
        <v>44945.736152048608</v>
      </c>
      <c r="C687" s="5" t="s">
        <v>13</v>
      </c>
      <c r="D687" s="15">
        <v>45153115003</v>
      </c>
      <c r="E687" s="8" t="s">
        <v>27</v>
      </c>
      <c r="H687" s="9">
        <v>881.72</v>
      </c>
      <c r="I687" s="5" t="s">
        <v>28</v>
      </c>
      <c r="J687" s="5" t="s">
        <v>30</v>
      </c>
    </row>
    <row r="688" spans="1:10">
      <c r="A688" s="5" t="s">
        <v>766</v>
      </c>
      <c r="B688" s="6">
        <v>44945.736152048608</v>
      </c>
      <c r="C688" s="5" t="s">
        <v>13</v>
      </c>
      <c r="D688" s="7">
        <v>773252</v>
      </c>
      <c r="E688" s="8" t="s">
        <v>27</v>
      </c>
      <c r="H688" s="9">
        <v>3152.12</v>
      </c>
      <c r="I688" s="5" t="s">
        <v>28</v>
      </c>
      <c r="J688" s="5" t="s">
        <v>32</v>
      </c>
    </row>
    <row r="689" spans="1:10">
      <c r="A689" s="5" t="s">
        <v>766</v>
      </c>
      <c r="B689" s="6">
        <v>44945.736152048608</v>
      </c>
      <c r="C689" s="5" t="s">
        <v>13</v>
      </c>
      <c r="D689" s="7">
        <v>773251</v>
      </c>
      <c r="E689" s="8" t="s">
        <v>27</v>
      </c>
      <c r="H689" s="9">
        <v>735</v>
      </c>
      <c r="I689" s="5" t="s">
        <v>28</v>
      </c>
      <c r="J689" s="5" t="s">
        <v>32</v>
      </c>
    </row>
    <row r="690" spans="1:10">
      <c r="A690" s="5" t="s">
        <v>766</v>
      </c>
      <c r="B690" s="6">
        <v>44945.736152048608</v>
      </c>
      <c r="C690" s="5" t="s">
        <v>13</v>
      </c>
      <c r="D690" s="7">
        <v>773250</v>
      </c>
      <c r="E690" s="8" t="s">
        <v>27</v>
      </c>
      <c r="H690" s="9">
        <v>1196.0999999999999</v>
      </c>
      <c r="I690" s="5" t="s">
        <v>28</v>
      </c>
      <c r="J690" s="5" t="s">
        <v>32</v>
      </c>
    </row>
    <row r="691" spans="1:10">
      <c r="A691" s="5" t="s">
        <v>766</v>
      </c>
      <c r="B691" s="6">
        <v>44945.736152048608</v>
      </c>
      <c r="C691" s="5" t="s">
        <v>13</v>
      </c>
      <c r="D691" s="7">
        <v>773248</v>
      </c>
      <c r="E691" s="8" t="s">
        <v>27</v>
      </c>
      <c r="H691" s="9">
        <v>8303.39</v>
      </c>
      <c r="I691" s="5" t="s">
        <v>28</v>
      </c>
      <c r="J691" s="5" t="s">
        <v>32</v>
      </c>
    </row>
    <row r="692" spans="1:10">
      <c r="A692" s="5" t="s">
        <v>766</v>
      </c>
      <c r="B692" s="6">
        <v>44945.736152048608</v>
      </c>
      <c r="C692" s="5" t="s">
        <v>13</v>
      </c>
      <c r="D692" s="7">
        <v>73247</v>
      </c>
      <c r="E692" s="8" t="s">
        <v>27</v>
      </c>
      <c r="H692" s="9">
        <v>1330.18</v>
      </c>
      <c r="I692" s="5" t="s">
        <v>28</v>
      </c>
      <c r="J692" s="5" t="s">
        <v>32</v>
      </c>
    </row>
    <row r="693" spans="1:10">
      <c r="A693" s="5" t="s">
        <v>766</v>
      </c>
      <c r="B693" s="6">
        <v>44945.736152048608</v>
      </c>
      <c r="C693" s="5" t="s">
        <v>13</v>
      </c>
      <c r="D693" s="7">
        <v>773246</v>
      </c>
      <c r="E693" s="8" t="s">
        <v>27</v>
      </c>
      <c r="H693" s="9">
        <v>43160.5</v>
      </c>
      <c r="I693" s="5" t="s">
        <v>28</v>
      </c>
      <c r="J693" s="5" t="s">
        <v>32</v>
      </c>
    </row>
    <row r="694" spans="1:10">
      <c r="A694" s="5" t="s">
        <v>766</v>
      </c>
      <c r="B694" s="6">
        <v>44945.736152048608</v>
      </c>
      <c r="C694" s="5" t="s">
        <v>13</v>
      </c>
      <c r="D694" s="7">
        <v>773249</v>
      </c>
      <c r="E694" s="8" t="s">
        <v>27</v>
      </c>
      <c r="H694" s="9">
        <v>27947.8</v>
      </c>
      <c r="I694" s="5" t="s">
        <v>28</v>
      </c>
      <c r="J694" s="5" t="s">
        <v>32</v>
      </c>
    </row>
    <row r="695" spans="1:10">
      <c r="A695" s="5" t="s">
        <v>766</v>
      </c>
      <c r="B695" s="6">
        <v>44945.736152048608</v>
      </c>
      <c r="C695" s="5" t="s">
        <v>13</v>
      </c>
      <c r="D695" s="7">
        <v>239014</v>
      </c>
      <c r="E695" s="8" t="s">
        <v>27</v>
      </c>
      <c r="H695" s="9">
        <v>16183.6</v>
      </c>
      <c r="I695" s="5" t="s">
        <v>28</v>
      </c>
      <c r="J695" s="5" t="s">
        <v>29</v>
      </c>
    </row>
    <row r="696" spans="1:10">
      <c r="A696" s="5" t="s">
        <v>766</v>
      </c>
      <c r="B696" s="6">
        <v>44945.736152048608</v>
      </c>
      <c r="C696" s="5" t="s">
        <v>13</v>
      </c>
      <c r="D696" s="7">
        <v>238926</v>
      </c>
      <c r="E696" s="8" t="s">
        <v>27</v>
      </c>
      <c r="H696" s="9">
        <v>6607.9</v>
      </c>
      <c r="I696" s="5" t="s">
        <v>28</v>
      </c>
      <c r="J696" s="5" t="s">
        <v>29</v>
      </c>
    </row>
    <row r="697" spans="1:10">
      <c r="A697" s="5" t="s">
        <v>766</v>
      </c>
      <c r="B697" s="6">
        <v>44945.736152048608</v>
      </c>
      <c r="C697" s="5" t="s">
        <v>13</v>
      </c>
      <c r="D697" s="15">
        <v>45143489594</v>
      </c>
      <c r="E697" s="8" t="s">
        <v>27</v>
      </c>
      <c r="H697" s="9">
        <v>51.59</v>
      </c>
      <c r="I697" s="5" t="s">
        <v>28</v>
      </c>
      <c r="J697" s="5" t="s">
        <v>30</v>
      </c>
    </row>
    <row r="698" spans="1:10">
      <c r="A698" s="5" t="s">
        <v>766</v>
      </c>
      <c r="B698" s="6">
        <v>44945.736152048608</v>
      </c>
      <c r="C698" s="5" t="s">
        <v>13</v>
      </c>
      <c r="D698" s="15">
        <v>45133122867</v>
      </c>
      <c r="E698" s="8" t="s">
        <v>27</v>
      </c>
      <c r="H698" s="9">
        <v>100.5</v>
      </c>
      <c r="I698" s="5" t="s">
        <v>28</v>
      </c>
      <c r="J698" s="5" t="s">
        <v>30</v>
      </c>
    </row>
    <row r="699" spans="1:10">
      <c r="A699" s="5" t="s">
        <v>766</v>
      </c>
      <c r="B699" s="6">
        <v>44945.736152048608</v>
      </c>
      <c r="C699" s="5" t="s">
        <v>13</v>
      </c>
      <c r="D699" s="15">
        <v>45163210060</v>
      </c>
      <c r="E699" s="8" t="s">
        <v>27</v>
      </c>
      <c r="H699" s="9">
        <v>270.92</v>
      </c>
      <c r="I699" s="5" t="s">
        <v>28</v>
      </c>
      <c r="J699" s="5" t="s">
        <v>30</v>
      </c>
    </row>
    <row r="700" spans="1:10">
      <c r="A700" s="5" t="s">
        <v>766</v>
      </c>
      <c r="B700" s="6">
        <v>44945.736152048608</v>
      </c>
      <c r="C700" s="5" t="s">
        <v>13</v>
      </c>
      <c r="D700" s="15">
        <v>45163210498</v>
      </c>
      <c r="E700" s="8" t="s">
        <v>27</v>
      </c>
      <c r="H700" s="9">
        <v>69.3</v>
      </c>
      <c r="I700" s="5" t="s">
        <v>28</v>
      </c>
      <c r="J700" s="5" t="s">
        <v>30</v>
      </c>
    </row>
    <row r="701" spans="1:10">
      <c r="A701" s="5" t="s">
        <v>766</v>
      </c>
      <c r="B701" s="6">
        <v>44945.736152048608</v>
      </c>
      <c r="C701" s="5" t="s">
        <v>13</v>
      </c>
      <c r="D701" s="15">
        <v>45163210717</v>
      </c>
      <c r="E701" s="8" t="s">
        <v>27</v>
      </c>
      <c r="H701" s="9">
        <v>297</v>
      </c>
      <c r="I701" s="5" t="s">
        <v>28</v>
      </c>
      <c r="J701" s="5" t="s">
        <v>30</v>
      </c>
    </row>
    <row r="702" spans="1:10">
      <c r="A702" s="5" t="s">
        <v>766</v>
      </c>
      <c r="B702" s="6">
        <v>44945.736152048608</v>
      </c>
      <c r="C702" s="5" t="s">
        <v>13</v>
      </c>
      <c r="D702" s="15">
        <v>45113271404</v>
      </c>
      <c r="E702" s="8" t="s">
        <v>27</v>
      </c>
      <c r="H702" s="9">
        <v>50.5</v>
      </c>
      <c r="I702" s="5" t="s">
        <v>28</v>
      </c>
      <c r="J702" s="5" t="s">
        <v>30</v>
      </c>
    </row>
    <row r="703" spans="1:10">
      <c r="A703" s="5" t="s">
        <v>766</v>
      </c>
      <c r="B703" s="6">
        <v>44945.736152048608</v>
      </c>
      <c r="C703" s="5" t="s">
        <v>13</v>
      </c>
      <c r="D703" s="7"/>
      <c r="E703" s="8"/>
      <c r="F703" s="9">
        <v>7218.2</v>
      </c>
      <c r="I703" s="10" t="s">
        <v>9</v>
      </c>
      <c r="J703" s="5" t="s">
        <v>218</v>
      </c>
    </row>
    <row r="704" spans="1:10">
      <c r="A704" s="5" t="s">
        <v>766</v>
      </c>
      <c r="B704" s="6">
        <v>44945.736152048608</v>
      </c>
      <c r="C704" s="5" t="s">
        <v>13</v>
      </c>
      <c r="D704" s="7"/>
      <c r="E704" s="8"/>
      <c r="F704" s="9">
        <v>10602.4</v>
      </c>
      <c r="I704" s="10" t="s">
        <v>9</v>
      </c>
      <c r="J704" s="8" t="s">
        <v>219</v>
      </c>
    </row>
    <row r="705" spans="1:10">
      <c r="A705" s="5" t="s">
        <v>766</v>
      </c>
      <c r="B705" s="6">
        <v>44945.736152048608</v>
      </c>
      <c r="C705" s="5" t="s">
        <v>13</v>
      </c>
      <c r="D705" s="7"/>
      <c r="E705" s="8"/>
      <c r="F705" s="9">
        <v>11417.4</v>
      </c>
      <c r="I705" s="10" t="s">
        <v>9</v>
      </c>
      <c r="J705" s="5" t="s">
        <v>21</v>
      </c>
    </row>
    <row r="706" spans="1:10">
      <c r="A706" s="5" t="s">
        <v>766</v>
      </c>
      <c r="B706" s="6">
        <v>44945.736152048608</v>
      </c>
      <c r="C706" s="5" t="s">
        <v>13</v>
      </c>
      <c r="D706" s="7"/>
      <c r="E706" s="8"/>
      <c r="F706" s="9">
        <v>462.2</v>
      </c>
      <c r="I706" s="10" t="s">
        <v>9</v>
      </c>
      <c r="J706" s="5" t="s">
        <v>30</v>
      </c>
    </row>
    <row r="707" spans="1:10">
      <c r="A707" s="5" t="s">
        <v>766</v>
      </c>
      <c r="B707" s="6">
        <v>44945.736152048608</v>
      </c>
      <c r="C707" s="5" t="s">
        <v>13</v>
      </c>
      <c r="D707" s="7"/>
      <c r="E707" s="8"/>
      <c r="F707" s="9">
        <v>4055.8</v>
      </c>
      <c r="I707" s="10" t="s">
        <v>9</v>
      </c>
      <c r="J707" s="8" t="s">
        <v>225</v>
      </c>
    </row>
    <row r="708" spans="1:10">
      <c r="A708" s="11" t="s">
        <v>22</v>
      </c>
      <c r="B708" s="3"/>
      <c r="C708" s="3"/>
      <c r="D708" s="7"/>
      <c r="E708" s="8"/>
      <c r="F708" s="20">
        <f>SUM(F695:G707)</f>
        <v>33756</v>
      </c>
      <c r="H708" s="9"/>
      <c r="I708" s="10"/>
      <c r="J708" s="5"/>
    </row>
    <row r="709" spans="1:10">
      <c r="A709" s="13" t="s">
        <v>23</v>
      </c>
      <c r="B709" s="13" t="s">
        <v>24</v>
      </c>
      <c r="C709" s="13" t="s">
        <v>25</v>
      </c>
      <c r="D709" s="7"/>
      <c r="E709" s="8"/>
      <c r="H709" s="9"/>
      <c r="I709" s="10"/>
      <c r="J709" s="5"/>
    </row>
    <row r="710" spans="1:10" ht="15.75">
      <c r="D710" s="14">
        <v>112644491</v>
      </c>
    </row>
    <row r="711" spans="1:10" ht="15.75">
      <c r="D711" s="66">
        <v>112636413</v>
      </c>
      <c r="E711" s="68" t="s">
        <v>135</v>
      </c>
    </row>
    <row r="712" spans="1:10">
      <c r="A712" s="17" t="s">
        <v>866</v>
      </c>
      <c r="B712" s="30"/>
      <c r="C712" s="30"/>
    </row>
    <row r="713" spans="1:10">
      <c r="A713" s="17" t="s">
        <v>868</v>
      </c>
      <c r="B713" s="17"/>
      <c r="C713" s="30"/>
    </row>
    <row r="714" spans="1:10">
      <c r="A714" s="26"/>
    </row>
    <row r="715" spans="1:10">
      <c r="A715" s="1" t="s">
        <v>0</v>
      </c>
      <c r="B715" s="2"/>
      <c r="C715" s="2"/>
      <c r="D715" s="2"/>
      <c r="E715" s="2"/>
      <c r="F715" s="2"/>
      <c r="G715" s="2"/>
      <c r="H715" s="2"/>
      <c r="I715" s="2"/>
      <c r="J715" s="2"/>
    </row>
    <row r="716" spans="1:10">
      <c r="A716" s="3" t="s">
        <v>806</v>
      </c>
      <c r="B716" s="2"/>
      <c r="C716" s="2"/>
      <c r="D716" s="2"/>
      <c r="E716" s="2"/>
      <c r="F716" s="2"/>
      <c r="G716" s="2"/>
      <c r="H716" s="2"/>
      <c r="I716" s="2"/>
      <c r="J716" s="2"/>
    </row>
    <row r="717" spans="1:10">
      <c r="A717" s="95" t="s">
        <v>0</v>
      </c>
      <c r="B717" s="95" t="s">
        <v>2</v>
      </c>
      <c r="C717" s="95" t="s">
        <v>3</v>
      </c>
      <c r="D717" s="95" t="s">
        <v>4</v>
      </c>
      <c r="E717" s="95" t="s">
        <v>5</v>
      </c>
      <c r="F717" s="97" t="s">
        <v>6</v>
      </c>
      <c r="G717" s="98"/>
      <c r="H717" s="99"/>
      <c r="I717" s="95" t="s">
        <v>7</v>
      </c>
      <c r="J717" s="95" t="s">
        <v>8</v>
      </c>
    </row>
    <row r="718" spans="1:10">
      <c r="A718" s="96"/>
      <c r="B718" s="96"/>
      <c r="C718" s="96"/>
      <c r="D718" s="96"/>
      <c r="E718" s="96"/>
      <c r="F718" s="4" t="s">
        <v>9</v>
      </c>
      <c r="G718" s="4" t="s">
        <v>10</v>
      </c>
      <c r="H718" s="4" t="s">
        <v>11</v>
      </c>
      <c r="I718" s="96"/>
      <c r="J718" s="96"/>
    </row>
    <row r="719" spans="1:10">
      <c r="A719" s="5" t="s">
        <v>805</v>
      </c>
      <c r="B719" s="6">
        <v>44946.503274895833</v>
      </c>
      <c r="C719" s="5" t="s">
        <v>13</v>
      </c>
      <c r="D719" s="10"/>
      <c r="E719" s="8"/>
      <c r="G719" s="9">
        <v>1570</v>
      </c>
      <c r="I719" s="10" t="s">
        <v>10</v>
      </c>
      <c r="J719" s="8" t="s">
        <v>221</v>
      </c>
    </row>
    <row r="720" spans="1:10">
      <c r="A720" s="5" t="s">
        <v>805</v>
      </c>
      <c r="B720" s="6">
        <v>44946.503274895833</v>
      </c>
      <c r="C720" s="5" t="s">
        <v>13</v>
      </c>
      <c r="D720" s="10"/>
      <c r="E720" s="8"/>
      <c r="F720" s="9">
        <v>7602.6</v>
      </c>
      <c r="I720" s="10" t="s">
        <v>9</v>
      </c>
      <c r="J720" s="8" t="s">
        <v>14</v>
      </c>
    </row>
    <row r="721" spans="1:10">
      <c r="A721" s="5" t="s">
        <v>805</v>
      </c>
      <c r="B721" s="6">
        <v>44946.503274895833</v>
      </c>
      <c r="C721" s="5" t="s">
        <v>13</v>
      </c>
      <c r="D721" s="10"/>
      <c r="E721" s="8"/>
      <c r="F721" s="9">
        <v>4052.8</v>
      </c>
      <c r="I721" s="10" t="s">
        <v>9</v>
      </c>
      <c r="J721" s="5" t="s">
        <v>15</v>
      </c>
    </row>
    <row r="722" spans="1:10">
      <c r="A722" s="5" t="s">
        <v>805</v>
      </c>
      <c r="B722" s="6">
        <v>44946.503274895833</v>
      </c>
      <c r="C722" s="5" t="s">
        <v>13</v>
      </c>
      <c r="D722" s="10"/>
      <c r="E722" s="8"/>
      <c r="F722" s="9">
        <v>12470.7</v>
      </c>
      <c r="I722" s="10" t="s">
        <v>9</v>
      </c>
      <c r="J722" s="5" t="s">
        <v>16</v>
      </c>
    </row>
    <row r="723" spans="1:10">
      <c r="A723" s="5" t="s">
        <v>805</v>
      </c>
      <c r="B723" s="6">
        <v>44946.503274895833</v>
      </c>
      <c r="C723" s="5" t="s">
        <v>13</v>
      </c>
      <c r="D723" s="10"/>
      <c r="E723" s="8"/>
      <c r="F723" s="9">
        <v>21651.7</v>
      </c>
      <c r="I723" s="10" t="s">
        <v>9</v>
      </c>
      <c r="J723" s="5" t="s">
        <v>17</v>
      </c>
    </row>
    <row r="724" spans="1:10">
      <c r="A724" s="5" t="s">
        <v>805</v>
      </c>
      <c r="B724" s="6">
        <v>44946.503274895833</v>
      </c>
      <c r="C724" s="5" t="s">
        <v>13</v>
      </c>
      <c r="D724" s="10"/>
      <c r="E724" s="8"/>
      <c r="F724" s="9">
        <v>9218</v>
      </c>
      <c r="I724" s="10" t="s">
        <v>9</v>
      </c>
      <c r="J724" s="5" t="s">
        <v>18</v>
      </c>
    </row>
    <row r="725" spans="1:10">
      <c r="A725" s="5" t="s">
        <v>805</v>
      </c>
      <c r="B725" s="6">
        <v>44946.503274895833</v>
      </c>
      <c r="C725" s="5" t="s">
        <v>13</v>
      </c>
      <c r="D725" s="10"/>
      <c r="E725" s="8"/>
      <c r="F725" s="9">
        <v>13701.2</v>
      </c>
      <c r="I725" s="10" t="s">
        <v>9</v>
      </c>
      <c r="J725" s="5" t="s">
        <v>19</v>
      </c>
    </row>
    <row r="726" spans="1:10">
      <c r="A726" s="5" t="s">
        <v>805</v>
      </c>
      <c r="B726" s="6">
        <v>44946.503274895833</v>
      </c>
      <c r="C726" s="5" t="s">
        <v>13</v>
      </c>
      <c r="D726" s="10"/>
      <c r="E726" s="8"/>
      <c r="F726" s="9">
        <v>15435.9</v>
      </c>
      <c r="I726" s="10" t="s">
        <v>9</v>
      </c>
      <c r="J726" s="5" t="s">
        <v>20</v>
      </c>
    </row>
    <row r="727" spans="1:10">
      <c r="A727" s="5" t="s">
        <v>805</v>
      </c>
      <c r="B727" s="6">
        <v>44946.503274895833</v>
      </c>
      <c r="C727" s="5" t="s">
        <v>13</v>
      </c>
      <c r="D727" s="10"/>
      <c r="E727" s="8"/>
      <c r="F727" s="9">
        <v>7726.9</v>
      </c>
      <c r="I727" s="10" t="s">
        <v>9</v>
      </c>
      <c r="J727" s="8" t="s">
        <v>221</v>
      </c>
    </row>
    <row r="728" spans="1:10">
      <c r="A728" s="5" t="s">
        <v>805</v>
      </c>
      <c r="B728" s="6">
        <v>44946.503274895833</v>
      </c>
      <c r="C728" s="5" t="s">
        <v>13</v>
      </c>
      <c r="D728" s="10"/>
      <c r="E728" s="8"/>
      <c r="F728" s="9">
        <v>8303.2000000000007</v>
      </c>
      <c r="I728" s="10" t="s">
        <v>9</v>
      </c>
      <c r="J728" s="8" t="s">
        <v>222</v>
      </c>
    </row>
    <row r="729" spans="1:10">
      <c r="A729" s="5" t="s">
        <v>805</v>
      </c>
      <c r="B729" s="6">
        <v>44946.503274895833</v>
      </c>
      <c r="C729" s="5" t="s">
        <v>13</v>
      </c>
      <c r="D729" s="10"/>
      <c r="E729" s="8"/>
      <c r="F729" s="9">
        <v>9079.1</v>
      </c>
      <c r="I729" s="10" t="s">
        <v>9</v>
      </c>
      <c r="J729" s="8" t="s">
        <v>224</v>
      </c>
    </row>
    <row r="730" spans="1:10">
      <c r="A730" s="11" t="s">
        <v>22</v>
      </c>
      <c r="B730" s="3"/>
      <c r="C730" s="3"/>
      <c r="D730" s="10"/>
      <c r="E730" s="8"/>
      <c r="F730" s="37">
        <f>SUM(F719:G729)</f>
        <v>110812.09999999999</v>
      </c>
      <c r="H730" s="9"/>
      <c r="I730" s="10"/>
      <c r="J730" s="5"/>
    </row>
    <row r="731" spans="1:10">
      <c r="A731" s="13" t="s">
        <v>23</v>
      </c>
      <c r="B731" s="13" t="s">
        <v>24</v>
      </c>
      <c r="C731" s="13" t="s">
        <v>25</v>
      </c>
      <c r="D731" s="10"/>
      <c r="E731" s="8"/>
      <c r="H731" s="9"/>
      <c r="I731" s="10"/>
      <c r="J731" s="5"/>
    </row>
    <row r="732" spans="1:10" ht="15.75">
      <c r="A732" s="5"/>
      <c r="B732" s="6"/>
      <c r="C732" s="5"/>
      <c r="D732" s="14">
        <v>112644492</v>
      </c>
      <c r="E732" s="8"/>
      <c r="H732" s="9"/>
      <c r="I732" s="10"/>
      <c r="J732" s="5"/>
    </row>
    <row r="733" spans="1:10" ht="15.75">
      <c r="A733" s="5"/>
      <c r="B733" s="6"/>
      <c r="C733" s="5"/>
      <c r="D733" s="66">
        <v>112636416</v>
      </c>
      <c r="E733" s="67" t="s">
        <v>135</v>
      </c>
      <c r="H733" s="9"/>
      <c r="I733" s="10"/>
      <c r="J733" s="5"/>
    </row>
    <row r="734" spans="1:10">
      <c r="A734" s="17" t="s">
        <v>866</v>
      </c>
      <c r="B734" s="30"/>
      <c r="C734" s="30"/>
      <c r="D734" s="7"/>
      <c r="E734" s="8"/>
      <c r="H734" s="9"/>
      <c r="I734" s="10"/>
      <c r="J734" s="5"/>
    </row>
    <row r="735" spans="1:10">
      <c r="A735" s="17" t="s">
        <v>867</v>
      </c>
      <c r="B735" s="17"/>
      <c r="C735" s="30"/>
      <c r="D735" s="7"/>
      <c r="E735" s="8"/>
      <c r="H735" s="9"/>
      <c r="I735" s="10"/>
      <c r="J735" s="5"/>
    </row>
    <row r="736" spans="1:10">
      <c r="A736" s="26"/>
      <c r="B736" s="6"/>
      <c r="C736" s="5"/>
      <c r="D736" s="7"/>
      <c r="E736" s="8"/>
      <c r="H736" s="9"/>
      <c r="I736" s="10"/>
      <c r="J736" s="5"/>
    </row>
    <row r="737" spans="1:10" ht="15.75" customHeight="1">
      <c r="A737" s="5" t="s">
        <v>803</v>
      </c>
      <c r="B737" s="6">
        <v>44946.889886354169</v>
      </c>
      <c r="C737" s="5" t="s">
        <v>13</v>
      </c>
      <c r="D737" s="15">
        <v>45123253578</v>
      </c>
      <c r="E737" s="8" t="s">
        <v>27</v>
      </c>
      <c r="H737" s="9">
        <v>2015.86</v>
      </c>
      <c r="I737" s="5" t="s">
        <v>28</v>
      </c>
      <c r="J737" s="5" t="s">
        <v>29</v>
      </c>
    </row>
    <row r="738" spans="1:10">
      <c r="A738" s="5" t="s">
        <v>803</v>
      </c>
      <c r="B738" s="6">
        <v>44946.889886354169</v>
      </c>
      <c r="C738" s="5" t="s">
        <v>13</v>
      </c>
      <c r="D738" s="7">
        <v>289941</v>
      </c>
      <c r="E738" s="8" t="s">
        <v>27</v>
      </c>
      <c r="H738" s="9">
        <v>10298.200000000001</v>
      </c>
      <c r="I738" s="5" t="s">
        <v>28</v>
      </c>
      <c r="J738" s="5" t="s">
        <v>32</v>
      </c>
    </row>
    <row r="739" spans="1:10">
      <c r="A739" s="5" t="s">
        <v>803</v>
      </c>
      <c r="B739" s="6">
        <v>44946.889886354169</v>
      </c>
      <c r="C739" s="5" t="s">
        <v>13</v>
      </c>
      <c r="D739" s="15">
        <v>45153116284</v>
      </c>
      <c r="E739" s="8" t="s">
        <v>27</v>
      </c>
      <c r="H739" s="9">
        <v>668.72</v>
      </c>
      <c r="I739" s="5" t="s">
        <v>28</v>
      </c>
      <c r="J739" s="5" t="s">
        <v>30</v>
      </c>
    </row>
    <row r="740" spans="1:10">
      <c r="A740" s="5" t="s">
        <v>803</v>
      </c>
      <c r="B740" s="6">
        <v>44946.889886354169</v>
      </c>
      <c r="C740" s="5" t="s">
        <v>13</v>
      </c>
      <c r="D740" s="15">
        <v>45133123500</v>
      </c>
      <c r="E740" s="8" t="s">
        <v>27</v>
      </c>
      <c r="H740" s="9">
        <v>1396</v>
      </c>
      <c r="I740" s="5" t="s">
        <v>28</v>
      </c>
      <c r="J740" s="5" t="s">
        <v>30</v>
      </c>
    </row>
    <row r="741" spans="1:10">
      <c r="A741" s="5" t="s">
        <v>803</v>
      </c>
      <c r="B741" s="6">
        <v>44946.889886354169</v>
      </c>
      <c r="C741" s="5" t="s">
        <v>13</v>
      </c>
      <c r="D741" s="15">
        <v>45133124172</v>
      </c>
      <c r="E741" s="8" t="s">
        <v>27</v>
      </c>
      <c r="H741" s="9">
        <v>17654</v>
      </c>
      <c r="I741" s="5" t="s">
        <v>28</v>
      </c>
      <c r="J741" s="5" t="s">
        <v>30</v>
      </c>
    </row>
    <row r="742" spans="1:10">
      <c r="A742" s="5" t="s">
        <v>803</v>
      </c>
      <c r="B742" s="6">
        <v>44946.889886354169</v>
      </c>
      <c r="C742" s="5" t="s">
        <v>13</v>
      </c>
      <c r="D742" s="15">
        <v>45113271350</v>
      </c>
      <c r="E742" s="8" t="s">
        <v>27</v>
      </c>
      <c r="H742" s="9">
        <v>474</v>
      </c>
      <c r="I742" s="5" t="s">
        <v>28</v>
      </c>
      <c r="J742" s="5" t="s">
        <v>30</v>
      </c>
    </row>
    <row r="743" spans="1:10">
      <c r="A743" s="5" t="s">
        <v>803</v>
      </c>
      <c r="B743" s="6">
        <v>44946.889886354169</v>
      </c>
      <c r="C743" s="5" t="s">
        <v>13</v>
      </c>
      <c r="D743" s="15">
        <v>451132715051</v>
      </c>
      <c r="E743" s="5" t="s">
        <v>83</v>
      </c>
      <c r="H743" s="9">
        <v>1903</v>
      </c>
      <c r="I743" s="5" t="s">
        <v>28</v>
      </c>
      <c r="J743" s="5" t="s">
        <v>29</v>
      </c>
    </row>
    <row r="744" spans="1:10">
      <c r="A744" s="5" t="s">
        <v>803</v>
      </c>
      <c r="B744" s="6">
        <v>44946.889886354169</v>
      </c>
      <c r="C744" s="5" t="s">
        <v>13</v>
      </c>
      <c r="D744" s="15">
        <v>451132715052</v>
      </c>
      <c r="E744" s="5" t="s">
        <v>83</v>
      </c>
      <c r="H744" s="9">
        <v>1235.56</v>
      </c>
      <c r="I744" s="5" t="s">
        <v>28</v>
      </c>
      <c r="J744" s="5" t="s">
        <v>29</v>
      </c>
    </row>
    <row r="745" spans="1:10">
      <c r="A745" s="5" t="s">
        <v>803</v>
      </c>
      <c r="B745" s="6">
        <v>44946.889886354169</v>
      </c>
      <c r="C745" s="5" t="s">
        <v>13</v>
      </c>
      <c r="D745" s="15">
        <v>51717306292</v>
      </c>
      <c r="E745" s="8" t="s">
        <v>27</v>
      </c>
      <c r="H745" s="9">
        <v>1863.5</v>
      </c>
      <c r="I745" s="5" t="s">
        <v>28</v>
      </c>
      <c r="J745" s="5" t="s">
        <v>29</v>
      </c>
    </row>
    <row r="746" spans="1:10">
      <c r="A746" s="5" t="s">
        <v>803</v>
      </c>
      <c r="B746" s="6">
        <v>44946.889886354169</v>
      </c>
      <c r="C746" s="5" t="s">
        <v>13</v>
      </c>
      <c r="D746" s="15">
        <v>45153118637</v>
      </c>
      <c r="E746" s="8" t="s">
        <v>27</v>
      </c>
      <c r="H746" s="9">
        <v>4187.1899999999996</v>
      </c>
      <c r="I746" s="5" t="s">
        <v>28</v>
      </c>
      <c r="J746" s="5" t="s">
        <v>29</v>
      </c>
    </row>
    <row r="747" spans="1:10">
      <c r="A747" s="5" t="s">
        <v>803</v>
      </c>
      <c r="B747" s="6">
        <v>44946.889886354169</v>
      </c>
      <c r="C747" s="5" t="s">
        <v>13</v>
      </c>
      <c r="D747" s="7">
        <v>139665</v>
      </c>
      <c r="E747" s="8" t="s">
        <v>27</v>
      </c>
      <c r="H747" s="9">
        <v>2718</v>
      </c>
      <c r="I747" s="5" t="s">
        <v>28</v>
      </c>
      <c r="J747" s="5" t="s">
        <v>29</v>
      </c>
    </row>
    <row r="748" spans="1:10">
      <c r="A748" s="5" t="s">
        <v>803</v>
      </c>
      <c r="B748" s="6">
        <v>44946.889886354169</v>
      </c>
      <c r="C748" s="5" t="s">
        <v>13</v>
      </c>
      <c r="D748" s="7">
        <v>139666</v>
      </c>
      <c r="E748" s="8" t="s">
        <v>27</v>
      </c>
      <c r="H748" s="9">
        <v>6728.6</v>
      </c>
      <c r="I748" s="5" t="s">
        <v>28</v>
      </c>
      <c r="J748" s="5" t="s">
        <v>29</v>
      </c>
    </row>
    <row r="749" spans="1:10">
      <c r="A749" s="5" t="s">
        <v>803</v>
      </c>
      <c r="B749" s="6">
        <v>44946.889886354169</v>
      </c>
      <c r="C749" s="5" t="s">
        <v>13</v>
      </c>
      <c r="D749" s="7">
        <v>139671</v>
      </c>
      <c r="E749" s="8" t="s">
        <v>274</v>
      </c>
      <c r="H749" s="9">
        <v>11310</v>
      </c>
      <c r="I749" s="5" t="s">
        <v>28</v>
      </c>
      <c r="J749" s="5" t="s">
        <v>29</v>
      </c>
    </row>
    <row r="750" spans="1:10">
      <c r="A750" s="5" t="s">
        <v>804</v>
      </c>
      <c r="B750" s="6">
        <v>44946.889886354169</v>
      </c>
      <c r="C750" s="5" t="s">
        <v>13</v>
      </c>
      <c r="D750" s="7"/>
      <c r="E750" s="8"/>
      <c r="F750" s="9">
        <v>0.2</v>
      </c>
      <c r="I750" s="10" t="s">
        <v>9</v>
      </c>
      <c r="J750" s="5" t="s">
        <v>30</v>
      </c>
    </row>
    <row r="751" spans="1:10">
      <c r="A751" s="5" t="s">
        <v>803</v>
      </c>
      <c r="B751" s="6">
        <v>44946.889886354169</v>
      </c>
      <c r="C751" s="5" t="s">
        <v>13</v>
      </c>
      <c r="D751" s="7"/>
      <c r="E751" s="8"/>
      <c r="F751" s="9">
        <v>7995.8</v>
      </c>
      <c r="I751" s="10" t="s">
        <v>9</v>
      </c>
      <c r="J751" s="8" t="s">
        <v>14</v>
      </c>
    </row>
    <row r="752" spans="1:10">
      <c r="A752" s="5" t="s">
        <v>803</v>
      </c>
      <c r="B752" s="6">
        <v>44946.889886354169</v>
      </c>
      <c r="C752" s="5" t="s">
        <v>13</v>
      </c>
      <c r="D752" s="7"/>
      <c r="E752" s="8"/>
      <c r="F752" s="9">
        <v>6403.1</v>
      </c>
      <c r="I752" s="10" t="s">
        <v>9</v>
      </c>
      <c r="J752" s="5" t="s">
        <v>218</v>
      </c>
    </row>
    <row r="753" spans="1:10">
      <c r="A753" s="5" t="s">
        <v>803</v>
      </c>
      <c r="B753" s="6">
        <v>44946.889886354169</v>
      </c>
      <c r="C753" s="5" t="s">
        <v>13</v>
      </c>
      <c r="D753" s="7"/>
      <c r="E753" s="8"/>
      <c r="F753" s="9">
        <v>3196.7</v>
      </c>
      <c r="I753" s="10" t="s">
        <v>9</v>
      </c>
      <c r="J753" s="5" t="s">
        <v>15</v>
      </c>
    </row>
    <row r="754" spans="1:10">
      <c r="A754" s="5" t="s">
        <v>803</v>
      </c>
      <c r="B754" s="6">
        <v>44946.889886354169</v>
      </c>
      <c r="C754" s="5" t="s">
        <v>13</v>
      </c>
      <c r="D754" s="7"/>
      <c r="E754" s="8"/>
      <c r="F754" s="9">
        <v>7571.3</v>
      </c>
      <c r="I754" s="10" t="s">
        <v>9</v>
      </c>
      <c r="J754" s="8" t="s">
        <v>219</v>
      </c>
    </row>
    <row r="755" spans="1:10">
      <c r="A755" s="5" t="s">
        <v>803</v>
      </c>
      <c r="B755" s="6">
        <v>44946.889886354169</v>
      </c>
      <c r="C755" s="5" t="s">
        <v>13</v>
      </c>
      <c r="D755" s="7"/>
      <c r="E755" s="8"/>
      <c r="F755" s="9">
        <v>11471.1</v>
      </c>
      <c r="I755" s="10" t="s">
        <v>9</v>
      </c>
      <c r="J755" s="5" t="s">
        <v>16</v>
      </c>
    </row>
    <row r="756" spans="1:10">
      <c r="A756" s="5" t="s">
        <v>803</v>
      </c>
      <c r="B756" s="6">
        <v>44946.889886354169</v>
      </c>
      <c r="C756" s="5" t="s">
        <v>13</v>
      </c>
      <c r="D756" s="7"/>
      <c r="E756" s="8"/>
      <c r="F756" s="9">
        <v>10937</v>
      </c>
      <c r="I756" s="10" t="s">
        <v>9</v>
      </c>
      <c r="J756" s="5" t="s">
        <v>17</v>
      </c>
    </row>
    <row r="757" spans="1:10">
      <c r="A757" s="5" t="s">
        <v>803</v>
      </c>
      <c r="B757" s="6">
        <v>44946.889886354169</v>
      </c>
      <c r="C757" s="5" t="s">
        <v>13</v>
      </c>
      <c r="D757" s="7"/>
      <c r="E757" s="8"/>
      <c r="F757" s="9">
        <v>12966</v>
      </c>
      <c r="I757" s="10" t="s">
        <v>9</v>
      </c>
      <c r="J757" s="5" t="s">
        <v>18</v>
      </c>
    </row>
    <row r="758" spans="1:10">
      <c r="A758" s="5" t="s">
        <v>803</v>
      </c>
      <c r="B758" s="6">
        <v>44946.889886354169</v>
      </c>
      <c r="C758" s="5" t="s">
        <v>13</v>
      </c>
      <c r="D758" s="7"/>
      <c r="E758" s="8"/>
      <c r="F758" s="9">
        <v>14425.5</v>
      </c>
      <c r="I758" s="10" t="s">
        <v>9</v>
      </c>
      <c r="J758" s="5" t="s">
        <v>19</v>
      </c>
    </row>
    <row r="759" spans="1:10">
      <c r="A759" s="5" t="s">
        <v>803</v>
      </c>
      <c r="B759" s="6">
        <v>44946.889886354169</v>
      </c>
      <c r="C759" s="5" t="s">
        <v>13</v>
      </c>
      <c r="D759" s="7"/>
      <c r="E759" s="8"/>
      <c r="F759" s="9">
        <v>5105.2</v>
      </c>
      <c r="I759" s="10" t="s">
        <v>9</v>
      </c>
      <c r="J759" s="5" t="s">
        <v>20</v>
      </c>
    </row>
    <row r="760" spans="1:10">
      <c r="A760" s="5" t="s">
        <v>803</v>
      </c>
      <c r="B760" s="6">
        <v>44946.889886354169</v>
      </c>
      <c r="C760" s="5" t="s">
        <v>13</v>
      </c>
      <c r="D760" s="7"/>
      <c r="E760" s="8"/>
      <c r="F760" s="9">
        <v>107811.7</v>
      </c>
      <c r="I760" s="10" t="s">
        <v>9</v>
      </c>
      <c r="J760" s="5" t="s">
        <v>33</v>
      </c>
    </row>
    <row r="761" spans="1:10">
      <c r="A761" s="5" t="s">
        <v>803</v>
      </c>
      <c r="B761" s="6">
        <v>44946.889886354169</v>
      </c>
      <c r="C761" s="5" t="s">
        <v>13</v>
      </c>
      <c r="D761" s="7"/>
      <c r="E761" s="8"/>
      <c r="F761" s="9">
        <v>14904.7</v>
      </c>
      <c r="I761" s="10" t="s">
        <v>9</v>
      </c>
      <c r="J761" s="5" t="s">
        <v>21</v>
      </c>
    </row>
    <row r="762" spans="1:10">
      <c r="A762" s="5" t="s">
        <v>803</v>
      </c>
      <c r="B762" s="6">
        <v>44946.889886354169</v>
      </c>
      <c r="C762" s="5" t="s">
        <v>13</v>
      </c>
      <c r="D762" s="7"/>
      <c r="E762" s="8"/>
      <c r="F762" s="9">
        <v>10465.4</v>
      </c>
      <c r="I762" s="10" t="s">
        <v>9</v>
      </c>
      <c r="J762" s="8" t="s">
        <v>221</v>
      </c>
    </row>
    <row r="763" spans="1:10">
      <c r="A763" s="5" t="s">
        <v>803</v>
      </c>
      <c r="B763" s="6">
        <v>44946.889886354169</v>
      </c>
      <c r="C763" s="5" t="s">
        <v>13</v>
      </c>
      <c r="D763" s="7"/>
      <c r="E763" s="8"/>
      <c r="F763" s="9">
        <v>4728.6000000000004</v>
      </c>
      <c r="I763" s="10" t="s">
        <v>9</v>
      </c>
      <c r="J763" s="8" t="s">
        <v>222</v>
      </c>
    </row>
    <row r="764" spans="1:10">
      <c r="A764" s="5" t="s">
        <v>803</v>
      </c>
      <c r="B764" s="6">
        <v>44946.889886354169</v>
      </c>
      <c r="C764" s="5" t="s">
        <v>13</v>
      </c>
      <c r="D764" s="7"/>
      <c r="E764" s="8"/>
      <c r="F764" s="9">
        <v>21097.3</v>
      </c>
      <c r="I764" s="10" t="s">
        <v>9</v>
      </c>
      <c r="J764" s="8" t="s">
        <v>223</v>
      </c>
    </row>
    <row r="765" spans="1:10">
      <c r="A765" s="5" t="s">
        <v>803</v>
      </c>
      <c r="B765" s="6">
        <v>44946.889886354169</v>
      </c>
      <c r="C765" s="5" t="s">
        <v>13</v>
      </c>
      <c r="D765" s="7"/>
      <c r="E765" s="8"/>
      <c r="F765" s="9">
        <v>8291.7000000000007</v>
      </c>
      <c r="I765" s="10" t="s">
        <v>9</v>
      </c>
      <c r="J765" s="8" t="s">
        <v>224</v>
      </c>
    </row>
    <row r="766" spans="1:10">
      <c r="A766" s="5" t="s">
        <v>803</v>
      </c>
      <c r="B766" s="6">
        <v>44946.889886354169</v>
      </c>
      <c r="C766" s="5" t="s">
        <v>13</v>
      </c>
      <c r="D766" s="7"/>
      <c r="E766" s="8"/>
      <c r="F766" s="9">
        <v>6941.8</v>
      </c>
      <c r="I766" s="10" t="s">
        <v>9</v>
      </c>
      <c r="J766" s="8" t="s">
        <v>225</v>
      </c>
    </row>
    <row r="767" spans="1:10">
      <c r="A767" s="11" t="s">
        <v>22</v>
      </c>
      <c r="B767" s="3"/>
      <c r="C767" s="3"/>
      <c r="D767" s="10"/>
      <c r="E767" s="8"/>
      <c r="F767" s="37">
        <f>SUM(F737:G766)</f>
        <v>254313.09999999998</v>
      </c>
      <c r="H767" s="9"/>
      <c r="I767" s="10"/>
      <c r="J767" s="5"/>
    </row>
    <row r="768" spans="1:10" ht="15.75">
      <c r="A768" s="13" t="s">
        <v>23</v>
      </c>
      <c r="B768" s="13" t="s">
        <v>24</v>
      </c>
      <c r="C768" s="13" t="s">
        <v>25</v>
      </c>
      <c r="D768" s="14">
        <v>112644493</v>
      </c>
      <c r="E768" s="8"/>
      <c r="H768" s="9"/>
      <c r="I768" s="10"/>
      <c r="J768" s="5"/>
    </row>
    <row r="769" spans="1:10">
      <c r="A769" s="5"/>
      <c r="B769" s="6"/>
      <c r="C769" s="5"/>
      <c r="D769" s="7"/>
      <c r="E769" s="8"/>
      <c r="H769" s="9"/>
      <c r="I769" s="10"/>
      <c r="J769" s="5"/>
    </row>
    <row r="770" spans="1:10">
      <c r="A770" s="5"/>
      <c r="B770" s="6"/>
      <c r="C770" s="5"/>
      <c r="D770" s="7"/>
      <c r="E770" s="8"/>
      <c r="H770" s="9"/>
      <c r="I770" s="10"/>
      <c r="J770" s="5"/>
    </row>
    <row r="771" spans="1:10">
      <c r="A771" s="1" t="s">
        <v>0</v>
      </c>
      <c r="B771" s="2"/>
      <c r="C771" s="2"/>
      <c r="D771" s="2"/>
      <c r="E771" s="2"/>
      <c r="F771" s="2"/>
      <c r="G771" s="2"/>
      <c r="H771" s="2"/>
      <c r="I771" s="2"/>
      <c r="J771" s="2"/>
    </row>
    <row r="772" spans="1:10">
      <c r="A772" s="3" t="s">
        <v>802</v>
      </c>
      <c r="B772" s="2"/>
      <c r="C772" s="2"/>
      <c r="D772" s="2"/>
      <c r="E772" s="2"/>
      <c r="F772" s="2"/>
      <c r="G772" s="2"/>
      <c r="H772" s="2"/>
      <c r="I772" s="2"/>
      <c r="J772" s="2"/>
    </row>
    <row r="773" spans="1:10">
      <c r="A773" s="95" t="s">
        <v>0</v>
      </c>
      <c r="B773" s="95" t="s">
        <v>2</v>
      </c>
      <c r="C773" s="95" t="s">
        <v>3</v>
      </c>
      <c r="D773" s="95" t="s">
        <v>4</v>
      </c>
      <c r="E773" s="95" t="s">
        <v>5</v>
      </c>
      <c r="F773" s="97" t="s">
        <v>6</v>
      </c>
      <c r="G773" s="98"/>
      <c r="H773" s="99"/>
      <c r="I773" s="95" t="s">
        <v>7</v>
      </c>
      <c r="J773" s="95" t="s">
        <v>8</v>
      </c>
    </row>
    <row r="774" spans="1:10">
      <c r="A774" s="96"/>
      <c r="B774" s="96"/>
      <c r="C774" s="96"/>
      <c r="D774" s="96"/>
      <c r="E774" s="96"/>
      <c r="F774" s="4" t="s">
        <v>9</v>
      </c>
      <c r="G774" s="4" t="s">
        <v>10</v>
      </c>
      <c r="H774" s="4" t="s">
        <v>11</v>
      </c>
      <c r="I774" s="96"/>
      <c r="J774" s="96"/>
    </row>
    <row r="775" spans="1:10">
      <c r="A775" s="5" t="s">
        <v>801</v>
      </c>
      <c r="B775" s="6">
        <v>44947.598336516203</v>
      </c>
      <c r="C775" s="5" t="s">
        <v>13</v>
      </c>
      <c r="D775" s="15">
        <v>45133125711</v>
      </c>
      <c r="E775" s="8" t="s">
        <v>27</v>
      </c>
      <c r="H775" s="9">
        <v>997.4</v>
      </c>
      <c r="I775" s="5" t="s">
        <v>28</v>
      </c>
      <c r="J775" s="5" t="s">
        <v>30</v>
      </c>
    </row>
    <row r="776" spans="1:10">
      <c r="A776" s="5" t="s">
        <v>801</v>
      </c>
      <c r="B776" s="6">
        <v>44947.598336516203</v>
      </c>
      <c r="C776" s="5" t="s">
        <v>13</v>
      </c>
      <c r="D776" s="15">
        <v>45173185280</v>
      </c>
      <c r="E776" s="8" t="s">
        <v>27</v>
      </c>
      <c r="H776" s="9">
        <v>106.4</v>
      </c>
      <c r="I776" s="5" t="s">
        <v>28</v>
      </c>
      <c r="J776" s="5" t="s">
        <v>30</v>
      </c>
    </row>
    <row r="777" spans="1:10">
      <c r="A777" s="5" t="s">
        <v>801</v>
      </c>
      <c r="B777" s="6">
        <v>44947.598336516203</v>
      </c>
      <c r="C777" s="5" t="s">
        <v>13</v>
      </c>
      <c r="D777" s="15">
        <v>45163213000</v>
      </c>
      <c r="E777" s="8" t="s">
        <v>27</v>
      </c>
      <c r="H777" s="9">
        <v>105.9</v>
      </c>
      <c r="I777" s="5" t="s">
        <v>28</v>
      </c>
      <c r="J777" s="5" t="s">
        <v>30</v>
      </c>
    </row>
    <row r="778" spans="1:10">
      <c r="A778" s="5" t="s">
        <v>801</v>
      </c>
      <c r="B778" s="6">
        <v>44947.598336516203</v>
      </c>
      <c r="C778" s="5" t="s">
        <v>13</v>
      </c>
      <c r="D778" s="7">
        <v>202966</v>
      </c>
      <c r="E778" s="8" t="s">
        <v>27</v>
      </c>
      <c r="H778" s="9">
        <v>25775.5</v>
      </c>
      <c r="I778" s="5" t="s">
        <v>28</v>
      </c>
      <c r="J778" s="5" t="s">
        <v>32</v>
      </c>
    </row>
    <row r="779" spans="1:10">
      <c r="A779" s="5" t="s">
        <v>801</v>
      </c>
      <c r="B779" s="6">
        <v>44947.598336516203</v>
      </c>
      <c r="C779" s="5" t="s">
        <v>13</v>
      </c>
      <c r="D779" s="7">
        <v>239330</v>
      </c>
      <c r="E779" s="8" t="s">
        <v>27</v>
      </c>
      <c r="H779" s="9">
        <v>21328.400000000001</v>
      </c>
      <c r="I779" s="5" t="s">
        <v>28</v>
      </c>
      <c r="J779" s="5" t="s">
        <v>29</v>
      </c>
    </row>
    <row r="780" spans="1:10">
      <c r="A780" s="11" t="s">
        <v>22</v>
      </c>
      <c r="B780" s="3"/>
      <c r="C780" s="3"/>
      <c r="D780" s="10"/>
      <c r="E780" s="8"/>
      <c r="H780" s="9"/>
      <c r="I780" s="10"/>
      <c r="J780" s="5"/>
    </row>
    <row r="781" spans="1:10">
      <c r="A781" s="13" t="s">
        <v>23</v>
      </c>
      <c r="B781" s="13" t="s">
        <v>24</v>
      </c>
      <c r="C781" s="13" t="s">
        <v>25</v>
      </c>
      <c r="D781" s="10"/>
      <c r="E781" s="8"/>
      <c r="H781" s="9"/>
      <c r="I781" s="10"/>
      <c r="J781" s="5"/>
    </row>
    <row r="782" spans="1:10">
      <c r="A782" s="40" t="s">
        <v>905</v>
      </c>
      <c r="B782" s="30"/>
      <c r="C782" s="30"/>
    </row>
    <row r="784" spans="1:10">
      <c r="A784" s="1" t="s">
        <v>0</v>
      </c>
      <c r="B784" s="2"/>
      <c r="C784" s="2"/>
      <c r="D784" s="2"/>
      <c r="E784" s="2"/>
      <c r="F784" s="2"/>
      <c r="G784" s="2"/>
      <c r="H784" s="2"/>
      <c r="I784" s="2"/>
      <c r="J784" s="2"/>
    </row>
    <row r="785" spans="1:10">
      <c r="A785" s="3" t="s">
        <v>940</v>
      </c>
      <c r="B785" s="2"/>
      <c r="C785" s="2"/>
      <c r="D785" s="2"/>
      <c r="E785" s="2"/>
      <c r="F785" s="2"/>
      <c r="G785" s="2"/>
      <c r="H785" s="2"/>
      <c r="I785" s="2"/>
      <c r="J785" s="2"/>
    </row>
    <row r="786" spans="1:10">
      <c r="A786" s="95" t="s">
        <v>0</v>
      </c>
      <c r="B786" s="95" t="s">
        <v>2</v>
      </c>
      <c r="C786" s="95" t="s">
        <v>3</v>
      </c>
      <c r="D786" s="95" t="s">
        <v>4</v>
      </c>
      <c r="E786" s="95" t="s">
        <v>5</v>
      </c>
      <c r="F786" s="97" t="s">
        <v>6</v>
      </c>
      <c r="G786" s="98"/>
      <c r="H786" s="99"/>
      <c r="I786" s="95" t="s">
        <v>7</v>
      </c>
      <c r="J786" s="95" t="s">
        <v>8</v>
      </c>
    </row>
    <row r="787" spans="1:10">
      <c r="A787" s="96"/>
      <c r="B787" s="96"/>
      <c r="C787" s="96"/>
      <c r="D787" s="96"/>
      <c r="E787" s="96"/>
      <c r="F787" s="4" t="s">
        <v>9</v>
      </c>
      <c r="G787" s="4" t="s">
        <v>10</v>
      </c>
      <c r="H787" s="4" t="s">
        <v>11</v>
      </c>
      <c r="I787" s="96"/>
      <c r="J787" s="96"/>
    </row>
    <row r="788" spans="1:10">
      <c r="A788" s="40" t="s">
        <v>941</v>
      </c>
      <c r="B788" s="41"/>
      <c r="C788" s="42"/>
      <c r="D788" s="70"/>
      <c r="E788" s="71"/>
      <c r="F788" s="9"/>
      <c r="I788" s="10"/>
      <c r="J788" s="5"/>
    </row>
    <row r="789" spans="1:10">
      <c r="A789" s="11" t="s">
        <v>22</v>
      </c>
      <c r="B789" s="3"/>
      <c r="C789" s="3"/>
      <c r="D789" s="7"/>
      <c r="E789" s="8"/>
      <c r="H789" s="9"/>
      <c r="I789" s="10"/>
      <c r="J789" s="5"/>
    </row>
    <row r="790" spans="1:10" ht="15.75">
      <c r="A790" s="13" t="s">
        <v>23</v>
      </c>
      <c r="B790" s="13" t="s">
        <v>24</v>
      </c>
      <c r="C790" s="13" t="s">
        <v>25</v>
      </c>
      <c r="D790" s="28"/>
      <c r="E790" s="14"/>
      <c r="H790" s="9"/>
      <c r="I790" s="10"/>
      <c r="J790" s="5"/>
    </row>
    <row r="793" spans="1:10">
      <c r="A793" s="1" t="s">
        <v>0</v>
      </c>
      <c r="B793" s="2"/>
      <c r="C793" s="2"/>
      <c r="D793" s="2"/>
      <c r="E793" s="2"/>
      <c r="F793" s="2"/>
      <c r="G793" s="2"/>
      <c r="H793" s="2"/>
      <c r="I793" s="2"/>
      <c r="J793" s="2"/>
    </row>
    <row r="794" spans="1:10">
      <c r="A794" s="3" t="s">
        <v>872</v>
      </c>
      <c r="B794" s="2"/>
      <c r="C794" s="2"/>
      <c r="D794" s="2"/>
      <c r="E794" s="2"/>
      <c r="F794" s="2"/>
      <c r="G794" s="2"/>
      <c r="H794" s="2"/>
      <c r="I794" s="2"/>
      <c r="J794" s="2"/>
    </row>
    <row r="795" spans="1:10">
      <c r="A795" s="95" t="s">
        <v>0</v>
      </c>
      <c r="B795" s="95" t="s">
        <v>2</v>
      </c>
      <c r="C795" s="95" t="s">
        <v>3</v>
      </c>
      <c r="D795" s="95" t="s">
        <v>4</v>
      </c>
      <c r="E795" s="95" t="s">
        <v>5</v>
      </c>
      <c r="F795" s="97" t="s">
        <v>6</v>
      </c>
      <c r="G795" s="98"/>
      <c r="H795" s="99"/>
      <c r="I795" s="95" t="s">
        <v>7</v>
      </c>
      <c r="J795" s="95" t="s">
        <v>8</v>
      </c>
    </row>
    <row r="796" spans="1:10">
      <c r="A796" s="96"/>
      <c r="B796" s="96"/>
      <c r="C796" s="96"/>
      <c r="D796" s="96"/>
      <c r="E796" s="96"/>
      <c r="F796" s="4" t="s">
        <v>9</v>
      </c>
      <c r="G796" s="4" t="s">
        <v>10</v>
      </c>
      <c r="H796" s="4" t="s">
        <v>11</v>
      </c>
      <c r="I796" s="96"/>
      <c r="J796" s="96"/>
    </row>
    <row r="797" spans="1:10">
      <c r="A797" s="5" t="s">
        <v>870</v>
      </c>
      <c r="B797" s="6">
        <v>44950.492272824071</v>
      </c>
      <c r="C797" s="5" t="s">
        <v>13</v>
      </c>
      <c r="D797" s="7"/>
      <c r="E797" s="8"/>
      <c r="G797" s="9">
        <v>528.35</v>
      </c>
      <c r="I797" s="10" t="s">
        <v>10</v>
      </c>
      <c r="J797" s="5" t="s">
        <v>19</v>
      </c>
    </row>
    <row r="798" spans="1:10">
      <c r="A798" s="5" t="s">
        <v>871</v>
      </c>
      <c r="B798" s="6">
        <v>44950.492272824071</v>
      </c>
      <c r="C798" s="5" t="s">
        <v>13</v>
      </c>
      <c r="D798" s="7"/>
      <c r="E798" s="8"/>
      <c r="F798" s="9">
        <v>5408.8</v>
      </c>
      <c r="I798" s="10" t="s">
        <v>9</v>
      </c>
      <c r="J798" s="8" t="s">
        <v>222</v>
      </c>
    </row>
    <row r="799" spans="1:10">
      <c r="A799" s="5" t="s">
        <v>870</v>
      </c>
      <c r="B799" s="6">
        <v>44950.492272824071</v>
      </c>
      <c r="C799" s="5" t="s">
        <v>13</v>
      </c>
      <c r="D799" s="7"/>
      <c r="E799" s="8"/>
      <c r="F799" s="9">
        <v>6563.6</v>
      </c>
      <c r="I799" s="10" t="s">
        <v>9</v>
      </c>
      <c r="J799" s="8" t="s">
        <v>14</v>
      </c>
    </row>
    <row r="800" spans="1:10">
      <c r="A800" s="5" t="s">
        <v>870</v>
      </c>
      <c r="B800" s="6">
        <v>44950.492272824071</v>
      </c>
      <c r="C800" s="5" t="s">
        <v>13</v>
      </c>
      <c r="D800" s="7"/>
      <c r="E800" s="8"/>
      <c r="F800" s="9">
        <v>4077.1</v>
      </c>
      <c r="I800" s="10" t="s">
        <v>9</v>
      </c>
      <c r="J800" s="5" t="s">
        <v>218</v>
      </c>
    </row>
    <row r="801" spans="1:10">
      <c r="A801" s="5" t="s">
        <v>870</v>
      </c>
      <c r="B801" s="6">
        <v>44950.492272824071</v>
      </c>
      <c r="C801" s="5" t="s">
        <v>13</v>
      </c>
      <c r="D801" s="7"/>
      <c r="E801" s="8"/>
      <c r="F801" s="9">
        <v>3021.3</v>
      </c>
      <c r="I801" s="10" t="s">
        <v>9</v>
      </c>
      <c r="J801" s="5" t="s">
        <v>15</v>
      </c>
    </row>
    <row r="802" spans="1:10">
      <c r="A802" s="5" t="s">
        <v>870</v>
      </c>
      <c r="B802" s="6">
        <v>44950.492272824071</v>
      </c>
      <c r="C802" s="5" t="s">
        <v>13</v>
      </c>
      <c r="D802" s="7"/>
      <c r="E802" s="8"/>
      <c r="F802" s="9">
        <v>2286.1</v>
      </c>
      <c r="I802" s="10" t="s">
        <v>9</v>
      </c>
      <c r="J802" s="8" t="s">
        <v>219</v>
      </c>
    </row>
    <row r="803" spans="1:10">
      <c r="A803" s="5" t="s">
        <v>870</v>
      </c>
      <c r="B803" s="6">
        <v>44950.492272824071</v>
      </c>
      <c r="C803" s="5" t="s">
        <v>13</v>
      </c>
      <c r="D803" s="7"/>
      <c r="E803" s="8"/>
      <c r="F803" s="9">
        <v>4028.2</v>
      </c>
      <c r="I803" s="10" t="s">
        <v>9</v>
      </c>
      <c r="J803" s="5" t="s">
        <v>16</v>
      </c>
    </row>
    <row r="804" spans="1:10">
      <c r="A804" s="5" t="s">
        <v>870</v>
      </c>
      <c r="B804" s="6">
        <v>44950.492272824071</v>
      </c>
      <c r="C804" s="5" t="s">
        <v>13</v>
      </c>
      <c r="D804" s="7"/>
      <c r="E804" s="8"/>
      <c r="F804" s="9">
        <v>4753</v>
      </c>
      <c r="I804" s="10" t="s">
        <v>9</v>
      </c>
      <c r="J804" s="5" t="s">
        <v>17</v>
      </c>
    </row>
    <row r="805" spans="1:10">
      <c r="A805" s="5" t="s">
        <v>870</v>
      </c>
      <c r="B805" s="6">
        <v>44950.492272824071</v>
      </c>
      <c r="C805" s="5" t="s">
        <v>13</v>
      </c>
      <c r="D805" s="7"/>
      <c r="E805" s="8"/>
      <c r="F805" s="9">
        <v>4900.6000000000004</v>
      </c>
      <c r="I805" s="10" t="s">
        <v>9</v>
      </c>
      <c r="J805" s="5" t="s">
        <v>18</v>
      </c>
    </row>
    <row r="806" spans="1:10">
      <c r="A806" s="5" t="s">
        <v>870</v>
      </c>
      <c r="B806" s="6">
        <v>44950.492272824071</v>
      </c>
      <c r="C806" s="5" t="s">
        <v>13</v>
      </c>
      <c r="D806" s="7"/>
      <c r="E806" s="8"/>
      <c r="F806" s="9">
        <v>17323.7</v>
      </c>
      <c r="I806" s="10" t="s">
        <v>9</v>
      </c>
      <c r="J806" s="5" t="s">
        <v>19</v>
      </c>
    </row>
    <row r="807" spans="1:10">
      <c r="A807" s="5" t="s">
        <v>870</v>
      </c>
      <c r="B807" s="6">
        <v>44950.492272824071</v>
      </c>
      <c r="C807" s="5" t="s">
        <v>13</v>
      </c>
      <c r="D807" s="7"/>
      <c r="E807" s="8"/>
      <c r="F807" s="9">
        <v>9000.4</v>
      </c>
      <c r="I807" s="10" t="s">
        <v>9</v>
      </c>
      <c r="J807" s="5" t="s">
        <v>21</v>
      </c>
    </row>
    <row r="808" spans="1:10">
      <c r="A808" s="5" t="s">
        <v>870</v>
      </c>
      <c r="B808" s="6">
        <v>44950.492272824071</v>
      </c>
      <c r="C808" s="5" t="s">
        <v>13</v>
      </c>
      <c r="D808" s="7"/>
      <c r="E808" s="8"/>
      <c r="F808" s="9">
        <v>6370.2</v>
      </c>
      <c r="I808" s="10" t="s">
        <v>9</v>
      </c>
      <c r="J808" s="8" t="s">
        <v>221</v>
      </c>
    </row>
    <row r="809" spans="1:10">
      <c r="A809" s="5" t="s">
        <v>870</v>
      </c>
      <c r="B809" s="6">
        <v>44950.492272824071</v>
      </c>
      <c r="C809" s="5" t="s">
        <v>13</v>
      </c>
      <c r="D809" s="7"/>
      <c r="E809" s="8"/>
      <c r="F809" s="9">
        <v>10620.1</v>
      </c>
      <c r="I809" s="10" t="s">
        <v>9</v>
      </c>
      <c r="J809" s="8" t="s">
        <v>223</v>
      </c>
    </row>
    <row r="810" spans="1:10">
      <c r="A810" s="5" t="s">
        <v>870</v>
      </c>
      <c r="B810" s="6">
        <v>44950.492272824071</v>
      </c>
      <c r="C810" s="5" t="s">
        <v>13</v>
      </c>
      <c r="D810" s="7"/>
      <c r="E810" s="8"/>
      <c r="F810" s="9">
        <v>6792.2</v>
      </c>
      <c r="I810" s="10" t="s">
        <v>9</v>
      </c>
      <c r="J810" s="8" t="s">
        <v>224</v>
      </c>
    </row>
    <row r="811" spans="1:10">
      <c r="A811" s="5" t="s">
        <v>870</v>
      </c>
      <c r="B811" s="6">
        <v>44950.492272824071</v>
      </c>
      <c r="C811" s="5" t="s">
        <v>13</v>
      </c>
      <c r="D811" s="7"/>
      <c r="E811" s="8"/>
      <c r="F811" s="9">
        <v>7025.6</v>
      </c>
      <c r="I811" s="10" t="s">
        <v>9</v>
      </c>
      <c r="J811" s="8" t="s">
        <v>225</v>
      </c>
    </row>
    <row r="812" spans="1:10">
      <c r="A812" s="11" t="s">
        <v>22</v>
      </c>
      <c r="B812" s="3"/>
      <c r="C812" s="3"/>
      <c r="D812" s="7"/>
      <c r="E812" s="8"/>
      <c r="F812" s="12">
        <f>SUM(F797:G811)</f>
        <v>92699.250000000015</v>
      </c>
      <c r="H812" s="9"/>
      <c r="I812" s="10"/>
      <c r="J812" s="5"/>
    </row>
    <row r="813" spans="1:10" ht="15.75">
      <c r="A813" s="13" t="s">
        <v>23</v>
      </c>
      <c r="B813" s="13" t="s">
        <v>24</v>
      </c>
      <c r="C813" s="13" t="s">
        <v>25</v>
      </c>
      <c r="D813" s="14">
        <v>112644494</v>
      </c>
      <c r="E813" s="8"/>
      <c r="H813" s="9"/>
      <c r="I813" s="10"/>
      <c r="J813" s="5"/>
    </row>
    <row r="814" spans="1:10">
      <c r="A814" s="5"/>
      <c r="B814" s="6"/>
      <c r="C814" s="5"/>
      <c r="D814" s="7"/>
      <c r="E814" s="8"/>
      <c r="H814" s="9"/>
      <c r="I814" s="10"/>
      <c r="J814" s="5"/>
    </row>
    <row r="815" spans="1:10">
      <c r="A815" s="5"/>
      <c r="B815" s="6"/>
      <c r="C815" s="5"/>
      <c r="D815" s="7"/>
      <c r="E815" s="8"/>
      <c r="H815" s="9"/>
      <c r="I815" s="10"/>
      <c r="J815" s="5"/>
    </row>
    <row r="816" spans="1:10">
      <c r="A816" s="5" t="s">
        <v>869</v>
      </c>
      <c r="B816" s="6">
        <v>44950.754815046297</v>
      </c>
      <c r="C816" s="5" t="s">
        <v>13</v>
      </c>
      <c r="D816" s="15">
        <v>19080572111</v>
      </c>
      <c r="E816" s="8" t="s">
        <v>27</v>
      </c>
      <c r="H816" s="9">
        <v>650</v>
      </c>
      <c r="I816" s="5" t="s">
        <v>28</v>
      </c>
      <c r="J816" s="5" t="s">
        <v>29</v>
      </c>
    </row>
    <row r="817" spans="1:10">
      <c r="A817" s="5" t="s">
        <v>869</v>
      </c>
      <c r="B817" s="6">
        <v>44950.754815046297</v>
      </c>
      <c r="C817" s="5" t="s">
        <v>13</v>
      </c>
      <c r="D817" s="15">
        <v>45123256612</v>
      </c>
      <c r="E817" s="8" t="s">
        <v>27</v>
      </c>
      <c r="H817" s="9">
        <v>313.26</v>
      </c>
      <c r="I817" s="5" t="s">
        <v>28</v>
      </c>
      <c r="J817" s="5" t="s">
        <v>30</v>
      </c>
    </row>
    <row r="818" spans="1:10">
      <c r="A818" s="5" t="s">
        <v>869</v>
      </c>
      <c r="B818" s="6">
        <v>44950.754815046297</v>
      </c>
      <c r="C818" s="5" t="s">
        <v>13</v>
      </c>
      <c r="D818" s="15">
        <v>45153119867</v>
      </c>
      <c r="E818" s="8" t="s">
        <v>27</v>
      </c>
      <c r="H818" s="9">
        <v>1391.76</v>
      </c>
      <c r="I818" s="5" t="s">
        <v>28</v>
      </c>
      <c r="J818" s="5" t="s">
        <v>32</v>
      </c>
    </row>
    <row r="819" spans="1:10">
      <c r="A819" s="5" t="s">
        <v>869</v>
      </c>
      <c r="B819" s="6">
        <v>44950.754815046297</v>
      </c>
      <c r="C819" s="5" t="s">
        <v>13</v>
      </c>
      <c r="D819" s="15">
        <v>81780109018</v>
      </c>
      <c r="E819" s="8" t="s">
        <v>27</v>
      </c>
      <c r="H819" s="9">
        <v>1004.37</v>
      </c>
      <c r="I819" s="5" t="s">
        <v>28</v>
      </c>
      <c r="J819" s="5" t="s">
        <v>32</v>
      </c>
    </row>
    <row r="820" spans="1:10">
      <c r="A820" s="5" t="s">
        <v>869</v>
      </c>
      <c r="B820" s="6">
        <v>44950.754815046297</v>
      </c>
      <c r="C820" s="5" t="s">
        <v>13</v>
      </c>
      <c r="D820" s="15">
        <v>45123258429</v>
      </c>
      <c r="E820" s="5" t="s">
        <v>83</v>
      </c>
      <c r="H820" s="9">
        <v>436.05</v>
      </c>
      <c r="I820" s="5" t="s">
        <v>28</v>
      </c>
      <c r="J820" s="5" t="s">
        <v>29</v>
      </c>
    </row>
    <row r="821" spans="1:10">
      <c r="A821" s="5" t="s">
        <v>869</v>
      </c>
      <c r="B821" s="6">
        <v>44950.754815046297</v>
      </c>
      <c r="C821" s="5" t="s">
        <v>13</v>
      </c>
      <c r="D821" s="7">
        <v>139861</v>
      </c>
      <c r="E821" s="8" t="s">
        <v>27</v>
      </c>
      <c r="H821" s="9">
        <v>5508.82</v>
      </c>
      <c r="I821" s="5" t="s">
        <v>28</v>
      </c>
      <c r="J821" s="5" t="s">
        <v>32</v>
      </c>
    </row>
    <row r="822" spans="1:10">
      <c r="A822" s="5" t="s">
        <v>869</v>
      </c>
      <c r="B822" s="6">
        <v>44950.754815046297</v>
      </c>
      <c r="C822" s="5" t="s">
        <v>13</v>
      </c>
      <c r="D822" s="7">
        <v>139860</v>
      </c>
      <c r="E822" s="8" t="s">
        <v>27</v>
      </c>
      <c r="H822" s="9">
        <v>2115</v>
      </c>
      <c r="I822" s="5" t="s">
        <v>28</v>
      </c>
      <c r="J822" s="5" t="s">
        <v>32</v>
      </c>
    </row>
    <row r="823" spans="1:10">
      <c r="A823" s="5" t="s">
        <v>869</v>
      </c>
      <c r="B823" s="6">
        <v>44950.754815046297</v>
      </c>
      <c r="C823" s="5" t="s">
        <v>13</v>
      </c>
      <c r="D823" s="7">
        <v>139859</v>
      </c>
      <c r="E823" s="8" t="s">
        <v>27</v>
      </c>
      <c r="H823" s="9">
        <v>18420.599999999999</v>
      </c>
      <c r="I823" s="5" t="s">
        <v>28</v>
      </c>
      <c r="J823" s="5" t="s">
        <v>32</v>
      </c>
    </row>
    <row r="824" spans="1:10">
      <c r="A824" s="5" t="s">
        <v>869</v>
      </c>
      <c r="B824" s="6">
        <v>44950.754815046297</v>
      </c>
      <c r="C824" s="5" t="s">
        <v>13</v>
      </c>
      <c r="D824" s="15">
        <v>45143493672</v>
      </c>
      <c r="E824" s="8" t="s">
        <v>27</v>
      </c>
      <c r="H824" s="9">
        <v>89.93</v>
      </c>
      <c r="I824" s="5" t="s">
        <v>28</v>
      </c>
      <c r="J824" s="5" t="s">
        <v>30</v>
      </c>
    </row>
    <row r="825" spans="1:10">
      <c r="A825" s="5" t="s">
        <v>869</v>
      </c>
      <c r="B825" s="6">
        <v>44950.754815046297</v>
      </c>
      <c r="C825" s="5" t="s">
        <v>13</v>
      </c>
      <c r="D825" s="15">
        <v>45143491781</v>
      </c>
      <c r="E825" s="8" t="s">
        <v>27</v>
      </c>
      <c r="H825" s="9">
        <v>244.3</v>
      </c>
      <c r="I825" s="5" t="s">
        <v>28</v>
      </c>
      <c r="J825" s="5" t="s">
        <v>30</v>
      </c>
    </row>
    <row r="826" spans="1:10">
      <c r="A826" s="5" t="s">
        <v>869</v>
      </c>
      <c r="B826" s="6">
        <v>44950.754815046297</v>
      </c>
      <c r="C826" s="5" t="s">
        <v>13</v>
      </c>
      <c r="D826" s="7">
        <v>3096345201</v>
      </c>
      <c r="E826" s="5" t="s">
        <v>31</v>
      </c>
      <c r="H826" s="9">
        <v>32000</v>
      </c>
      <c r="I826" s="5" t="s">
        <v>28</v>
      </c>
      <c r="J826" s="5" t="s">
        <v>30</v>
      </c>
    </row>
    <row r="827" spans="1:10">
      <c r="A827" s="5" t="s">
        <v>869</v>
      </c>
      <c r="B827" s="6">
        <v>44950.754815046297</v>
      </c>
      <c r="C827" s="5" t="s">
        <v>13</v>
      </c>
      <c r="D827" s="7">
        <v>239496</v>
      </c>
      <c r="E827" s="8" t="s">
        <v>27</v>
      </c>
      <c r="H827" s="9">
        <v>1524.66</v>
      </c>
      <c r="I827" s="5" t="s">
        <v>28</v>
      </c>
      <c r="J827" s="5" t="s">
        <v>29</v>
      </c>
    </row>
    <row r="828" spans="1:10">
      <c r="A828" s="5" t="s">
        <v>869</v>
      </c>
      <c r="B828" s="6">
        <v>44950.754815046297</v>
      </c>
      <c r="C828" s="5" t="s">
        <v>13</v>
      </c>
      <c r="D828" s="7">
        <v>139856</v>
      </c>
      <c r="E828" s="8" t="s">
        <v>27</v>
      </c>
      <c r="H828" s="9">
        <v>9137.6</v>
      </c>
      <c r="I828" s="5" t="s">
        <v>28</v>
      </c>
      <c r="J828" s="5" t="s">
        <v>29</v>
      </c>
    </row>
    <row r="829" spans="1:10">
      <c r="A829" s="5" t="s">
        <v>869</v>
      </c>
      <c r="B829" s="6">
        <v>44950.754815046297</v>
      </c>
      <c r="C829" s="5" t="s">
        <v>13</v>
      </c>
      <c r="D829" s="7"/>
      <c r="E829" s="8"/>
      <c r="F829" s="9">
        <v>4483.3999999999996</v>
      </c>
      <c r="I829" s="10" t="s">
        <v>9</v>
      </c>
      <c r="J829" s="8" t="s">
        <v>14</v>
      </c>
    </row>
    <row r="830" spans="1:10">
      <c r="A830" s="5" t="s">
        <v>869</v>
      </c>
      <c r="B830" s="6">
        <v>44950.754815046297</v>
      </c>
      <c r="C830" s="5" t="s">
        <v>13</v>
      </c>
      <c r="D830" s="7"/>
      <c r="E830" s="8"/>
      <c r="F830" s="9">
        <v>4062</v>
      </c>
      <c r="I830" s="10" t="s">
        <v>9</v>
      </c>
      <c r="J830" s="5" t="s">
        <v>218</v>
      </c>
    </row>
    <row r="831" spans="1:10">
      <c r="A831" s="5" t="s">
        <v>869</v>
      </c>
      <c r="B831" s="6">
        <v>44950.754815046297</v>
      </c>
      <c r="C831" s="5" t="s">
        <v>13</v>
      </c>
      <c r="D831" s="7"/>
      <c r="E831" s="8"/>
      <c r="F831" s="9">
        <v>7395.1</v>
      </c>
      <c r="I831" s="10" t="s">
        <v>9</v>
      </c>
      <c r="J831" s="5" t="s">
        <v>17</v>
      </c>
    </row>
    <row r="832" spans="1:10">
      <c r="A832" s="5" t="s">
        <v>869</v>
      </c>
      <c r="B832" s="6">
        <v>44950.754815046297</v>
      </c>
      <c r="C832" s="5" t="s">
        <v>13</v>
      </c>
      <c r="D832" s="7"/>
      <c r="E832" s="8"/>
      <c r="F832" s="9">
        <v>11082.4</v>
      </c>
      <c r="I832" s="10" t="s">
        <v>9</v>
      </c>
      <c r="J832" s="5" t="s">
        <v>21</v>
      </c>
    </row>
    <row r="833" spans="1:10">
      <c r="A833" s="5" t="s">
        <v>869</v>
      </c>
      <c r="B833" s="6">
        <v>44950.754815046297</v>
      </c>
      <c r="C833" s="5" t="s">
        <v>13</v>
      </c>
      <c r="D833" s="7"/>
      <c r="E833" s="8"/>
      <c r="F833" s="9">
        <v>7926.3</v>
      </c>
      <c r="I833" s="10" t="s">
        <v>9</v>
      </c>
      <c r="J833" s="8" t="s">
        <v>225</v>
      </c>
    </row>
    <row r="834" spans="1:10">
      <c r="A834" s="11" t="s">
        <v>22</v>
      </c>
      <c r="B834" s="3"/>
      <c r="C834" s="3"/>
      <c r="D834" s="7"/>
      <c r="E834" s="8"/>
      <c r="F834" s="12">
        <f>SUM(F816:G833)</f>
        <v>34949.200000000004</v>
      </c>
      <c r="H834" s="9"/>
      <c r="I834" s="10"/>
      <c r="J834" s="5"/>
    </row>
    <row r="835" spans="1:10" ht="15.75">
      <c r="A835" s="13" t="s">
        <v>23</v>
      </c>
      <c r="B835" s="13" t="s">
        <v>24</v>
      </c>
      <c r="C835" s="13" t="s">
        <v>25</v>
      </c>
      <c r="D835" s="14">
        <v>112651315</v>
      </c>
      <c r="E835" s="8"/>
      <c r="H835" s="9"/>
      <c r="I835" s="10"/>
      <c r="J835" s="5"/>
    </row>
    <row r="838" spans="1:10">
      <c r="A838" s="1" t="s">
        <v>0</v>
      </c>
      <c r="B838" s="2"/>
      <c r="C838" s="2"/>
      <c r="D838" s="2"/>
      <c r="E838" s="2"/>
      <c r="F838" s="2"/>
      <c r="G838" s="2"/>
      <c r="H838" s="2"/>
      <c r="I838" s="2"/>
      <c r="J838" s="2"/>
    </row>
    <row r="839" spans="1:10">
      <c r="A839" s="3" t="s">
        <v>909</v>
      </c>
      <c r="B839" s="2"/>
      <c r="C839" s="2"/>
      <c r="D839" s="2"/>
      <c r="E839" s="2"/>
      <c r="F839" s="2"/>
      <c r="G839" s="2"/>
      <c r="H839" s="2"/>
      <c r="I839" s="2"/>
      <c r="J839" s="2"/>
    </row>
    <row r="840" spans="1:10">
      <c r="A840" s="95" t="s">
        <v>0</v>
      </c>
      <c r="B840" s="95" t="s">
        <v>2</v>
      </c>
      <c r="C840" s="95" t="s">
        <v>3</v>
      </c>
      <c r="D840" s="95" t="s">
        <v>4</v>
      </c>
      <c r="E840" s="95" t="s">
        <v>5</v>
      </c>
      <c r="F840" s="97" t="s">
        <v>6</v>
      </c>
      <c r="G840" s="98"/>
      <c r="H840" s="99"/>
      <c r="I840" s="95" t="s">
        <v>7</v>
      </c>
      <c r="J840" s="95" t="s">
        <v>8</v>
      </c>
    </row>
    <row r="841" spans="1:10">
      <c r="A841" s="96"/>
      <c r="B841" s="96"/>
      <c r="C841" s="96"/>
      <c r="D841" s="96"/>
      <c r="E841" s="96"/>
      <c r="F841" s="4" t="s">
        <v>9</v>
      </c>
      <c r="G841" s="4" t="s">
        <v>10</v>
      </c>
      <c r="H841" s="4" t="s">
        <v>11</v>
      </c>
      <c r="I841" s="96"/>
      <c r="J841" s="96"/>
    </row>
    <row r="842" spans="1:10">
      <c r="A842" s="5" t="s">
        <v>908</v>
      </c>
      <c r="B842" s="6">
        <v>44951.46969247685</v>
      </c>
      <c r="C842" s="5" t="s">
        <v>13</v>
      </c>
      <c r="D842" s="10"/>
      <c r="E842" s="8"/>
      <c r="F842" s="9">
        <v>6759.6</v>
      </c>
      <c r="I842" s="10" t="s">
        <v>9</v>
      </c>
      <c r="J842" s="5" t="s">
        <v>15</v>
      </c>
    </row>
    <row r="843" spans="1:10">
      <c r="A843" s="5" t="s">
        <v>908</v>
      </c>
      <c r="B843" s="6">
        <v>44951.46969247685</v>
      </c>
      <c r="C843" s="5" t="s">
        <v>13</v>
      </c>
      <c r="D843" s="10"/>
      <c r="E843" s="8"/>
      <c r="F843" s="9">
        <v>412.6</v>
      </c>
      <c r="I843" s="10" t="s">
        <v>9</v>
      </c>
      <c r="J843" s="8" t="s">
        <v>219</v>
      </c>
    </row>
    <row r="844" spans="1:10">
      <c r="A844" s="5" t="s">
        <v>908</v>
      </c>
      <c r="B844" s="6">
        <v>44951.46969247685</v>
      </c>
      <c r="C844" s="5" t="s">
        <v>13</v>
      </c>
      <c r="D844" s="10"/>
      <c r="E844" s="8"/>
      <c r="F844" s="9">
        <v>15464.5</v>
      </c>
      <c r="I844" s="10" t="s">
        <v>9</v>
      </c>
      <c r="J844" s="5" t="s">
        <v>16</v>
      </c>
    </row>
    <row r="845" spans="1:10">
      <c r="A845" s="5" t="s">
        <v>908</v>
      </c>
      <c r="B845" s="6">
        <v>44951.46969247685</v>
      </c>
      <c r="C845" s="5" t="s">
        <v>13</v>
      </c>
      <c r="D845" s="10"/>
      <c r="E845" s="8"/>
      <c r="F845" s="9">
        <v>17198.3</v>
      </c>
      <c r="I845" s="10" t="s">
        <v>9</v>
      </c>
      <c r="J845" s="5" t="s">
        <v>220</v>
      </c>
    </row>
    <row r="846" spans="1:10">
      <c r="A846" s="5" t="s">
        <v>908</v>
      </c>
      <c r="B846" s="6">
        <v>44951.46969247685</v>
      </c>
      <c r="C846" s="5" t="s">
        <v>13</v>
      </c>
      <c r="D846" s="10"/>
      <c r="E846" s="8"/>
      <c r="F846" s="9">
        <v>11044.5</v>
      </c>
      <c r="I846" s="10" t="s">
        <v>9</v>
      </c>
      <c r="J846" s="5" t="s">
        <v>18</v>
      </c>
    </row>
    <row r="847" spans="1:10">
      <c r="A847" s="5" t="s">
        <v>908</v>
      </c>
      <c r="B847" s="6">
        <v>44951.46969247685</v>
      </c>
      <c r="C847" s="5" t="s">
        <v>13</v>
      </c>
      <c r="D847" s="10"/>
      <c r="E847" s="8"/>
      <c r="F847" s="9">
        <v>5859.7</v>
      </c>
      <c r="I847" s="10" t="s">
        <v>9</v>
      </c>
      <c r="J847" s="5" t="s">
        <v>19</v>
      </c>
    </row>
    <row r="848" spans="1:10">
      <c r="A848" s="5" t="s">
        <v>908</v>
      </c>
      <c r="B848" s="6">
        <v>44951.46969247685</v>
      </c>
      <c r="C848" s="5" t="s">
        <v>13</v>
      </c>
      <c r="D848" s="10"/>
      <c r="E848" s="8"/>
      <c r="F848" s="9">
        <v>14798.3</v>
      </c>
      <c r="I848" s="10" t="s">
        <v>9</v>
      </c>
      <c r="J848" s="5" t="s">
        <v>20</v>
      </c>
    </row>
    <row r="849" spans="1:10">
      <c r="A849" s="5" t="s">
        <v>908</v>
      </c>
      <c r="B849" s="6">
        <v>44951.46969247685</v>
      </c>
      <c r="C849" s="5" t="s">
        <v>13</v>
      </c>
      <c r="D849" s="10"/>
      <c r="E849" s="8"/>
      <c r="F849" s="9">
        <v>5579.5</v>
      </c>
      <c r="I849" s="10" t="s">
        <v>9</v>
      </c>
      <c r="J849" s="8" t="s">
        <v>221</v>
      </c>
    </row>
    <row r="850" spans="1:10">
      <c r="A850" s="5" t="s">
        <v>908</v>
      </c>
      <c r="B850" s="6">
        <v>44951.46969247685</v>
      </c>
      <c r="C850" s="5" t="s">
        <v>13</v>
      </c>
      <c r="D850" s="10"/>
      <c r="E850" s="8"/>
      <c r="F850" s="9">
        <v>6336.4</v>
      </c>
      <c r="I850" s="10" t="s">
        <v>9</v>
      </c>
      <c r="J850" s="8" t="s">
        <v>222</v>
      </c>
    </row>
    <row r="851" spans="1:10">
      <c r="A851" s="5" t="s">
        <v>908</v>
      </c>
      <c r="B851" s="6">
        <v>44951.46969247685</v>
      </c>
      <c r="C851" s="5" t="s">
        <v>13</v>
      </c>
      <c r="D851" s="10"/>
      <c r="E851" s="8"/>
      <c r="F851" s="9">
        <v>6996.2</v>
      </c>
      <c r="I851" s="10" t="s">
        <v>9</v>
      </c>
      <c r="J851" s="8" t="s">
        <v>223</v>
      </c>
    </row>
    <row r="852" spans="1:10">
      <c r="A852" s="5" t="s">
        <v>908</v>
      </c>
      <c r="B852" s="6">
        <v>44951.46969247685</v>
      </c>
      <c r="C852" s="5" t="s">
        <v>13</v>
      </c>
      <c r="D852" s="10"/>
      <c r="E852" s="8"/>
      <c r="F852" s="9">
        <v>11301.9</v>
      </c>
      <c r="I852" s="10" t="s">
        <v>9</v>
      </c>
      <c r="J852" s="8" t="s">
        <v>224</v>
      </c>
    </row>
    <row r="853" spans="1:10">
      <c r="A853" s="5" t="s">
        <v>908</v>
      </c>
      <c r="B853" s="6">
        <v>44951.46969247685</v>
      </c>
      <c r="C853" s="5" t="s">
        <v>13</v>
      </c>
      <c r="D853" s="10"/>
      <c r="E853" s="8"/>
      <c r="F853" s="9">
        <v>17468.7</v>
      </c>
      <c r="I853" s="10" t="s">
        <v>9</v>
      </c>
      <c r="J853" s="8" t="s">
        <v>275</v>
      </c>
    </row>
    <row r="854" spans="1:10">
      <c r="A854" s="11" t="s">
        <v>22</v>
      </c>
      <c r="B854" s="3"/>
      <c r="C854" s="3"/>
      <c r="D854" s="7"/>
      <c r="E854" s="8"/>
      <c r="F854" s="37">
        <f>SUM(F842:G853)</f>
        <v>119220.19999999998</v>
      </c>
      <c r="H854" s="9"/>
      <c r="I854" s="10"/>
      <c r="J854" s="5"/>
    </row>
    <row r="855" spans="1:10" ht="15.75">
      <c r="A855" s="13" t="s">
        <v>23</v>
      </c>
      <c r="B855" s="13" t="s">
        <v>24</v>
      </c>
      <c r="C855" s="13" t="s">
        <v>25</v>
      </c>
      <c r="D855" s="14">
        <v>112651319</v>
      </c>
      <c r="E855" s="8"/>
      <c r="H855" s="9"/>
      <c r="I855" s="10"/>
      <c r="J855" s="5"/>
    </row>
    <row r="856" spans="1:10">
      <c r="A856" s="5"/>
      <c r="B856" s="6"/>
      <c r="C856" s="5"/>
      <c r="D856" s="7"/>
      <c r="E856" s="8"/>
      <c r="H856" s="9"/>
      <c r="I856" s="10"/>
      <c r="J856" s="5"/>
    </row>
    <row r="857" spans="1:10">
      <c r="A857" s="5"/>
      <c r="B857" s="6"/>
      <c r="C857" s="5"/>
      <c r="D857" s="7"/>
      <c r="E857" s="8"/>
      <c r="H857" s="9"/>
      <c r="I857" s="10"/>
      <c r="J857" s="5"/>
    </row>
    <row r="858" spans="1:10">
      <c r="A858" s="5" t="s">
        <v>907</v>
      </c>
      <c r="B858" s="6">
        <v>44951.776715486114</v>
      </c>
      <c r="C858" s="5" t="s">
        <v>13</v>
      </c>
      <c r="D858" s="15">
        <v>51117476601</v>
      </c>
      <c r="E858" s="8" t="s">
        <v>27</v>
      </c>
      <c r="H858" s="9">
        <v>4070.3</v>
      </c>
      <c r="I858" s="5" t="s">
        <v>28</v>
      </c>
      <c r="J858" s="5" t="s">
        <v>29</v>
      </c>
    </row>
    <row r="859" spans="1:10">
      <c r="A859" s="5" t="s">
        <v>906</v>
      </c>
      <c r="B859" s="6">
        <v>44951.776715486114</v>
      </c>
      <c r="C859" s="5" t="s">
        <v>13</v>
      </c>
      <c r="D859" s="15">
        <v>45113278274</v>
      </c>
      <c r="E859" s="8" t="s">
        <v>27</v>
      </c>
      <c r="H859" s="9">
        <v>412.5</v>
      </c>
      <c r="I859" s="5" t="s">
        <v>28</v>
      </c>
      <c r="J859" s="5" t="s">
        <v>29</v>
      </c>
    </row>
    <row r="860" spans="1:10">
      <c r="A860" s="5" t="s">
        <v>906</v>
      </c>
      <c r="B860" s="6">
        <v>44951.776715486114</v>
      </c>
      <c r="C860" s="5" t="s">
        <v>13</v>
      </c>
      <c r="D860" s="15">
        <v>45163218018</v>
      </c>
      <c r="E860" s="8" t="s">
        <v>27</v>
      </c>
      <c r="H860" s="9">
        <v>1372.22</v>
      </c>
      <c r="I860" s="5" t="s">
        <v>28</v>
      </c>
      <c r="J860" s="5" t="s">
        <v>29</v>
      </c>
    </row>
    <row r="861" spans="1:10">
      <c r="A861" s="5" t="s">
        <v>906</v>
      </c>
      <c r="B861" s="6">
        <v>44951.776715486114</v>
      </c>
      <c r="C861" s="5" t="s">
        <v>13</v>
      </c>
      <c r="D861" s="15">
        <v>51317371229</v>
      </c>
      <c r="E861" s="8" t="s">
        <v>27</v>
      </c>
      <c r="H861" s="9">
        <v>10255.49</v>
      </c>
      <c r="I861" s="5" t="s">
        <v>28</v>
      </c>
      <c r="J861" s="5" t="s">
        <v>30</v>
      </c>
    </row>
    <row r="862" spans="1:10">
      <c r="A862" s="5" t="s">
        <v>906</v>
      </c>
      <c r="B862" s="6">
        <v>44951.776715486114</v>
      </c>
      <c r="C862" s="5" t="s">
        <v>13</v>
      </c>
      <c r="D862" s="15">
        <v>51167365970</v>
      </c>
      <c r="E862" s="8" t="s">
        <v>27</v>
      </c>
      <c r="H862" s="9">
        <v>23054.07</v>
      </c>
      <c r="I862" s="5" t="s">
        <v>28</v>
      </c>
      <c r="J862" s="5" t="s">
        <v>30</v>
      </c>
    </row>
    <row r="863" spans="1:10">
      <c r="A863" s="5" t="s">
        <v>906</v>
      </c>
      <c r="B863" s="6">
        <v>44951.776715486114</v>
      </c>
      <c r="C863" s="5" t="s">
        <v>13</v>
      </c>
      <c r="D863" s="15">
        <v>52316736261</v>
      </c>
      <c r="E863" s="5" t="s">
        <v>83</v>
      </c>
      <c r="H863" s="9">
        <v>419.93</v>
      </c>
      <c r="I863" s="5" t="s">
        <v>28</v>
      </c>
      <c r="J863" s="5" t="s">
        <v>30</v>
      </c>
    </row>
    <row r="864" spans="1:10">
      <c r="A864" s="5" t="s">
        <v>906</v>
      </c>
      <c r="B864" s="6">
        <v>44951.776715486114</v>
      </c>
      <c r="C864" s="5" t="s">
        <v>13</v>
      </c>
      <c r="D864" s="15">
        <v>52316736263</v>
      </c>
      <c r="E864" s="5" t="s">
        <v>83</v>
      </c>
      <c r="H864" s="9">
        <v>942.76</v>
      </c>
      <c r="I864" s="5" t="s">
        <v>28</v>
      </c>
      <c r="J864" s="5" t="s">
        <v>30</v>
      </c>
    </row>
    <row r="865" spans="1:10">
      <c r="A865" s="5" t="s">
        <v>906</v>
      </c>
      <c r="B865" s="6">
        <v>44951.776715486114</v>
      </c>
      <c r="C865" s="5" t="s">
        <v>13</v>
      </c>
      <c r="D865" s="15">
        <v>45123261346</v>
      </c>
      <c r="E865" s="8" t="s">
        <v>27</v>
      </c>
      <c r="H865" s="9">
        <v>3284.06</v>
      </c>
      <c r="I865" s="5" t="s">
        <v>28</v>
      </c>
      <c r="J865" s="5" t="s">
        <v>30</v>
      </c>
    </row>
    <row r="866" spans="1:10">
      <c r="A866" s="5" t="s">
        <v>906</v>
      </c>
      <c r="B866" s="6">
        <v>44951.776715486114</v>
      </c>
      <c r="C866" s="5" t="s">
        <v>13</v>
      </c>
      <c r="D866" s="15">
        <v>51717329320</v>
      </c>
      <c r="E866" s="8" t="s">
        <v>27</v>
      </c>
      <c r="H866" s="9">
        <v>1659.34</v>
      </c>
      <c r="I866" s="5" t="s">
        <v>28</v>
      </c>
      <c r="J866" s="5" t="s">
        <v>30</v>
      </c>
    </row>
    <row r="867" spans="1:10">
      <c r="A867" s="5" t="s">
        <v>906</v>
      </c>
      <c r="B867" s="6">
        <v>44951.776715486114</v>
      </c>
      <c r="C867" s="5" t="s">
        <v>13</v>
      </c>
      <c r="D867" s="15">
        <v>45123261591</v>
      </c>
      <c r="E867" s="8" t="s">
        <v>27</v>
      </c>
      <c r="H867" s="9">
        <v>1438.8</v>
      </c>
      <c r="I867" s="5" t="s">
        <v>28</v>
      </c>
      <c r="J867" s="5" t="s">
        <v>30</v>
      </c>
    </row>
    <row r="868" spans="1:10">
      <c r="A868" s="5" t="s">
        <v>906</v>
      </c>
      <c r="B868" s="6">
        <v>44951.776715486114</v>
      </c>
      <c r="C868" s="5" t="s">
        <v>13</v>
      </c>
      <c r="D868" s="15">
        <v>45173191312</v>
      </c>
      <c r="E868" s="8" t="s">
        <v>27</v>
      </c>
      <c r="H868" s="9">
        <v>155.9</v>
      </c>
      <c r="I868" s="5" t="s">
        <v>28</v>
      </c>
      <c r="J868" s="5" t="s">
        <v>30</v>
      </c>
    </row>
    <row r="869" spans="1:10">
      <c r="A869" s="5" t="s">
        <v>906</v>
      </c>
      <c r="B869" s="6">
        <v>44951.776715486114</v>
      </c>
      <c r="C869" s="5" t="s">
        <v>13</v>
      </c>
      <c r="D869" s="15">
        <v>51117478135</v>
      </c>
      <c r="E869" s="8" t="s">
        <v>27</v>
      </c>
      <c r="H869" s="9">
        <v>363.9</v>
      </c>
      <c r="I869" s="5" t="s">
        <v>28</v>
      </c>
      <c r="J869" s="5" t="s">
        <v>30</v>
      </c>
    </row>
    <row r="870" spans="1:10">
      <c r="A870" s="5" t="s">
        <v>906</v>
      </c>
      <c r="B870" s="6">
        <v>44951.776715486114</v>
      </c>
      <c r="C870" s="5" t="s">
        <v>13</v>
      </c>
      <c r="D870" s="15">
        <v>45173189831</v>
      </c>
      <c r="E870" s="8" t="s">
        <v>27</v>
      </c>
      <c r="H870" s="9">
        <v>16869.5</v>
      </c>
      <c r="I870" s="5" t="s">
        <v>28</v>
      </c>
      <c r="J870" s="5" t="s">
        <v>30</v>
      </c>
    </row>
    <row r="871" spans="1:10">
      <c r="A871" s="5" t="s">
        <v>906</v>
      </c>
      <c r="B871" s="6">
        <v>44951.776715486114</v>
      </c>
      <c r="C871" s="5" t="s">
        <v>13</v>
      </c>
      <c r="D871" s="7">
        <v>290536</v>
      </c>
      <c r="E871" s="8" t="s">
        <v>27</v>
      </c>
      <c r="H871" s="9">
        <v>15698.9</v>
      </c>
      <c r="I871" s="5" t="s">
        <v>28</v>
      </c>
      <c r="J871" s="5" t="s">
        <v>32</v>
      </c>
    </row>
    <row r="872" spans="1:10">
      <c r="A872" s="5" t="s">
        <v>906</v>
      </c>
      <c r="B872" s="6">
        <v>44951.776715486114</v>
      </c>
      <c r="C872" s="5" t="s">
        <v>13</v>
      </c>
      <c r="D872" s="7">
        <v>290533</v>
      </c>
      <c r="E872" s="8" t="s">
        <v>27</v>
      </c>
      <c r="H872" s="9">
        <v>592.4</v>
      </c>
      <c r="I872" s="5" t="s">
        <v>28</v>
      </c>
      <c r="J872" s="5" t="s">
        <v>32</v>
      </c>
    </row>
    <row r="873" spans="1:10">
      <c r="A873" s="5" t="s">
        <v>906</v>
      </c>
      <c r="B873" s="6">
        <v>44951.776715486114</v>
      </c>
      <c r="C873" s="5" t="s">
        <v>13</v>
      </c>
      <c r="D873" s="7">
        <v>290534</v>
      </c>
      <c r="E873" s="8" t="s">
        <v>27</v>
      </c>
      <c r="H873" s="9">
        <v>6371.92</v>
      </c>
      <c r="I873" s="5" t="s">
        <v>28</v>
      </c>
      <c r="J873" s="5" t="s">
        <v>32</v>
      </c>
    </row>
    <row r="874" spans="1:10">
      <c r="A874" s="5" t="s">
        <v>906</v>
      </c>
      <c r="B874" s="6">
        <v>44951.776715486114</v>
      </c>
      <c r="C874" s="5" t="s">
        <v>13</v>
      </c>
      <c r="D874" s="7">
        <v>239649</v>
      </c>
      <c r="E874" s="8" t="s">
        <v>27</v>
      </c>
      <c r="H874" s="9">
        <v>23971.599999999999</v>
      </c>
      <c r="I874" s="5" t="s">
        <v>28</v>
      </c>
      <c r="J874" s="5" t="s">
        <v>29</v>
      </c>
    </row>
    <row r="875" spans="1:10">
      <c r="A875" s="5" t="s">
        <v>906</v>
      </c>
      <c r="B875" s="6">
        <v>44951.776715486114</v>
      </c>
      <c r="C875" s="5" t="s">
        <v>13</v>
      </c>
      <c r="D875" s="15">
        <v>45113280516</v>
      </c>
      <c r="E875" s="8" t="s">
        <v>27</v>
      </c>
      <c r="H875" s="9">
        <v>221.84</v>
      </c>
      <c r="I875" s="5" t="s">
        <v>28</v>
      </c>
      <c r="J875" s="5" t="s">
        <v>30</v>
      </c>
    </row>
    <row r="876" spans="1:10">
      <c r="A876" s="5" t="s">
        <v>906</v>
      </c>
      <c r="B876" s="6">
        <v>44951.776715486114</v>
      </c>
      <c r="C876" s="5" t="s">
        <v>13</v>
      </c>
      <c r="D876" s="7"/>
      <c r="E876" s="8"/>
      <c r="F876" s="9">
        <v>6694.1</v>
      </c>
      <c r="I876" s="10" t="s">
        <v>9</v>
      </c>
      <c r="J876" s="8" t="s">
        <v>14</v>
      </c>
    </row>
    <row r="877" spans="1:10">
      <c r="A877" s="5" t="s">
        <v>906</v>
      </c>
      <c r="B877" s="6">
        <v>44951.776715486114</v>
      </c>
      <c r="C877" s="5" t="s">
        <v>13</v>
      </c>
      <c r="D877" s="7"/>
      <c r="E877" s="8"/>
      <c r="F877" s="9">
        <v>11719.3</v>
      </c>
      <c r="I877" s="10" t="s">
        <v>9</v>
      </c>
      <c r="J877" s="8" t="s">
        <v>219</v>
      </c>
    </row>
    <row r="878" spans="1:10">
      <c r="A878" s="5" t="s">
        <v>906</v>
      </c>
      <c r="B878" s="6">
        <v>44951.776715486114</v>
      </c>
      <c r="C878" s="5" t="s">
        <v>13</v>
      </c>
      <c r="D878" s="7"/>
      <c r="E878" s="8"/>
      <c r="F878" s="9">
        <v>6189.8</v>
      </c>
      <c r="I878" s="10" t="s">
        <v>9</v>
      </c>
      <c r="J878" s="5" t="s">
        <v>18</v>
      </c>
    </row>
    <row r="879" spans="1:10">
      <c r="A879" s="5" t="s">
        <v>906</v>
      </c>
      <c r="B879" s="6">
        <v>44951.776715486114</v>
      </c>
      <c r="C879" s="5" t="s">
        <v>13</v>
      </c>
      <c r="D879" s="7"/>
      <c r="E879" s="8"/>
      <c r="F879" s="9">
        <v>9641.5</v>
      </c>
      <c r="I879" s="10" t="s">
        <v>9</v>
      </c>
      <c r="J879" s="5" t="s">
        <v>20</v>
      </c>
    </row>
    <row r="880" spans="1:10">
      <c r="A880" s="5" t="s">
        <v>906</v>
      </c>
      <c r="B880" s="6">
        <v>44951.776715486114</v>
      </c>
      <c r="C880" s="5" t="s">
        <v>13</v>
      </c>
      <c r="D880" s="7"/>
      <c r="E880" s="8"/>
      <c r="F880" s="9">
        <v>8684.9</v>
      </c>
      <c r="I880" s="10" t="s">
        <v>9</v>
      </c>
      <c r="J880" s="8" t="s">
        <v>223</v>
      </c>
    </row>
    <row r="881" spans="1:10">
      <c r="A881" s="5" t="s">
        <v>906</v>
      </c>
      <c r="B881" s="6">
        <v>44951.776715486114</v>
      </c>
      <c r="C881" s="5" t="s">
        <v>13</v>
      </c>
      <c r="D881" s="7"/>
      <c r="E881" s="8"/>
      <c r="F881" s="9">
        <v>9425.7999999999993</v>
      </c>
      <c r="I881" s="10" t="s">
        <v>9</v>
      </c>
      <c r="J881" s="8" t="s">
        <v>225</v>
      </c>
    </row>
    <row r="882" spans="1:10">
      <c r="A882" s="11" t="s">
        <v>22</v>
      </c>
      <c r="B882" s="3"/>
      <c r="C882" s="3"/>
      <c r="D882" s="7"/>
      <c r="E882" s="8"/>
      <c r="F882" s="37">
        <f>SUM(F858:G881)</f>
        <v>52355.399999999994</v>
      </c>
      <c r="H882" s="9"/>
      <c r="I882" s="10"/>
      <c r="J882" s="5"/>
    </row>
    <row r="883" spans="1:10" ht="15.75">
      <c r="A883" s="13" t="s">
        <v>23</v>
      </c>
      <c r="B883" s="13" t="s">
        <v>24</v>
      </c>
      <c r="C883" s="13" t="s">
        <v>25</v>
      </c>
      <c r="D883" s="14">
        <v>112659524</v>
      </c>
      <c r="E883" s="8"/>
      <c r="H883" s="9"/>
      <c r="I883" s="10"/>
      <c r="J883" s="5"/>
    </row>
    <row r="886" spans="1:10">
      <c r="A886" s="1" t="s">
        <v>0</v>
      </c>
      <c r="B886" s="2"/>
      <c r="C886" s="2"/>
      <c r="D886" s="2"/>
      <c r="E886" s="2"/>
      <c r="F886" s="2"/>
      <c r="G886" s="2"/>
      <c r="H886" s="2"/>
      <c r="I886" s="2"/>
      <c r="J886" s="2"/>
    </row>
    <row r="887" spans="1:10">
      <c r="A887" s="3" t="s">
        <v>946</v>
      </c>
      <c r="B887" s="2"/>
      <c r="C887" s="2"/>
      <c r="D887" s="2"/>
      <c r="E887" s="2"/>
      <c r="F887" s="2"/>
      <c r="G887" s="2"/>
      <c r="H887" s="2"/>
      <c r="I887" s="2"/>
      <c r="J887" s="2"/>
    </row>
    <row r="888" spans="1:10">
      <c r="A888" s="95" t="s">
        <v>0</v>
      </c>
      <c r="B888" s="95" t="s">
        <v>2</v>
      </c>
      <c r="C888" s="95" t="s">
        <v>3</v>
      </c>
      <c r="D888" s="95" t="s">
        <v>4</v>
      </c>
      <c r="E888" s="95" t="s">
        <v>5</v>
      </c>
      <c r="F888" s="97" t="s">
        <v>6</v>
      </c>
      <c r="G888" s="98"/>
      <c r="H888" s="99"/>
      <c r="I888" s="95" t="s">
        <v>7</v>
      </c>
      <c r="J888" s="95" t="s">
        <v>8</v>
      </c>
    </row>
    <row r="889" spans="1:10">
      <c r="A889" s="96"/>
      <c r="B889" s="96"/>
      <c r="C889" s="96"/>
      <c r="D889" s="96"/>
      <c r="E889" s="96"/>
      <c r="F889" s="4" t="s">
        <v>9</v>
      </c>
      <c r="G889" s="4" t="s">
        <v>10</v>
      </c>
      <c r="H889" s="4" t="s">
        <v>11</v>
      </c>
      <c r="I889" s="96"/>
      <c r="J889" s="96"/>
    </row>
    <row r="890" spans="1:10">
      <c r="A890" s="5" t="s">
        <v>945</v>
      </c>
      <c r="B890" s="6">
        <v>44952.491180046294</v>
      </c>
      <c r="C890" s="5" t="s">
        <v>13</v>
      </c>
      <c r="D890" s="7"/>
      <c r="E890" s="8"/>
      <c r="F890" s="9">
        <v>5564.7</v>
      </c>
      <c r="I890" s="10" t="s">
        <v>9</v>
      </c>
      <c r="J890" s="5" t="s">
        <v>218</v>
      </c>
    </row>
    <row r="891" spans="1:10">
      <c r="A891" s="5" t="s">
        <v>945</v>
      </c>
      <c r="B891" s="6">
        <v>44952.491180046294</v>
      </c>
      <c r="C891" s="5" t="s">
        <v>13</v>
      </c>
      <c r="D891" s="7"/>
      <c r="E891" s="8"/>
      <c r="F891" s="9">
        <v>2646</v>
      </c>
      <c r="I891" s="10" t="s">
        <v>9</v>
      </c>
      <c r="J891" s="5" t="s">
        <v>15</v>
      </c>
    </row>
    <row r="892" spans="1:10">
      <c r="A892" s="5" t="s">
        <v>945</v>
      </c>
      <c r="B892" s="6">
        <v>44952.491180046294</v>
      </c>
      <c r="C892" s="5" t="s">
        <v>13</v>
      </c>
      <c r="D892" s="7"/>
      <c r="E892" s="8"/>
      <c r="F892" s="9">
        <v>12554.9</v>
      </c>
      <c r="I892" s="10" t="s">
        <v>9</v>
      </c>
      <c r="J892" s="5" t="s">
        <v>16</v>
      </c>
    </row>
    <row r="893" spans="1:10">
      <c r="A893" s="5" t="s">
        <v>945</v>
      </c>
      <c r="B893" s="6">
        <v>44952.491180046294</v>
      </c>
      <c r="C893" s="5" t="s">
        <v>13</v>
      </c>
      <c r="D893" s="7"/>
      <c r="E893" s="8"/>
      <c r="F893" s="9">
        <v>19973.8</v>
      </c>
      <c r="I893" s="10" t="s">
        <v>9</v>
      </c>
      <c r="J893" s="5" t="s">
        <v>17</v>
      </c>
    </row>
    <row r="894" spans="1:10">
      <c r="A894" s="5" t="s">
        <v>945</v>
      </c>
      <c r="B894" s="6">
        <v>44952.491180046294</v>
      </c>
      <c r="C894" s="5" t="s">
        <v>13</v>
      </c>
      <c r="D894" s="7"/>
      <c r="E894" s="8"/>
      <c r="F894" s="9">
        <v>443.8</v>
      </c>
      <c r="I894" s="10" t="s">
        <v>9</v>
      </c>
      <c r="J894" s="5" t="s">
        <v>220</v>
      </c>
    </row>
    <row r="895" spans="1:10">
      <c r="A895" s="5" t="s">
        <v>945</v>
      </c>
      <c r="B895" s="6">
        <v>44952.491180046294</v>
      </c>
      <c r="C895" s="5" t="s">
        <v>13</v>
      </c>
      <c r="D895" s="7"/>
      <c r="E895" s="8"/>
      <c r="F895" s="9">
        <v>19192.400000000001</v>
      </c>
      <c r="I895" s="10" t="s">
        <v>9</v>
      </c>
      <c r="J895" s="5" t="s">
        <v>19</v>
      </c>
    </row>
    <row r="896" spans="1:10">
      <c r="A896" s="5" t="s">
        <v>945</v>
      </c>
      <c r="B896" s="6">
        <v>44952.491180046294</v>
      </c>
      <c r="C896" s="5" t="s">
        <v>13</v>
      </c>
      <c r="D896" s="7"/>
      <c r="E896" s="8"/>
      <c r="F896" s="9">
        <v>16336.1</v>
      </c>
      <c r="I896" s="10" t="s">
        <v>9</v>
      </c>
      <c r="J896" s="5" t="s">
        <v>20</v>
      </c>
    </row>
    <row r="897" spans="1:10">
      <c r="A897" s="5" t="s">
        <v>945</v>
      </c>
      <c r="B897" s="6">
        <v>44952.491180046294</v>
      </c>
      <c r="C897" s="5" t="s">
        <v>13</v>
      </c>
      <c r="D897" s="7"/>
      <c r="E897" s="8"/>
      <c r="F897" s="9">
        <v>10886.5</v>
      </c>
      <c r="I897" s="10" t="s">
        <v>9</v>
      </c>
      <c r="J897" s="5" t="s">
        <v>21</v>
      </c>
    </row>
    <row r="898" spans="1:10">
      <c r="A898" s="5" t="s">
        <v>945</v>
      </c>
      <c r="B898" s="6">
        <v>44952.491180046294</v>
      </c>
      <c r="C898" s="5" t="s">
        <v>13</v>
      </c>
      <c r="D898" s="7"/>
      <c r="E898" s="8"/>
      <c r="F898" s="9">
        <v>10553.6</v>
      </c>
      <c r="I898" s="10" t="s">
        <v>9</v>
      </c>
      <c r="J898" s="8" t="s">
        <v>221</v>
      </c>
    </row>
    <row r="899" spans="1:10">
      <c r="A899" s="5" t="s">
        <v>945</v>
      </c>
      <c r="B899" s="6">
        <v>44952.491180046294</v>
      </c>
      <c r="C899" s="5" t="s">
        <v>13</v>
      </c>
      <c r="D899" s="7"/>
      <c r="E899" s="8"/>
      <c r="F899" s="9">
        <v>7646.5</v>
      </c>
      <c r="I899" s="10" t="s">
        <v>9</v>
      </c>
      <c r="J899" s="8" t="s">
        <v>222</v>
      </c>
    </row>
    <row r="900" spans="1:10">
      <c r="A900" s="5" t="s">
        <v>945</v>
      </c>
      <c r="B900" s="6">
        <v>44952.491180046294</v>
      </c>
      <c r="C900" s="5" t="s">
        <v>13</v>
      </c>
      <c r="D900" s="7"/>
      <c r="E900" s="8"/>
      <c r="F900" s="9">
        <v>11152.9</v>
      </c>
      <c r="I900" s="10" t="s">
        <v>9</v>
      </c>
      <c r="J900" s="8" t="s">
        <v>224</v>
      </c>
    </row>
    <row r="901" spans="1:10">
      <c r="A901" s="5" t="s">
        <v>945</v>
      </c>
      <c r="B901" s="6">
        <v>44952.491180046294</v>
      </c>
      <c r="C901" s="5" t="s">
        <v>13</v>
      </c>
      <c r="D901" s="7"/>
      <c r="E901" s="8"/>
      <c r="F901" s="9">
        <v>9713.9</v>
      </c>
      <c r="I901" s="10" t="s">
        <v>9</v>
      </c>
      <c r="J901" s="8" t="s">
        <v>275</v>
      </c>
    </row>
    <row r="902" spans="1:10">
      <c r="A902" s="11" t="s">
        <v>22</v>
      </c>
      <c r="B902" s="3"/>
      <c r="C902" s="3"/>
      <c r="D902" s="7"/>
      <c r="E902" s="8"/>
      <c r="F902" s="12">
        <f>SUM(F890:G901)</f>
        <v>126665.09999999999</v>
      </c>
      <c r="H902" s="9"/>
      <c r="I902" s="10"/>
      <c r="J902" s="5"/>
    </row>
    <row r="903" spans="1:10" ht="15.75">
      <c r="A903" s="13" t="s">
        <v>23</v>
      </c>
      <c r="B903" s="13" t="s">
        <v>24</v>
      </c>
      <c r="C903" s="13" t="s">
        <v>25</v>
      </c>
      <c r="D903" s="14">
        <v>112659525</v>
      </c>
      <c r="E903" s="8"/>
      <c r="H903" s="9"/>
      <c r="I903" s="10"/>
      <c r="J903" s="5"/>
    </row>
    <row r="904" spans="1:10">
      <c r="A904" s="5"/>
      <c r="B904" s="6"/>
      <c r="C904" s="5"/>
      <c r="D904" s="7"/>
      <c r="E904" s="8"/>
      <c r="H904" s="9"/>
      <c r="I904" s="10"/>
      <c r="J904" s="5"/>
    </row>
    <row r="905" spans="1:10">
      <c r="A905" s="5"/>
      <c r="B905" s="6"/>
      <c r="C905" s="5"/>
      <c r="D905" s="7"/>
      <c r="E905" s="8"/>
      <c r="H905" s="9"/>
      <c r="I905" s="10"/>
      <c r="J905" s="5"/>
    </row>
    <row r="906" spans="1:10">
      <c r="A906" s="5" t="s">
        <v>944</v>
      </c>
      <c r="B906" s="6">
        <v>44952.732422881942</v>
      </c>
      <c r="C906" s="5" t="s">
        <v>13</v>
      </c>
      <c r="D906" s="7">
        <v>502047</v>
      </c>
      <c r="E906" s="8" t="s">
        <v>27</v>
      </c>
      <c r="H906" s="9">
        <v>35425.9</v>
      </c>
      <c r="I906" s="5" t="s">
        <v>28</v>
      </c>
      <c r="J906" s="5" t="s">
        <v>32</v>
      </c>
    </row>
    <row r="907" spans="1:10">
      <c r="A907" s="5" t="s">
        <v>944</v>
      </c>
      <c r="B907" s="6">
        <v>44952.732422881942</v>
      </c>
      <c r="C907" s="5" t="s">
        <v>13</v>
      </c>
      <c r="D907" s="7">
        <v>502051</v>
      </c>
      <c r="E907" s="8" t="s">
        <v>27</v>
      </c>
      <c r="H907" s="9">
        <v>7203.49</v>
      </c>
      <c r="I907" s="5" t="s">
        <v>28</v>
      </c>
      <c r="J907" s="5" t="s">
        <v>32</v>
      </c>
    </row>
    <row r="908" spans="1:10">
      <c r="A908" s="5" t="s">
        <v>944</v>
      </c>
      <c r="B908" s="6">
        <v>44952.732422881942</v>
      </c>
      <c r="C908" s="5" t="s">
        <v>13</v>
      </c>
      <c r="D908" s="7">
        <v>502050</v>
      </c>
      <c r="E908" s="8" t="s">
        <v>27</v>
      </c>
      <c r="H908" s="9">
        <v>589.14</v>
      </c>
      <c r="I908" s="5" t="s">
        <v>28</v>
      </c>
      <c r="J908" s="5" t="s">
        <v>32</v>
      </c>
    </row>
    <row r="909" spans="1:10">
      <c r="A909" s="5" t="s">
        <v>944</v>
      </c>
      <c r="B909" s="6">
        <v>44952.732422881942</v>
      </c>
      <c r="C909" s="5" t="s">
        <v>13</v>
      </c>
      <c r="D909" s="7">
        <v>502048</v>
      </c>
      <c r="E909" s="8" t="s">
        <v>27</v>
      </c>
      <c r="H909" s="9">
        <v>4875.6499999999996</v>
      </c>
      <c r="I909" s="5" t="s">
        <v>28</v>
      </c>
      <c r="J909" s="5" t="s">
        <v>32</v>
      </c>
    </row>
    <row r="910" spans="1:10">
      <c r="A910" s="5" t="s">
        <v>944</v>
      </c>
      <c r="B910" s="6">
        <v>44952.732422881942</v>
      </c>
      <c r="C910" s="5" t="s">
        <v>13</v>
      </c>
      <c r="D910" s="7">
        <v>6945703758</v>
      </c>
      <c r="E910" s="5" t="s">
        <v>684</v>
      </c>
      <c r="H910" s="9">
        <v>373.39</v>
      </c>
      <c r="I910" s="5" t="s">
        <v>28</v>
      </c>
      <c r="J910" s="5" t="s">
        <v>30</v>
      </c>
    </row>
    <row r="911" spans="1:10">
      <c r="A911" s="5" t="s">
        <v>944</v>
      </c>
      <c r="B911" s="6">
        <v>44952.732422881942</v>
      </c>
      <c r="C911" s="5" t="s">
        <v>13</v>
      </c>
      <c r="D911" s="7">
        <v>140034</v>
      </c>
      <c r="E911" s="8" t="s">
        <v>27</v>
      </c>
      <c r="H911" s="9">
        <v>12797.6</v>
      </c>
      <c r="I911" s="5" t="s">
        <v>28</v>
      </c>
      <c r="J911" s="5" t="s">
        <v>29</v>
      </c>
    </row>
    <row r="912" spans="1:10">
      <c r="A912" s="5" t="s">
        <v>944</v>
      </c>
      <c r="B912" s="6">
        <v>44952.732422881942</v>
      </c>
      <c r="C912" s="5" t="s">
        <v>13</v>
      </c>
      <c r="D912" s="15">
        <v>45133131533</v>
      </c>
      <c r="E912" s="8" t="s">
        <v>27</v>
      </c>
      <c r="H912" s="9">
        <v>125.65</v>
      </c>
      <c r="I912" s="5" t="s">
        <v>28</v>
      </c>
      <c r="J912" s="5" t="s">
        <v>30</v>
      </c>
    </row>
    <row r="913" spans="1:10">
      <c r="A913" s="5" t="s">
        <v>944</v>
      </c>
      <c r="B913" s="6">
        <v>44952.732422881942</v>
      </c>
      <c r="C913" s="5" t="s">
        <v>13</v>
      </c>
      <c r="D913" s="15">
        <v>51217518026</v>
      </c>
      <c r="E913" s="8" t="s">
        <v>27</v>
      </c>
      <c r="H913" s="9">
        <v>404</v>
      </c>
      <c r="I913" s="5" t="s">
        <v>28</v>
      </c>
      <c r="J913" s="5" t="s">
        <v>30</v>
      </c>
    </row>
    <row r="914" spans="1:10">
      <c r="A914" s="5" t="s">
        <v>944</v>
      </c>
      <c r="B914" s="6">
        <v>44952.732422881942</v>
      </c>
      <c r="C914" s="5" t="s">
        <v>13</v>
      </c>
      <c r="D914" s="15">
        <v>45173193269</v>
      </c>
      <c r="E914" s="8" t="s">
        <v>27</v>
      </c>
      <c r="H914" s="9">
        <v>105.9</v>
      </c>
      <c r="I914" s="5" t="s">
        <v>28</v>
      </c>
      <c r="J914" s="5" t="s">
        <v>30</v>
      </c>
    </row>
    <row r="915" spans="1:10">
      <c r="A915" s="5" t="s">
        <v>944</v>
      </c>
      <c r="B915" s="6">
        <v>44952.732422881942</v>
      </c>
      <c r="C915" s="5" t="s">
        <v>13</v>
      </c>
      <c r="D915" s="15">
        <v>45123263972</v>
      </c>
      <c r="E915" s="8" t="s">
        <v>27</v>
      </c>
      <c r="H915" s="9">
        <v>533.85</v>
      </c>
      <c r="I915" s="5" t="s">
        <v>28</v>
      </c>
      <c r="J915" s="5" t="s">
        <v>30</v>
      </c>
    </row>
    <row r="916" spans="1:10">
      <c r="A916" s="5" t="s">
        <v>944</v>
      </c>
      <c r="B916" s="6">
        <v>44952.732422881942</v>
      </c>
      <c r="C916" s="5" t="s">
        <v>13</v>
      </c>
      <c r="D916" s="15">
        <v>45173193430</v>
      </c>
      <c r="E916" s="8" t="s">
        <v>27</v>
      </c>
      <c r="H916" s="9">
        <v>389.52</v>
      </c>
      <c r="I916" s="5" t="s">
        <v>28</v>
      </c>
      <c r="J916" s="5" t="s">
        <v>30</v>
      </c>
    </row>
    <row r="917" spans="1:10">
      <c r="A917" s="5" t="s">
        <v>944</v>
      </c>
      <c r="B917" s="6">
        <v>44952.732422881942</v>
      </c>
      <c r="C917" s="5" t="s">
        <v>13</v>
      </c>
      <c r="D917" s="15">
        <v>51517425410</v>
      </c>
      <c r="E917" s="8" t="s">
        <v>27</v>
      </c>
      <c r="H917" s="9">
        <v>638.28</v>
      </c>
      <c r="I917" s="5" t="s">
        <v>28</v>
      </c>
      <c r="J917" s="5" t="s">
        <v>30</v>
      </c>
    </row>
    <row r="918" spans="1:10">
      <c r="A918" s="5" t="s">
        <v>944</v>
      </c>
      <c r="B918" s="6">
        <v>44952.732422881942</v>
      </c>
      <c r="C918" s="5" t="s">
        <v>13</v>
      </c>
      <c r="D918" s="7"/>
      <c r="E918" s="8"/>
      <c r="F918" s="9">
        <v>10318.200000000001</v>
      </c>
      <c r="I918" s="10" t="s">
        <v>9</v>
      </c>
      <c r="J918" s="8" t="s">
        <v>14</v>
      </c>
    </row>
    <row r="919" spans="1:10">
      <c r="A919" s="5" t="s">
        <v>944</v>
      </c>
      <c r="B919" s="6">
        <v>44952.732422881942</v>
      </c>
      <c r="C919" s="5" t="s">
        <v>13</v>
      </c>
      <c r="D919" s="7"/>
      <c r="E919" s="8"/>
      <c r="F919" s="9">
        <v>5341</v>
      </c>
      <c r="I919" s="10" t="s">
        <v>9</v>
      </c>
      <c r="J919" s="5" t="s">
        <v>218</v>
      </c>
    </row>
    <row r="920" spans="1:10">
      <c r="A920" s="5" t="s">
        <v>944</v>
      </c>
      <c r="B920" s="6">
        <v>44952.732422881942</v>
      </c>
      <c r="C920" s="5" t="s">
        <v>13</v>
      </c>
      <c r="D920" s="7"/>
      <c r="E920" s="8"/>
      <c r="F920" s="9">
        <v>6084.1</v>
      </c>
      <c r="I920" s="10" t="s">
        <v>9</v>
      </c>
      <c r="J920" s="5" t="s">
        <v>18</v>
      </c>
    </row>
    <row r="921" spans="1:10">
      <c r="A921" s="5" t="s">
        <v>944</v>
      </c>
      <c r="B921" s="6">
        <v>44952.732422881942</v>
      </c>
      <c r="C921" s="5" t="s">
        <v>13</v>
      </c>
      <c r="D921" s="7"/>
      <c r="E921" s="8"/>
      <c r="F921" s="9">
        <v>14796.4</v>
      </c>
      <c r="I921" s="10" t="s">
        <v>9</v>
      </c>
      <c r="J921" s="5" t="s">
        <v>21</v>
      </c>
    </row>
    <row r="922" spans="1:10">
      <c r="A922" s="5" t="s">
        <v>944</v>
      </c>
      <c r="B922" s="6">
        <v>44952.732422881942</v>
      </c>
      <c r="C922" s="5" t="s">
        <v>13</v>
      </c>
      <c r="D922" s="7"/>
      <c r="E922" s="8"/>
      <c r="F922" s="9">
        <v>752.7</v>
      </c>
      <c r="I922" s="10" t="s">
        <v>9</v>
      </c>
      <c r="J922" s="5" t="s">
        <v>30</v>
      </c>
    </row>
    <row r="923" spans="1:10">
      <c r="A923" s="5" t="s">
        <v>944</v>
      </c>
      <c r="B923" s="6">
        <v>44952.732422881942</v>
      </c>
      <c r="C923" s="5" t="s">
        <v>13</v>
      </c>
      <c r="D923" s="7"/>
      <c r="E923" s="8"/>
      <c r="F923" s="9">
        <v>6505.2</v>
      </c>
      <c r="I923" s="10" t="s">
        <v>9</v>
      </c>
      <c r="J923" s="8" t="s">
        <v>225</v>
      </c>
    </row>
    <row r="924" spans="1:10">
      <c r="A924" s="11" t="s">
        <v>22</v>
      </c>
      <c r="B924" s="3"/>
      <c r="C924" s="3"/>
      <c r="D924" s="7"/>
      <c r="E924" s="8"/>
      <c r="F924" s="12">
        <f>SUM(F906:G923)</f>
        <v>43797.599999999999</v>
      </c>
      <c r="H924" s="9"/>
      <c r="I924" s="10"/>
      <c r="J924" s="5"/>
    </row>
    <row r="925" spans="1:10" ht="15.75">
      <c r="A925" s="13" t="s">
        <v>23</v>
      </c>
      <c r="B925" s="13" t="s">
        <v>24</v>
      </c>
      <c r="C925" s="13" t="s">
        <v>25</v>
      </c>
      <c r="D925" s="14">
        <v>112671897</v>
      </c>
      <c r="E925" s="8"/>
      <c r="H925" s="9"/>
      <c r="I925" s="10"/>
      <c r="J925" s="5"/>
    </row>
    <row r="928" spans="1:10">
      <c r="A928" s="1" t="s">
        <v>0</v>
      </c>
      <c r="B928" s="2"/>
      <c r="C928" s="2"/>
      <c r="D928" s="2"/>
      <c r="E928" s="2"/>
      <c r="F928" s="2"/>
      <c r="G928" s="2"/>
      <c r="H928" s="2"/>
      <c r="I928" s="2"/>
      <c r="J928" s="2"/>
    </row>
    <row r="929" spans="1:10">
      <c r="A929" s="3" t="s">
        <v>985</v>
      </c>
      <c r="B929" s="2"/>
      <c r="C929" s="2"/>
      <c r="D929" s="2"/>
      <c r="E929" s="2"/>
      <c r="F929" s="2"/>
      <c r="G929" s="2"/>
      <c r="H929" s="2"/>
      <c r="I929" s="2"/>
      <c r="J929" s="2"/>
    </row>
    <row r="930" spans="1:10">
      <c r="A930" s="95" t="s">
        <v>0</v>
      </c>
      <c r="B930" s="95" t="s">
        <v>2</v>
      </c>
      <c r="C930" s="95" t="s">
        <v>3</v>
      </c>
      <c r="D930" s="95" t="s">
        <v>4</v>
      </c>
      <c r="E930" s="95" t="s">
        <v>5</v>
      </c>
      <c r="F930" s="97" t="s">
        <v>6</v>
      </c>
      <c r="G930" s="98"/>
      <c r="H930" s="99"/>
      <c r="I930" s="95" t="s">
        <v>7</v>
      </c>
      <c r="J930" s="95" t="s">
        <v>8</v>
      </c>
    </row>
    <row r="931" spans="1:10">
      <c r="A931" s="96"/>
      <c r="B931" s="96"/>
      <c r="C931" s="96"/>
      <c r="D931" s="96"/>
      <c r="E931" s="96"/>
      <c r="F931" s="4" t="s">
        <v>9</v>
      </c>
      <c r="G931" s="4" t="s">
        <v>10</v>
      </c>
      <c r="H931" s="4" t="s">
        <v>11</v>
      </c>
      <c r="I931" s="96"/>
      <c r="J931" s="96"/>
    </row>
    <row r="932" spans="1:10">
      <c r="A932" s="5" t="s">
        <v>984</v>
      </c>
      <c r="B932" s="6">
        <v>44953.483099652774</v>
      </c>
      <c r="C932" s="5" t="s">
        <v>13</v>
      </c>
      <c r="D932" s="10"/>
      <c r="E932" s="8"/>
      <c r="F932" s="9">
        <v>5063</v>
      </c>
      <c r="I932" s="10" t="s">
        <v>9</v>
      </c>
      <c r="J932" s="5" t="s">
        <v>15</v>
      </c>
    </row>
    <row r="933" spans="1:10">
      <c r="A933" s="5" t="s">
        <v>984</v>
      </c>
      <c r="B933" s="6">
        <v>44953.483099652774</v>
      </c>
      <c r="C933" s="5" t="s">
        <v>13</v>
      </c>
      <c r="D933" s="10"/>
      <c r="E933" s="8"/>
      <c r="F933" s="9">
        <v>4587</v>
      </c>
      <c r="I933" s="10" t="s">
        <v>9</v>
      </c>
      <c r="J933" s="8" t="s">
        <v>219</v>
      </c>
    </row>
    <row r="934" spans="1:10">
      <c r="A934" s="5" t="s">
        <v>984</v>
      </c>
      <c r="B934" s="6">
        <v>44953.483099652774</v>
      </c>
      <c r="C934" s="5" t="s">
        <v>13</v>
      </c>
      <c r="D934" s="10"/>
      <c r="E934" s="8"/>
      <c r="F934" s="9">
        <v>8326</v>
      </c>
      <c r="I934" s="10" t="s">
        <v>9</v>
      </c>
      <c r="J934" s="5" t="s">
        <v>16</v>
      </c>
    </row>
    <row r="935" spans="1:10">
      <c r="A935" s="5" t="s">
        <v>984</v>
      </c>
      <c r="B935" s="6">
        <v>44953.483099652774</v>
      </c>
      <c r="C935" s="5" t="s">
        <v>13</v>
      </c>
      <c r="D935" s="10"/>
      <c r="E935" s="8"/>
      <c r="F935" s="9">
        <v>14619.4</v>
      </c>
      <c r="I935" s="10" t="s">
        <v>9</v>
      </c>
      <c r="J935" s="5" t="s">
        <v>17</v>
      </c>
    </row>
    <row r="936" spans="1:10">
      <c r="A936" s="5" t="s">
        <v>984</v>
      </c>
      <c r="B936" s="6">
        <v>44953.483099652774</v>
      </c>
      <c r="C936" s="5" t="s">
        <v>13</v>
      </c>
      <c r="D936" s="10"/>
      <c r="E936" s="8"/>
      <c r="F936" s="9">
        <v>12383.4</v>
      </c>
      <c r="I936" s="10" t="s">
        <v>9</v>
      </c>
      <c r="J936" s="5" t="s">
        <v>19</v>
      </c>
    </row>
    <row r="937" spans="1:10">
      <c r="A937" s="5" t="s">
        <v>984</v>
      </c>
      <c r="B937" s="6">
        <v>44953.483099652774</v>
      </c>
      <c r="C937" s="5" t="s">
        <v>13</v>
      </c>
      <c r="D937" s="10"/>
      <c r="E937" s="8"/>
      <c r="F937" s="9">
        <v>19776.599999999999</v>
      </c>
      <c r="I937" s="10" t="s">
        <v>9</v>
      </c>
      <c r="J937" s="5" t="s">
        <v>20</v>
      </c>
    </row>
    <row r="938" spans="1:10">
      <c r="A938" s="5" t="s">
        <v>984</v>
      </c>
      <c r="B938" s="6">
        <v>44953.483099652774</v>
      </c>
      <c r="C938" s="5" t="s">
        <v>13</v>
      </c>
      <c r="D938" s="10"/>
      <c r="E938" s="8"/>
      <c r="F938" s="9">
        <v>9618.4</v>
      </c>
      <c r="I938" s="10" t="s">
        <v>9</v>
      </c>
      <c r="J938" s="8" t="s">
        <v>221</v>
      </c>
    </row>
    <row r="939" spans="1:10">
      <c r="A939" s="5" t="s">
        <v>984</v>
      </c>
      <c r="B939" s="6">
        <v>44953.483099652774</v>
      </c>
      <c r="C939" s="5" t="s">
        <v>13</v>
      </c>
      <c r="D939" s="10"/>
      <c r="E939" s="8"/>
      <c r="F939" s="9">
        <v>10070.6</v>
      </c>
      <c r="I939" s="10" t="s">
        <v>9</v>
      </c>
      <c r="J939" s="8" t="s">
        <v>222</v>
      </c>
    </row>
    <row r="940" spans="1:10">
      <c r="A940" s="5" t="s">
        <v>984</v>
      </c>
      <c r="B940" s="6">
        <v>44953.483099652774</v>
      </c>
      <c r="C940" s="5" t="s">
        <v>13</v>
      </c>
      <c r="D940" s="10"/>
      <c r="E940" s="8"/>
      <c r="F940" s="9">
        <v>12804.2</v>
      </c>
      <c r="I940" s="10" t="s">
        <v>9</v>
      </c>
      <c r="J940" s="8" t="s">
        <v>223</v>
      </c>
    </row>
    <row r="941" spans="1:10">
      <c r="A941" s="5" t="s">
        <v>984</v>
      </c>
      <c r="B941" s="6">
        <v>44953.483099652774</v>
      </c>
      <c r="C941" s="5" t="s">
        <v>13</v>
      </c>
      <c r="D941" s="10"/>
      <c r="E941" s="8"/>
      <c r="F941" s="9">
        <v>8077.6</v>
      </c>
      <c r="I941" s="10" t="s">
        <v>9</v>
      </c>
      <c r="J941" s="8" t="s">
        <v>224</v>
      </c>
    </row>
    <row r="942" spans="1:10">
      <c r="A942" s="11" t="s">
        <v>22</v>
      </c>
      <c r="B942" s="3"/>
      <c r="C942" s="3"/>
      <c r="D942" s="7"/>
      <c r="E942" s="8"/>
      <c r="F942" s="37">
        <f>SUM(F932:G941)</f>
        <v>105326.20000000001</v>
      </c>
      <c r="H942" s="9"/>
      <c r="I942" s="5"/>
      <c r="J942" s="8"/>
    </row>
    <row r="943" spans="1:10" ht="15.75">
      <c r="A943" s="13" t="s">
        <v>23</v>
      </c>
      <c r="B943" s="13" t="s">
        <v>24</v>
      </c>
      <c r="C943" s="13" t="s">
        <v>25</v>
      </c>
      <c r="D943" s="14">
        <v>112671898</v>
      </c>
      <c r="E943" s="8"/>
      <c r="H943" s="9"/>
      <c r="I943" s="5"/>
      <c r="J943" s="8"/>
    </row>
    <row r="944" spans="1:10">
      <c r="A944" s="5"/>
      <c r="B944" s="6"/>
      <c r="C944" s="5"/>
      <c r="D944" s="7"/>
      <c r="E944" s="8"/>
      <c r="H944" s="9"/>
      <c r="I944" s="5"/>
      <c r="J944" s="8"/>
    </row>
    <row r="945" spans="1:10">
      <c r="A945" s="5"/>
      <c r="B945" s="6"/>
      <c r="C945" s="5"/>
      <c r="D945" s="7"/>
      <c r="E945" s="8"/>
      <c r="H945" s="9"/>
      <c r="I945" s="5"/>
      <c r="J945" s="8"/>
    </row>
    <row r="946" spans="1:10">
      <c r="A946" s="5" t="s">
        <v>982</v>
      </c>
      <c r="B946" s="6">
        <v>44953.844835358796</v>
      </c>
      <c r="C946" s="5" t="s">
        <v>13</v>
      </c>
      <c r="D946" s="7"/>
      <c r="E946" s="8"/>
      <c r="G946" s="9">
        <v>8803.65</v>
      </c>
      <c r="I946" s="10" t="s">
        <v>10</v>
      </c>
      <c r="J946" s="5" t="s">
        <v>29</v>
      </c>
    </row>
    <row r="947" spans="1:10">
      <c r="A947" s="5" t="s">
        <v>983</v>
      </c>
      <c r="B947" s="6">
        <v>44953.844835358796</v>
      </c>
      <c r="C947" s="5" t="s">
        <v>13</v>
      </c>
      <c r="D947" s="15">
        <v>45153127406</v>
      </c>
      <c r="E947" s="8" t="s">
        <v>27</v>
      </c>
      <c r="H947" s="9">
        <v>2680</v>
      </c>
      <c r="I947" s="5" t="s">
        <v>28</v>
      </c>
      <c r="J947" s="5" t="s">
        <v>30</v>
      </c>
    </row>
    <row r="948" spans="1:10">
      <c r="A948" s="5" t="s">
        <v>982</v>
      </c>
      <c r="B948" s="6">
        <v>44953.844835358796</v>
      </c>
      <c r="C948" s="5" t="s">
        <v>13</v>
      </c>
      <c r="D948" s="15">
        <v>45173193062</v>
      </c>
      <c r="E948" s="8" t="s">
        <v>27</v>
      </c>
      <c r="H948" s="9">
        <v>189.5</v>
      </c>
      <c r="I948" s="5" t="s">
        <v>28</v>
      </c>
      <c r="J948" s="5" t="s">
        <v>30</v>
      </c>
    </row>
    <row r="949" spans="1:10">
      <c r="A949" s="5" t="s">
        <v>982</v>
      </c>
      <c r="B949" s="6">
        <v>44953.844835358796</v>
      </c>
      <c r="C949" s="5" t="s">
        <v>13</v>
      </c>
      <c r="D949" s="15">
        <v>451731930621</v>
      </c>
      <c r="E949" s="8" t="s">
        <v>27</v>
      </c>
      <c r="H949" s="9">
        <v>3509.7</v>
      </c>
      <c r="I949" s="5" t="s">
        <v>28</v>
      </c>
      <c r="J949" s="5" t="s">
        <v>30</v>
      </c>
    </row>
    <row r="950" spans="1:10">
      <c r="A950" s="5" t="s">
        <v>982</v>
      </c>
      <c r="B950" s="6">
        <v>44953.844835358796</v>
      </c>
      <c r="C950" s="5" t="s">
        <v>13</v>
      </c>
      <c r="D950" s="15">
        <v>451731930622</v>
      </c>
      <c r="E950" s="8" t="s">
        <v>27</v>
      </c>
      <c r="H950" s="9">
        <v>856.64</v>
      </c>
      <c r="I950" s="5" t="s">
        <v>28</v>
      </c>
      <c r="J950" s="5" t="s">
        <v>30</v>
      </c>
    </row>
    <row r="951" spans="1:10">
      <c r="A951" s="5" t="s">
        <v>982</v>
      </c>
      <c r="B951" s="6">
        <v>44953.844835358796</v>
      </c>
      <c r="C951" s="5" t="s">
        <v>13</v>
      </c>
      <c r="D951" s="15">
        <v>451731930623</v>
      </c>
      <c r="E951" s="8" t="s">
        <v>27</v>
      </c>
      <c r="H951" s="9">
        <v>1985.91</v>
      </c>
      <c r="I951" s="5" t="s">
        <v>28</v>
      </c>
      <c r="J951" s="5" t="s">
        <v>30</v>
      </c>
    </row>
    <row r="952" spans="1:10">
      <c r="A952" s="5" t="s">
        <v>982</v>
      </c>
      <c r="B952" s="6">
        <v>44953.844835358796</v>
      </c>
      <c r="C952" s="5" t="s">
        <v>13</v>
      </c>
      <c r="D952" s="15">
        <v>451731930624</v>
      </c>
      <c r="E952" s="8" t="s">
        <v>27</v>
      </c>
      <c r="H952" s="9">
        <v>1129.26</v>
      </c>
      <c r="I952" s="5" t="s">
        <v>28</v>
      </c>
      <c r="J952" s="5" t="s">
        <v>30</v>
      </c>
    </row>
    <row r="953" spans="1:10">
      <c r="A953" s="5" t="s">
        <v>982</v>
      </c>
      <c r="B953" s="6">
        <v>44953.844835358796</v>
      </c>
      <c r="C953" s="5" t="s">
        <v>13</v>
      </c>
      <c r="D953" s="15">
        <v>451731930625</v>
      </c>
      <c r="E953" s="8" t="s">
        <v>27</v>
      </c>
      <c r="H953" s="9">
        <v>1895.04</v>
      </c>
      <c r="I953" s="5" t="s">
        <v>28</v>
      </c>
      <c r="J953" s="5" t="s">
        <v>30</v>
      </c>
    </row>
    <row r="954" spans="1:10">
      <c r="A954" s="5" t="s">
        <v>982</v>
      </c>
      <c r="B954" s="6">
        <v>44953.844835358796</v>
      </c>
      <c r="C954" s="5" t="s">
        <v>13</v>
      </c>
      <c r="D954" s="15">
        <v>451731930626</v>
      </c>
      <c r="E954" s="8" t="s">
        <v>27</v>
      </c>
      <c r="H954" s="9">
        <v>3751.77</v>
      </c>
      <c r="I954" s="5" t="s">
        <v>28</v>
      </c>
      <c r="J954" s="5" t="s">
        <v>30</v>
      </c>
    </row>
    <row r="955" spans="1:10">
      <c r="A955" s="5" t="s">
        <v>982</v>
      </c>
      <c r="B955" s="6">
        <v>44953.844835358796</v>
      </c>
      <c r="C955" s="5" t="s">
        <v>13</v>
      </c>
      <c r="D955" s="15">
        <v>451731930627</v>
      </c>
      <c r="E955" s="8" t="s">
        <v>27</v>
      </c>
      <c r="H955" s="9">
        <v>750.26</v>
      </c>
      <c r="I955" s="5" t="s">
        <v>28</v>
      </c>
      <c r="J955" s="5" t="s">
        <v>30</v>
      </c>
    </row>
    <row r="956" spans="1:10">
      <c r="A956" s="5" t="s">
        <v>982</v>
      </c>
      <c r="B956" s="6">
        <v>44953.844835358796</v>
      </c>
      <c r="C956" s="5" t="s">
        <v>13</v>
      </c>
      <c r="D956" s="15">
        <v>45153127253</v>
      </c>
      <c r="E956" s="5" t="s">
        <v>31</v>
      </c>
      <c r="H956" s="9">
        <v>13101.72</v>
      </c>
      <c r="I956" s="5" t="s">
        <v>28</v>
      </c>
      <c r="J956" s="5" t="s">
        <v>29</v>
      </c>
    </row>
    <row r="957" spans="1:10">
      <c r="A957" s="5" t="s">
        <v>982</v>
      </c>
      <c r="B957" s="6">
        <v>44953.844835358796</v>
      </c>
      <c r="C957" s="5" t="s">
        <v>13</v>
      </c>
      <c r="D957" s="15">
        <v>51517433983</v>
      </c>
      <c r="E957" s="8" t="s">
        <v>27</v>
      </c>
      <c r="H957" s="9">
        <v>719.17</v>
      </c>
      <c r="I957" s="5" t="s">
        <v>28</v>
      </c>
      <c r="J957" s="5" t="s">
        <v>29</v>
      </c>
    </row>
    <row r="958" spans="1:10">
      <c r="A958" s="5" t="s">
        <v>982</v>
      </c>
      <c r="B958" s="6">
        <v>44953.844835358796</v>
      </c>
      <c r="C958" s="5" t="s">
        <v>13</v>
      </c>
      <c r="D958" s="15">
        <v>45173193063</v>
      </c>
      <c r="E958" s="8" t="s">
        <v>27</v>
      </c>
      <c r="H958" s="9">
        <v>263.2</v>
      </c>
      <c r="I958" s="5" t="s">
        <v>28</v>
      </c>
      <c r="J958" s="5" t="s">
        <v>30</v>
      </c>
    </row>
    <row r="959" spans="1:10">
      <c r="A959" s="5" t="s">
        <v>982</v>
      </c>
      <c r="B959" s="6">
        <v>44953.844835358796</v>
      </c>
      <c r="C959" s="5" t="s">
        <v>13</v>
      </c>
      <c r="D959" s="15">
        <v>451731930631</v>
      </c>
      <c r="E959" s="8" t="s">
        <v>27</v>
      </c>
      <c r="H959" s="9">
        <v>1797.6</v>
      </c>
      <c r="I959" s="5" t="s">
        <v>28</v>
      </c>
      <c r="J959" s="5" t="s">
        <v>30</v>
      </c>
    </row>
    <row r="960" spans="1:10">
      <c r="A960" s="5" t="s">
        <v>982</v>
      </c>
      <c r="B960" s="6">
        <v>44953.844835358796</v>
      </c>
      <c r="C960" s="5" t="s">
        <v>13</v>
      </c>
      <c r="D960" s="15">
        <v>451731930632</v>
      </c>
      <c r="E960" s="8" t="s">
        <v>27</v>
      </c>
      <c r="H960" s="9">
        <v>2212.8000000000002</v>
      </c>
      <c r="I960" s="5" t="s">
        <v>28</v>
      </c>
      <c r="J960" s="5" t="s">
        <v>30</v>
      </c>
    </row>
    <row r="961" spans="1:10">
      <c r="A961" s="5" t="s">
        <v>982</v>
      </c>
      <c r="B961" s="6">
        <v>44953.844835358796</v>
      </c>
      <c r="C961" s="5" t="s">
        <v>13</v>
      </c>
      <c r="D961" s="15">
        <v>451731930633</v>
      </c>
      <c r="E961" s="8" t="s">
        <v>27</v>
      </c>
      <c r="H961" s="9">
        <v>2032.8</v>
      </c>
      <c r="I961" s="5" t="s">
        <v>28</v>
      </c>
      <c r="J961" s="5" t="s">
        <v>30</v>
      </c>
    </row>
    <row r="962" spans="1:10">
      <c r="A962" s="5" t="s">
        <v>982</v>
      </c>
      <c r="B962" s="6">
        <v>44953.844835358796</v>
      </c>
      <c r="C962" s="5" t="s">
        <v>13</v>
      </c>
      <c r="D962" s="15">
        <v>451731930634</v>
      </c>
      <c r="E962" s="8" t="s">
        <v>27</v>
      </c>
      <c r="H962" s="9">
        <v>4137.6000000000004</v>
      </c>
      <c r="I962" s="5" t="s">
        <v>28</v>
      </c>
      <c r="J962" s="5" t="s">
        <v>30</v>
      </c>
    </row>
    <row r="963" spans="1:10">
      <c r="A963" s="5" t="s">
        <v>982</v>
      </c>
      <c r="B963" s="6">
        <v>44953.844835358796</v>
      </c>
      <c r="C963" s="5" t="s">
        <v>13</v>
      </c>
      <c r="D963" s="15">
        <v>451731930635</v>
      </c>
      <c r="E963" s="8" t="s">
        <v>27</v>
      </c>
      <c r="H963" s="9">
        <v>1849.6</v>
      </c>
      <c r="I963" s="5" t="s">
        <v>28</v>
      </c>
      <c r="J963" s="5" t="s">
        <v>30</v>
      </c>
    </row>
    <row r="964" spans="1:10">
      <c r="A964" s="5" t="s">
        <v>982</v>
      </c>
      <c r="B964" s="6">
        <v>44953.844835358796</v>
      </c>
      <c r="C964" s="5" t="s">
        <v>13</v>
      </c>
      <c r="D964" s="15">
        <v>451731930636</v>
      </c>
      <c r="E964" s="8" t="s">
        <v>27</v>
      </c>
      <c r="H964" s="9">
        <v>739.2</v>
      </c>
      <c r="I964" s="5" t="s">
        <v>28</v>
      </c>
      <c r="J964" s="5" t="s">
        <v>30</v>
      </c>
    </row>
    <row r="965" spans="1:10">
      <c r="A965" s="5" t="s">
        <v>982</v>
      </c>
      <c r="B965" s="6">
        <v>44953.844835358796</v>
      </c>
      <c r="C965" s="5" t="s">
        <v>13</v>
      </c>
      <c r="D965" s="15">
        <v>451731930637</v>
      </c>
      <c r="E965" s="8" t="s">
        <v>27</v>
      </c>
      <c r="H965" s="9">
        <v>2789.6</v>
      </c>
      <c r="I965" s="5" t="s">
        <v>28</v>
      </c>
      <c r="J965" s="5" t="s">
        <v>30</v>
      </c>
    </row>
    <row r="966" spans="1:10">
      <c r="A966" s="5" t="s">
        <v>982</v>
      </c>
      <c r="B966" s="6">
        <v>44953.844835358796</v>
      </c>
      <c r="C966" s="5" t="s">
        <v>13</v>
      </c>
      <c r="D966" s="15">
        <v>45163220661</v>
      </c>
      <c r="E966" s="8" t="s">
        <v>27</v>
      </c>
      <c r="H966" s="9">
        <v>3088.9</v>
      </c>
      <c r="I966" s="5" t="s">
        <v>28</v>
      </c>
      <c r="J966" s="5" t="s">
        <v>30</v>
      </c>
    </row>
    <row r="967" spans="1:10">
      <c r="A967" s="5" t="s">
        <v>982</v>
      </c>
      <c r="B967" s="6">
        <v>44953.844835358796</v>
      </c>
      <c r="C967" s="5" t="s">
        <v>13</v>
      </c>
      <c r="D967" s="15">
        <v>451632206611</v>
      </c>
      <c r="E967" s="8" t="s">
        <v>27</v>
      </c>
      <c r="H967" s="9">
        <v>6586.26</v>
      </c>
      <c r="I967" s="5" t="s">
        <v>28</v>
      </c>
      <c r="J967" s="5" t="s">
        <v>30</v>
      </c>
    </row>
    <row r="968" spans="1:10">
      <c r="A968" s="5" t="s">
        <v>982</v>
      </c>
      <c r="B968" s="6">
        <v>44953.844835358796</v>
      </c>
      <c r="C968" s="5" t="s">
        <v>13</v>
      </c>
      <c r="D968" s="15">
        <v>451632206612</v>
      </c>
      <c r="E968" s="8" t="s">
        <v>27</v>
      </c>
      <c r="H968" s="9">
        <v>8737.14</v>
      </c>
      <c r="I968" s="5" t="s">
        <v>28</v>
      </c>
      <c r="J968" s="5" t="s">
        <v>30</v>
      </c>
    </row>
    <row r="969" spans="1:10">
      <c r="A969" s="5" t="s">
        <v>982</v>
      </c>
      <c r="B969" s="6">
        <v>44953.844835358796</v>
      </c>
      <c r="C969" s="5" t="s">
        <v>13</v>
      </c>
      <c r="D969" s="15">
        <v>451632206613</v>
      </c>
      <c r="E969" s="8" t="s">
        <v>27</v>
      </c>
      <c r="H969" s="9">
        <v>7002.92</v>
      </c>
      <c r="I969" s="5" t="s">
        <v>28</v>
      </c>
      <c r="J969" s="5" t="s">
        <v>30</v>
      </c>
    </row>
    <row r="970" spans="1:10">
      <c r="A970" s="5" t="s">
        <v>982</v>
      </c>
      <c r="B970" s="6">
        <v>44953.844835358796</v>
      </c>
      <c r="C970" s="5" t="s">
        <v>13</v>
      </c>
      <c r="D970" s="15">
        <v>451632206614</v>
      </c>
      <c r="E970" s="8" t="s">
        <v>27</v>
      </c>
      <c r="H970" s="9">
        <v>7486.92</v>
      </c>
      <c r="I970" s="5" t="s">
        <v>28</v>
      </c>
      <c r="J970" s="5" t="s">
        <v>30</v>
      </c>
    </row>
    <row r="971" spans="1:10">
      <c r="A971" s="5" t="s">
        <v>982</v>
      </c>
      <c r="B971" s="6">
        <v>44953.844835358796</v>
      </c>
      <c r="C971" s="5" t="s">
        <v>13</v>
      </c>
      <c r="D971" s="15">
        <v>19060624860</v>
      </c>
      <c r="E971" s="8" t="s">
        <v>27</v>
      </c>
      <c r="H971" s="9">
        <v>3864.8</v>
      </c>
      <c r="I971" s="5" t="s">
        <v>28</v>
      </c>
      <c r="J971" s="5" t="s">
        <v>29</v>
      </c>
    </row>
    <row r="972" spans="1:10">
      <c r="A972" s="5" t="s">
        <v>982</v>
      </c>
      <c r="B972" s="6">
        <v>44953.844835358796</v>
      </c>
      <c r="C972" s="5" t="s">
        <v>13</v>
      </c>
      <c r="D972" s="15">
        <v>451632206615</v>
      </c>
      <c r="E972" s="8" t="s">
        <v>27</v>
      </c>
      <c r="H972" s="9">
        <v>12035.52</v>
      </c>
      <c r="I972" s="5" t="s">
        <v>28</v>
      </c>
      <c r="J972" s="5" t="s">
        <v>30</v>
      </c>
    </row>
    <row r="973" spans="1:10">
      <c r="A973" s="5" t="s">
        <v>982</v>
      </c>
      <c r="B973" s="6">
        <v>44953.844835358796</v>
      </c>
      <c r="C973" s="5" t="s">
        <v>13</v>
      </c>
      <c r="D973" s="15">
        <v>451632206616</v>
      </c>
      <c r="E973" s="8" t="s">
        <v>27</v>
      </c>
      <c r="H973" s="9">
        <v>11205.87</v>
      </c>
      <c r="I973" s="5" t="s">
        <v>28</v>
      </c>
      <c r="J973" s="5" t="s">
        <v>30</v>
      </c>
    </row>
    <row r="974" spans="1:10">
      <c r="A974" s="5" t="s">
        <v>982</v>
      </c>
      <c r="B974" s="6">
        <v>44953.844835358796</v>
      </c>
      <c r="C974" s="5" t="s">
        <v>13</v>
      </c>
      <c r="D974" s="15">
        <v>451632206617</v>
      </c>
      <c r="E974" s="8" t="s">
        <v>27</v>
      </c>
      <c r="H974" s="9">
        <v>8077.44</v>
      </c>
      <c r="I974" s="5" t="s">
        <v>28</v>
      </c>
      <c r="J974" s="5" t="s">
        <v>30</v>
      </c>
    </row>
    <row r="975" spans="1:10">
      <c r="A975" s="5" t="s">
        <v>982</v>
      </c>
      <c r="B975" s="6">
        <v>44953.844835358796</v>
      </c>
      <c r="C975" s="5" t="s">
        <v>13</v>
      </c>
      <c r="D975" s="15">
        <v>19110607639</v>
      </c>
      <c r="E975" s="8" t="s">
        <v>27</v>
      </c>
      <c r="H975" s="9">
        <v>782.72</v>
      </c>
      <c r="I975" s="5" t="s">
        <v>28</v>
      </c>
      <c r="J975" s="5" t="s">
        <v>30</v>
      </c>
    </row>
    <row r="976" spans="1:10">
      <c r="A976" s="5" t="s">
        <v>982</v>
      </c>
      <c r="B976" s="6">
        <v>44953.844835358796</v>
      </c>
      <c r="C976" s="5" t="s">
        <v>13</v>
      </c>
      <c r="D976" s="15">
        <v>45143500313</v>
      </c>
      <c r="E976" s="8" t="s">
        <v>27</v>
      </c>
      <c r="H976" s="9">
        <v>1207.1500000000001</v>
      </c>
      <c r="I976" s="5" t="s">
        <v>28</v>
      </c>
      <c r="J976" s="5" t="s">
        <v>30</v>
      </c>
    </row>
    <row r="977" spans="1:10">
      <c r="A977" s="5" t="s">
        <v>982</v>
      </c>
      <c r="B977" s="6">
        <v>44953.844835358796</v>
      </c>
      <c r="C977" s="5" t="s">
        <v>13</v>
      </c>
      <c r="D977" s="7">
        <v>203914</v>
      </c>
      <c r="E977" s="8" t="s">
        <v>27</v>
      </c>
      <c r="H977" s="9">
        <v>8954.1</v>
      </c>
      <c r="I977" s="5" t="s">
        <v>28</v>
      </c>
      <c r="J977" s="5" t="s">
        <v>32</v>
      </c>
    </row>
    <row r="978" spans="1:10">
      <c r="A978" s="5" t="s">
        <v>982</v>
      </c>
      <c r="B978" s="6">
        <v>44953.844835358796</v>
      </c>
      <c r="C978" s="5" t="s">
        <v>13</v>
      </c>
      <c r="D978" s="15">
        <v>45173195103</v>
      </c>
      <c r="E978" s="8" t="s">
        <v>27</v>
      </c>
      <c r="H978" s="9">
        <v>1217.75</v>
      </c>
      <c r="I978" s="5" t="s">
        <v>28</v>
      </c>
      <c r="J978" s="5" t="s">
        <v>30</v>
      </c>
    </row>
    <row r="979" spans="1:10">
      <c r="A979" s="5" t="s">
        <v>982</v>
      </c>
      <c r="B979" s="6">
        <v>44953.844835358796</v>
      </c>
      <c r="C979" s="5" t="s">
        <v>13</v>
      </c>
      <c r="D979" s="15">
        <v>45163222554</v>
      </c>
      <c r="E979" s="8" t="s">
        <v>27</v>
      </c>
      <c r="H979" s="9">
        <v>255</v>
      </c>
      <c r="I979" s="5" t="s">
        <v>28</v>
      </c>
      <c r="J979" s="5" t="s">
        <v>30</v>
      </c>
    </row>
    <row r="980" spans="1:10">
      <c r="A980" s="5" t="s">
        <v>982</v>
      </c>
      <c r="B980" s="6">
        <v>44953.844835358796</v>
      </c>
      <c r="C980" s="5" t="s">
        <v>13</v>
      </c>
      <c r="D980" s="15">
        <v>51167381268</v>
      </c>
      <c r="E980" s="8" t="s">
        <v>27</v>
      </c>
      <c r="H980" s="9">
        <v>9443.65</v>
      </c>
      <c r="I980" s="5" t="s">
        <v>28</v>
      </c>
      <c r="J980" s="5" t="s">
        <v>29</v>
      </c>
    </row>
    <row r="981" spans="1:10">
      <c r="A981" s="5" t="s">
        <v>982</v>
      </c>
      <c r="B981" s="6">
        <v>44953.844835358796</v>
      </c>
      <c r="C981" s="5" t="s">
        <v>13</v>
      </c>
      <c r="D981" s="15">
        <v>45173195811</v>
      </c>
      <c r="E981" s="8" t="s">
        <v>27</v>
      </c>
      <c r="H981" s="9">
        <v>4880</v>
      </c>
      <c r="I981" s="5" t="s">
        <v>28</v>
      </c>
      <c r="J981" s="5" t="s">
        <v>29</v>
      </c>
    </row>
    <row r="982" spans="1:10">
      <c r="A982" s="5" t="s">
        <v>982</v>
      </c>
      <c r="B982" s="6">
        <v>44953.844835358796</v>
      </c>
      <c r="C982" s="5" t="s">
        <v>13</v>
      </c>
      <c r="D982" s="15">
        <v>45133135525</v>
      </c>
      <c r="E982" s="8" t="s">
        <v>27</v>
      </c>
      <c r="H982" s="9">
        <v>235</v>
      </c>
      <c r="I982" s="5" t="s">
        <v>28</v>
      </c>
      <c r="J982" s="5" t="s">
        <v>30</v>
      </c>
    </row>
    <row r="983" spans="1:10">
      <c r="A983" s="5" t="s">
        <v>982</v>
      </c>
      <c r="B983" s="6">
        <v>44953.844835358796</v>
      </c>
      <c r="C983" s="5" t="s">
        <v>13</v>
      </c>
      <c r="D983" s="15">
        <v>45113282926</v>
      </c>
      <c r="E983" s="8" t="s">
        <v>27</v>
      </c>
      <c r="H983" s="9">
        <v>235</v>
      </c>
      <c r="I983" s="5" t="s">
        <v>28</v>
      </c>
      <c r="J983" s="5" t="s">
        <v>30</v>
      </c>
    </row>
    <row r="984" spans="1:10">
      <c r="A984" s="5" t="s">
        <v>982</v>
      </c>
      <c r="B984" s="6">
        <v>44953.844835358796</v>
      </c>
      <c r="C984" s="5" t="s">
        <v>13</v>
      </c>
      <c r="D984" s="7">
        <v>36571453</v>
      </c>
      <c r="E984" s="5" t="s">
        <v>31</v>
      </c>
      <c r="H984" s="9">
        <v>30000</v>
      </c>
      <c r="I984" s="5" t="s">
        <v>28</v>
      </c>
      <c r="J984" s="5" t="s">
        <v>30</v>
      </c>
    </row>
    <row r="985" spans="1:10">
      <c r="A985" s="5" t="s">
        <v>982</v>
      </c>
      <c r="B985" s="6">
        <v>44953.844835358796</v>
      </c>
      <c r="C985" s="5" t="s">
        <v>13</v>
      </c>
      <c r="D985" s="15">
        <v>45133135339</v>
      </c>
      <c r="E985" s="8" t="s">
        <v>27</v>
      </c>
      <c r="H985" s="9">
        <v>5435.58</v>
      </c>
      <c r="I985" s="5" t="s">
        <v>28</v>
      </c>
      <c r="J985" s="5" t="s">
        <v>30</v>
      </c>
    </row>
    <row r="986" spans="1:10">
      <c r="A986" s="5" t="s">
        <v>982</v>
      </c>
      <c r="B986" s="6">
        <v>44953.844835358796</v>
      </c>
      <c r="C986" s="5" t="s">
        <v>13</v>
      </c>
      <c r="D986" s="15">
        <v>45163220459</v>
      </c>
      <c r="E986" s="5" t="s">
        <v>83</v>
      </c>
      <c r="H986" s="9">
        <v>284.64</v>
      </c>
      <c r="I986" s="5" t="s">
        <v>28</v>
      </c>
      <c r="J986" s="5" t="s">
        <v>29</v>
      </c>
    </row>
    <row r="987" spans="1:10">
      <c r="A987" s="5" t="s">
        <v>982</v>
      </c>
      <c r="B987" s="6">
        <v>44953.844835358796</v>
      </c>
      <c r="C987" s="5" t="s">
        <v>13</v>
      </c>
      <c r="D987" s="7">
        <v>239959</v>
      </c>
      <c r="E987" s="8" t="s">
        <v>274</v>
      </c>
      <c r="H987" s="9">
        <v>11832</v>
      </c>
      <c r="I987" s="5" t="s">
        <v>28</v>
      </c>
      <c r="J987" s="5" t="s">
        <v>29</v>
      </c>
    </row>
    <row r="988" spans="1:10">
      <c r="A988" s="5" t="s">
        <v>982</v>
      </c>
      <c r="B988" s="6">
        <v>44953.844835358796</v>
      </c>
      <c r="C988" s="5" t="s">
        <v>13</v>
      </c>
      <c r="D988" s="7">
        <v>239961</v>
      </c>
      <c r="E988" s="8" t="s">
        <v>27</v>
      </c>
      <c r="H988" s="9">
        <v>35688</v>
      </c>
      <c r="I988" s="5" t="s">
        <v>28</v>
      </c>
      <c r="J988" s="5" t="s">
        <v>29</v>
      </c>
    </row>
    <row r="989" spans="1:10">
      <c r="A989" s="5" t="s">
        <v>982</v>
      </c>
      <c r="B989" s="6">
        <v>44953.844835358796</v>
      </c>
      <c r="C989" s="5" t="s">
        <v>13</v>
      </c>
      <c r="D989" s="7"/>
      <c r="E989" s="8"/>
      <c r="F989" s="9">
        <v>3899.9</v>
      </c>
      <c r="I989" s="10" t="s">
        <v>9</v>
      </c>
      <c r="J989" s="8" t="s">
        <v>14</v>
      </c>
    </row>
    <row r="990" spans="1:10">
      <c r="A990" s="5" t="s">
        <v>982</v>
      </c>
      <c r="B990" s="6">
        <v>44953.844835358796</v>
      </c>
      <c r="C990" s="5" t="s">
        <v>13</v>
      </c>
      <c r="D990" s="7"/>
      <c r="E990" s="8"/>
      <c r="F990" s="9">
        <v>5687.5</v>
      </c>
      <c r="I990" s="10" t="s">
        <v>9</v>
      </c>
      <c r="J990" s="5" t="s">
        <v>218</v>
      </c>
    </row>
    <row r="991" spans="1:10">
      <c r="A991" s="5" t="s">
        <v>982</v>
      </c>
      <c r="B991" s="6">
        <v>44953.844835358796</v>
      </c>
      <c r="C991" s="5" t="s">
        <v>13</v>
      </c>
      <c r="D991" s="7"/>
      <c r="E991" s="8"/>
      <c r="F991" s="9">
        <v>3820.2</v>
      </c>
      <c r="I991" s="10" t="s">
        <v>9</v>
      </c>
      <c r="J991" s="8" t="s">
        <v>219</v>
      </c>
    </row>
    <row r="992" spans="1:10">
      <c r="A992" s="5" t="s">
        <v>982</v>
      </c>
      <c r="B992" s="6">
        <v>44953.844835358796</v>
      </c>
      <c r="C992" s="5" t="s">
        <v>13</v>
      </c>
      <c r="D992" s="7"/>
      <c r="E992" s="8"/>
      <c r="F992" s="9">
        <v>17676.8</v>
      </c>
      <c r="I992" s="10" t="s">
        <v>9</v>
      </c>
      <c r="J992" s="5" t="s">
        <v>17</v>
      </c>
    </row>
    <row r="993" spans="1:10">
      <c r="A993" s="5" t="s">
        <v>982</v>
      </c>
      <c r="B993" s="6">
        <v>44953.844835358796</v>
      </c>
      <c r="C993" s="5" t="s">
        <v>13</v>
      </c>
      <c r="D993" s="7"/>
      <c r="E993" s="8"/>
      <c r="F993" s="9">
        <v>9924.7999999999993</v>
      </c>
      <c r="I993" s="10" t="s">
        <v>9</v>
      </c>
      <c r="J993" s="5" t="s">
        <v>18</v>
      </c>
    </row>
    <row r="994" spans="1:10">
      <c r="A994" s="5" t="s">
        <v>982</v>
      </c>
      <c r="B994" s="6">
        <v>44953.844835358796</v>
      </c>
      <c r="C994" s="5" t="s">
        <v>13</v>
      </c>
      <c r="D994" s="7"/>
      <c r="E994" s="8"/>
      <c r="F994" s="9">
        <v>22921.1</v>
      </c>
      <c r="I994" s="10" t="s">
        <v>9</v>
      </c>
      <c r="J994" s="5" t="s">
        <v>19</v>
      </c>
    </row>
    <row r="995" spans="1:10">
      <c r="A995" s="5" t="s">
        <v>982</v>
      </c>
      <c r="B995" s="6">
        <v>44953.844835358796</v>
      </c>
      <c r="C995" s="5" t="s">
        <v>13</v>
      </c>
      <c r="D995" s="7"/>
      <c r="E995" s="8"/>
      <c r="F995" s="9">
        <v>4267.7</v>
      </c>
      <c r="I995" s="10" t="s">
        <v>9</v>
      </c>
      <c r="J995" s="5" t="s">
        <v>20</v>
      </c>
    </row>
    <row r="996" spans="1:10">
      <c r="A996" s="5" t="s">
        <v>982</v>
      </c>
      <c r="B996" s="6">
        <v>44953.844835358796</v>
      </c>
      <c r="C996" s="5" t="s">
        <v>13</v>
      </c>
      <c r="D996" s="7"/>
      <c r="E996" s="8"/>
      <c r="F996" s="9">
        <v>13386.3</v>
      </c>
      <c r="I996" s="10" t="s">
        <v>9</v>
      </c>
      <c r="J996" s="5" t="s">
        <v>21</v>
      </c>
    </row>
    <row r="997" spans="1:10">
      <c r="A997" s="5" t="s">
        <v>982</v>
      </c>
      <c r="B997" s="6">
        <v>44953.844835358796</v>
      </c>
      <c r="C997" s="5" t="s">
        <v>13</v>
      </c>
      <c r="D997" s="7"/>
      <c r="E997" s="8"/>
      <c r="F997" s="9">
        <v>13365.9</v>
      </c>
      <c r="I997" s="10" t="s">
        <v>9</v>
      </c>
      <c r="J997" s="8" t="s">
        <v>222</v>
      </c>
    </row>
    <row r="998" spans="1:10">
      <c r="A998" s="5" t="s">
        <v>982</v>
      </c>
      <c r="B998" s="6">
        <v>44953.844835358796</v>
      </c>
      <c r="C998" s="5" t="s">
        <v>13</v>
      </c>
      <c r="D998" s="7"/>
      <c r="E998" s="8"/>
      <c r="F998" s="9">
        <v>12878.4</v>
      </c>
      <c r="I998" s="10" t="s">
        <v>9</v>
      </c>
      <c r="J998" s="8" t="s">
        <v>223</v>
      </c>
    </row>
    <row r="999" spans="1:10">
      <c r="A999" s="5" t="s">
        <v>982</v>
      </c>
      <c r="B999" s="6">
        <v>44953.844835358796</v>
      </c>
      <c r="C999" s="5" t="s">
        <v>13</v>
      </c>
      <c r="D999" s="7"/>
      <c r="E999" s="8"/>
      <c r="F999" s="9">
        <v>14340.2</v>
      </c>
      <c r="I999" s="10" t="s">
        <v>9</v>
      </c>
      <c r="J999" s="8" t="s">
        <v>224</v>
      </c>
    </row>
    <row r="1000" spans="1:10">
      <c r="A1000" s="5" t="s">
        <v>982</v>
      </c>
      <c r="B1000" s="6">
        <v>44953.844835358796</v>
      </c>
      <c r="C1000" s="5" t="s">
        <v>13</v>
      </c>
      <c r="D1000" s="7"/>
      <c r="E1000" s="8"/>
      <c r="F1000" s="9">
        <v>7132.3</v>
      </c>
      <c r="I1000" s="10" t="s">
        <v>9</v>
      </c>
      <c r="J1000" s="8" t="s">
        <v>225</v>
      </c>
    </row>
    <row r="1001" spans="1:10">
      <c r="A1001" s="5" t="s">
        <v>982</v>
      </c>
      <c r="B1001" s="6">
        <v>44953.844835358796</v>
      </c>
      <c r="C1001" s="5" t="s">
        <v>13</v>
      </c>
      <c r="D1001" s="7"/>
      <c r="E1001" s="8"/>
      <c r="F1001" s="9">
        <v>1155.2</v>
      </c>
      <c r="I1001" s="10" t="s">
        <v>9</v>
      </c>
      <c r="J1001" s="8" t="s">
        <v>275</v>
      </c>
    </row>
    <row r="1002" spans="1:10">
      <c r="A1002" s="11" t="s">
        <v>22</v>
      </c>
      <c r="B1002" s="3"/>
      <c r="C1002" s="3"/>
      <c r="D1002" s="7"/>
      <c r="E1002" s="8"/>
      <c r="F1002" s="37">
        <f>SUM(F946:G1001)</f>
        <v>139259.95000000001</v>
      </c>
      <c r="H1002" s="9"/>
      <c r="I1002" s="5"/>
      <c r="J1002" s="8"/>
    </row>
    <row r="1003" spans="1:10" ht="15.75">
      <c r="A1003" s="13" t="s">
        <v>23</v>
      </c>
      <c r="B1003" s="13" t="s">
        <v>24</v>
      </c>
      <c r="C1003" s="13" t="s">
        <v>25</v>
      </c>
      <c r="D1003" s="14">
        <v>112673776</v>
      </c>
      <c r="E1003" s="8"/>
      <c r="H1003" s="9"/>
      <c r="I1003" s="5"/>
      <c r="J1003" s="8"/>
    </row>
    <row r="1004" spans="1:10">
      <c r="A1004" s="5"/>
      <c r="B1004" s="6"/>
      <c r="C1004" s="5"/>
      <c r="D1004" s="7"/>
      <c r="E1004" s="8"/>
      <c r="H1004" s="9"/>
      <c r="I1004" s="5"/>
      <c r="J1004" s="8"/>
    </row>
    <row r="1005" spans="1:10">
      <c r="A1005" s="5"/>
      <c r="B1005" s="6"/>
      <c r="C1005" s="5"/>
      <c r="D1005" s="7"/>
      <c r="E1005" s="8"/>
      <c r="H1005" s="9"/>
      <c r="I1005" s="5"/>
      <c r="J1005" s="8"/>
    </row>
    <row r="1006" spans="1:10">
      <c r="A1006" s="1" t="s">
        <v>0</v>
      </c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>
      <c r="A1007" s="3" t="s">
        <v>981</v>
      </c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>
      <c r="A1008" s="95" t="s">
        <v>0</v>
      </c>
      <c r="B1008" s="95" t="s">
        <v>2</v>
      </c>
      <c r="C1008" s="95" t="s">
        <v>3</v>
      </c>
      <c r="D1008" s="95" t="s">
        <v>4</v>
      </c>
      <c r="E1008" s="95" t="s">
        <v>5</v>
      </c>
      <c r="F1008" s="97" t="s">
        <v>6</v>
      </c>
      <c r="G1008" s="98"/>
      <c r="H1008" s="99"/>
      <c r="I1008" s="95" t="s">
        <v>7</v>
      </c>
      <c r="J1008" s="95" t="s">
        <v>8</v>
      </c>
    </row>
    <row r="1009" spans="1:10">
      <c r="A1009" s="96"/>
      <c r="B1009" s="96"/>
      <c r="C1009" s="96"/>
      <c r="D1009" s="96"/>
      <c r="E1009" s="96"/>
      <c r="F1009" s="4" t="s">
        <v>9</v>
      </c>
      <c r="G1009" s="4" t="s">
        <v>10</v>
      </c>
      <c r="H1009" s="4" t="s">
        <v>11</v>
      </c>
      <c r="I1009" s="96"/>
      <c r="J1009" s="96"/>
    </row>
    <row r="1010" spans="1:10">
      <c r="A1010" s="5" t="s">
        <v>980</v>
      </c>
      <c r="B1010" s="6">
        <v>44954.7185865625</v>
      </c>
      <c r="C1010" s="5" t="s">
        <v>13</v>
      </c>
      <c r="D1010" s="15">
        <v>451331328567</v>
      </c>
      <c r="E1010" s="8" t="s">
        <v>27</v>
      </c>
      <c r="H1010" s="9">
        <v>32131.24</v>
      </c>
      <c r="I1010" s="5" t="s">
        <v>28</v>
      </c>
      <c r="J1010" s="5" t="s">
        <v>30</v>
      </c>
    </row>
    <row r="1011" spans="1:10">
      <c r="A1011" s="5" t="s">
        <v>979</v>
      </c>
      <c r="B1011" s="6">
        <v>44954.7185865625</v>
      </c>
      <c r="C1011" s="5" t="s">
        <v>13</v>
      </c>
      <c r="D1011" s="15">
        <v>45133132856</v>
      </c>
      <c r="E1011" s="8" t="s">
        <v>27</v>
      </c>
      <c r="H1011" s="9">
        <v>7883.99</v>
      </c>
      <c r="I1011" s="5" t="s">
        <v>28</v>
      </c>
      <c r="J1011" s="5" t="s">
        <v>30</v>
      </c>
    </row>
    <row r="1012" spans="1:10">
      <c r="A1012" s="5" t="s">
        <v>979</v>
      </c>
      <c r="B1012" s="6">
        <v>44954.7185865625</v>
      </c>
      <c r="C1012" s="5" t="s">
        <v>13</v>
      </c>
      <c r="D1012" s="15">
        <v>451331328561</v>
      </c>
      <c r="E1012" s="8" t="s">
        <v>27</v>
      </c>
      <c r="H1012" s="9">
        <v>29288.45</v>
      </c>
      <c r="I1012" s="5" t="s">
        <v>28</v>
      </c>
      <c r="J1012" s="5" t="s">
        <v>30</v>
      </c>
    </row>
    <row r="1013" spans="1:10">
      <c r="A1013" s="5" t="s">
        <v>979</v>
      </c>
      <c r="B1013" s="6">
        <v>44954.7185865625</v>
      </c>
      <c r="C1013" s="5" t="s">
        <v>13</v>
      </c>
      <c r="D1013" s="15">
        <v>451331328562</v>
      </c>
      <c r="E1013" s="8" t="s">
        <v>27</v>
      </c>
      <c r="H1013" s="9">
        <v>470</v>
      </c>
      <c r="I1013" s="5" t="s">
        <v>28</v>
      </c>
      <c r="J1013" s="5" t="s">
        <v>30</v>
      </c>
    </row>
    <row r="1014" spans="1:10">
      <c r="A1014" s="5" t="s">
        <v>979</v>
      </c>
      <c r="B1014" s="6">
        <v>44954.7185865625</v>
      </c>
      <c r="C1014" s="5" t="s">
        <v>13</v>
      </c>
      <c r="D1014" s="15">
        <v>451331328563</v>
      </c>
      <c r="E1014" s="8" t="s">
        <v>27</v>
      </c>
      <c r="H1014" s="9">
        <v>27671.97</v>
      </c>
      <c r="I1014" s="5" t="s">
        <v>28</v>
      </c>
      <c r="J1014" s="5" t="s">
        <v>30</v>
      </c>
    </row>
    <row r="1015" spans="1:10">
      <c r="A1015" s="5" t="s">
        <v>979</v>
      </c>
      <c r="B1015" s="6">
        <v>44954.7185865625</v>
      </c>
      <c r="C1015" s="5" t="s">
        <v>13</v>
      </c>
      <c r="D1015" s="15">
        <v>451331328564</v>
      </c>
      <c r="E1015" s="8" t="s">
        <v>27</v>
      </c>
      <c r="H1015" s="9">
        <v>24803.24</v>
      </c>
      <c r="I1015" s="5" t="s">
        <v>28</v>
      </c>
      <c r="J1015" s="5" t="s">
        <v>30</v>
      </c>
    </row>
    <row r="1016" spans="1:10">
      <c r="A1016" s="5" t="s">
        <v>979</v>
      </c>
      <c r="B1016" s="6">
        <v>44954.7185865625</v>
      </c>
      <c r="C1016" s="5" t="s">
        <v>13</v>
      </c>
      <c r="D1016" s="15">
        <v>451331328565</v>
      </c>
      <c r="E1016" s="8" t="s">
        <v>27</v>
      </c>
      <c r="H1016" s="9">
        <v>25354.55</v>
      </c>
      <c r="I1016" s="5" t="s">
        <v>28</v>
      </c>
      <c r="J1016" s="5" t="s">
        <v>30</v>
      </c>
    </row>
    <row r="1017" spans="1:10">
      <c r="A1017" s="5" t="s">
        <v>979</v>
      </c>
      <c r="B1017" s="6">
        <v>44954.7185865625</v>
      </c>
      <c r="C1017" s="5" t="s">
        <v>13</v>
      </c>
      <c r="D1017" s="15">
        <v>451331328566</v>
      </c>
      <c r="E1017" s="8" t="s">
        <v>27</v>
      </c>
      <c r="H1017" s="9">
        <v>39138.75</v>
      </c>
      <c r="I1017" s="5" t="s">
        <v>28</v>
      </c>
      <c r="J1017" s="5" t="s">
        <v>30</v>
      </c>
    </row>
    <row r="1018" spans="1:10">
      <c r="A1018" s="5" t="s">
        <v>979</v>
      </c>
      <c r="B1018" s="6">
        <v>44954.7185865625</v>
      </c>
      <c r="C1018" s="5" t="s">
        <v>13</v>
      </c>
      <c r="D1018" s="15">
        <v>451331328568</v>
      </c>
      <c r="E1018" s="8" t="s">
        <v>27</v>
      </c>
      <c r="H1018" s="9">
        <v>37135.89</v>
      </c>
      <c r="I1018" s="5" t="s">
        <v>28</v>
      </c>
      <c r="J1018" s="5" t="s">
        <v>30</v>
      </c>
    </row>
    <row r="1019" spans="1:10">
      <c r="A1019" s="5" t="s">
        <v>979</v>
      </c>
      <c r="B1019" s="6">
        <v>44954.7185865625</v>
      </c>
      <c r="C1019" s="5" t="s">
        <v>13</v>
      </c>
      <c r="D1019" s="15">
        <v>45173195396</v>
      </c>
      <c r="E1019" s="8" t="s">
        <v>27</v>
      </c>
      <c r="H1019" s="9">
        <v>1653</v>
      </c>
      <c r="I1019" s="5" t="s">
        <v>28</v>
      </c>
      <c r="J1019" s="5" t="s">
        <v>29</v>
      </c>
    </row>
    <row r="1020" spans="1:10">
      <c r="A1020" s="5" t="s">
        <v>979</v>
      </c>
      <c r="B1020" s="6">
        <v>44954.7185865625</v>
      </c>
      <c r="C1020" s="5" t="s">
        <v>13</v>
      </c>
      <c r="D1020" s="15">
        <v>45113282563</v>
      </c>
      <c r="E1020" s="8" t="s">
        <v>27</v>
      </c>
      <c r="H1020" s="9">
        <v>28954</v>
      </c>
      <c r="I1020" s="5" t="s">
        <v>28</v>
      </c>
      <c r="J1020" s="5" t="s">
        <v>29</v>
      </c>
    </row>
    <row r="1021" spans="1:10">
      <c r="A1021" s="5" t="s">
        <v>979</v>
      </c>
      <c r="B1021" s="6">
        <v>44954.7185865625</v>
      </c>
      <c r="C1021" s="5" t="s">
        <v>13</v>
      </c>
      <c r="D1021" s="15">
        <v>45143499815</v>
      </c>
      <c r="E1021" s="8" t="s">
        <v>27</v>
      </c>
      <c r="H1021" s="9">
        <v>85.8</v>
      </c>
      <c r="I1021" s="5" t="s">
        <v>28</v>
      </c>
      <c r="J1021" s="5" t="s">
        <v>30</v>
      </c>
    </row>
    <row r="1022" spans="1:10">
      <c r="A1022" s="5" t="s">
        <v>979</v>
      </c>
      <c r="B1022" s="6">
        <v>44954.7185865625</v>
      </c>
      <c r="C1022" s="5" t="s">
        <v>13</v>
      </c>
      <c r="D1022" s="15">
        <v>451434998151</v>
      </c>
      <c r="E1022" s="8" t="s">
        <v>27</v>
      </c>
      <c r="H1022" s="9">
        <v>2730</v>
      </c>
      <c r="I1022" s="5" t="s">
        <v>28</v>
      </c>
      <c r="J1022" s="5" t="s">
        <v>30</v>
      </c>
    </row>
    <row r="1023" spans="1:10">
      <c r="A1023" s="5" t="s">
        <v>979</v>
      </c>
      <c r="B1023" s="6">
        <v>44954.7185865625</v>
      </c>
      <c r="C1023" s="5" t="s">
        <v>13</v>
      </c>
      <c r="D1023" s="15">
        <v>451434998152</v>
      </c>
      <c r="E1023" s="8" t="s">
        <v>27</v>
      </c>
      <c r="H1023" s="9">
        <v>12109.96</v>
      </c>
      <c r="I1023" s="5" t="s">
        <v>28</v>
      </c>
      <c r="J1023" s="5" t="s">
        <v>30</v>
      </c>
    </row>
    <row r="1024" spans="1:10">
      <c r="A1024" s="5" t="s">
        <v>979</v>
      </c>
      <c r="B1024" s="6">
        <v>44954.7185865625</v>
      </c>
      <c r="C1024" s="5" t="s">
        <v>13</v>
      </c>
      <c r="D1024" s="15">
        <v>451434998153</v>
      </c>
      <c r="E1024" s="8" t="s">
        <v>27</v>
      </c>
      <c r="H1024" s="9">
        <v>4778.3999999999996</v>
      </c>
      <c r="I1024" s="5" t="s">
        <v>28</v>
      </c>
      <c r="J1024" s="5" t="s">
        <v>30</v>
      </c>
    </row>
    <row r="1025" spans="1:10">
      <c r="A1025" s="5" t="s">
        <v>979</v>
      </c>
      <c r="B1025" s="6">
        <v>44954.7185865625</v>
      </c>
      <c r="C1025" s="5" t="s">
        <v>13</v>
      </c>
      <c r="D1025" s="15">
        <v>451434998154</v>
      </c>
      <c r="E1025" s="8" t="s">
        <v>27</v>
      </c>
      <c r="H1025" s="9">
        <v>21616.720000000001</v>
      </c>
      <c r="I1025" s="5" t="s">
        <v>28</v>
      </c>
      <c r="J1025" s="5" t="s">
        <v>30</v>
      </c>
    </row>
    <row r="1026" spans="1:10">
      <c r="A1026" s="5" t="s">
        <v>979</v>
      </c>
      <c r="B1026" s="6">
        <v>44954.7185865625</v>
      </c>
      <c r="C1026" s="5" t="s">
        <v>13</v>
      </c>
      <c r="D1026" s="15">
        <v>451434998155</v>
      </c>
      <c r="E1026" s="8" t="s">
        <v>27</v>
      </c>
      <c r="H1026" s="9">
        <v>18969.599999999999</v>
      </c>
      <c r="I1026" s="5" t="s">
        <v>28</v>
      </c>
      <c r="J1026" s="5" t="s">
        <v>30</v>
      </c>
    </row>
    <row r="1027" spans="1:10">
      <c r="A1027" s="5" t="s">
        <v>979</v>
      </c>
      <c r="B1027" s="6">
        <v>44954.7185865625</v>
      </c>
      <c r="C1027" s="5" t="s">
        <v>13</v>
      </c>
      <c r="D1027" s="15">
        <v>45173193066</v>
      </c>
      <c r="E1027" s="8" t="s">
        <v>27</v>
      </c>
      <c r="H1027" s="9">
        <v>7110.17</v>
      </c>
      <c r="I1027" s="5" t="s">
        <v>28</v>
      </c>
      <c r="J1027" s="5" t="s">
        <v>30</v>
      </c>
    </row>
    <row r="1028" spans="1:10">
      <c r="A1028" s="5" t="s">
        <v>979</v>
      </c>
      <c r="B1028" s="6">
        <v>44954.7185865625</v>
      </c>
      <c r="C1028" s="5" t="s">
        <v>13</v>
      </c>
      <c r="D1028" s="15">
        <v>451731930661</v>
      </c>
      <c r="E1028" s="8" t="s">
        <v>27</v>
      </c>
      <c r="H1028" s="9">
        <v>33508.26</v>
      </c>
      <c r="I1028" s="5" t="s">
        <v>28</v>
      </c>
      <c r="J1028" s="5" t="s">
        <v>30</v>
      </c>
    </row>
    <row r="1029" spans="1:10">
      <c r="A1029" s="5" t="s">
        <v>979</v>
      </c>
      <c r="B1029" s="6">
        <v>44954.7185865625</v>
      </c>
      <c r="C1029" s="5" t="s">
        <v>13</v>
      </c>
      <c r="D1029" s="15">
        <v>451731930662</v>
      </c>
      <c r="E1029" s="8" t="s">
        <v>27</v>
      </c>
      <c r="H1029" s="9">
        <v>18753.810000000001</v>
      </c>
      <c r="I1029" s="5" t="s">
        <v>28</v>
      </c>
      <c r="J1029" s="5" t="s">
        <v>30</v>
      </c>
    </row>
    <row r="1030" spans="1:10">
      <c r="A1030" s="5" t="s">
        <v>979</v>
      </c>
      <c r="B1030" s="6">
        <v>44954.7185865625</v>
      </c>
      <c r="C1030" s="5" t="s">
        <v>13</v>
      </c>
      <c r="D1030" s="15">
        <v>451731930663</v>
      </c>
      <c r="E1030" s="8" t="s">
        <v>27</v>
      </c>
      <c r="H1030" s="9">
        <v>672</v>
      </c>
      <c r="I1030" s="5" t="s">
        <v>28</v>
      </c>
      <c r="J1030" s="5" t="s">
        <v>30</v>
      </c>
    </row>
    <row r="1031" spans="1:10">
      <c r="A1031" s="5" t="s">
        <v>979</v>
      </c>
      <c r="B1031" s="6">
        <v>44954.7185865625</v>
      </c>
      <c r="C1031" s="5" t="s">
        <v>13</v>
      </c>
      <c r="D1031" s="15">
        <v>451731930664</v>
      </c>
      <c r="E1031" s="8" t="s">
        <v>27</v>
      </c>
      <c r="H1031" s="9">
        <v>24237.37</v>
      </c>
      <c r="I1031" s="5" t="s">
        <v>28</v>
      </c>
      <c r="J1031" s="5" t="s">
        <v>30</v>
      </c>
    </row>
    <row r="1032" spans="1:10">
      <c r="A1032" s="5" t="s">
        <v>979</v>
      </c>
      <c r="B1032" s="6">
        <v>44954.7185865625</v>
      </c>
      <c r="C1032" s="5" t="s">
        <v>13</v>
      </c>
      <c r="D1032" s="15">
        <v>451731930665</v>
      </c>
      <c r="E1032" s="8" t="s">
        <v>27</v>
      </c>
      <c r="H1032" s="9">
        <v>22893.64</v>
      </c>
      <c r="I1032" s="5" t="s">
        <v>28</v>
      </c>
      <c r="J1032" s="5" t="s">
        <v>30</v>
      </c>
    </row>
    <row r="1033" spans="1:10">
      <c r="A1033" s="5" t="s">
        <v>979</v>
      </c>
      <c r="B1033" s="6">
        <v>44954.7185865625</v>
      </c>
      <c r="C1033" s="5" t="s">
        <v>13</v>
      </c>
      <c r="D1033" s="15">
        <v>451731930666</v>
      </c>
      <c r="E1033" s="8" t="s">
        <v>27</v>
      </c>
      <c r="H1033" s="9">
        <v>32889.97</v>
      </c>
      <c r="I1033" s="5" t="s">
        <v>28</v>
      </c>
      <c r="J1033" s="5" t="s">
        <v>30</v>
      </c>
    </row>
    <row r="1034" spans="1:10">
      <c r="A1034" s="5" t="s">
        <v>979</v>
      </c>
      <c r="B1034" s="6">
        <v>44954.7185865625</v>
      </c>
      <c r="C1034" s="5" t="s">
        <v>13</v>
      </c>
      <c r="D1034" s="15">
        <v>451731930667</v>
      </c>
      <c r="E1034" s="8" t="s">
        <v>27</v>
      </c>
      <c r="H1034" s="9">
        <v>31703.01</v>
      </c>
      <c r="I1034" s="5" t="s">
        <v>28</v>
      </c>
      <c r="J1034" s="5" t="s">
        <v>30</v>
      </c>
    </row>
    <row r="1035" spans="1:10">
      <c r="A1035" s="5" t="s">
        <v>979</v>
      </c>
      <c r="B1035" s="6">
        <v>44954.7185865625</v>
      </c>
      <c r="C1035" s="5" t="s">
        <v>13</v>
      </c>
      <c r="D1035" s="15">
        <v>451731930668</v>
      </c>
      <c r="E1035" s="8" t="s">
        <v>27</v>
      </c>
      <c r="H1035" s="9">
        <v>27575.87</v>
      </c>
      <c r="I1035" s="5" t="s">
        <v>28</v>
      </c>
      <c r="J1035" s="5" t="s">
        <v>30</v>
      </c>
    </row>
    <row r="1036" spans="1:10">
      <c r="A1036" s="5" t="s">
        <v>979</v>
      </c>
      <c r="B1036" s="6">
        <v>44954.7185865625</v>
      </c>
      <c r="C1036" s="5" t="s">
        <v>13</v>
      </c>
      <c r="D1036" s="15">
        <v>45123263616</v>
      </c>
      <c r="E1036" s="8" t="s">
        <v>27</v>
      </c>
      <c r="H1036" s="9">
        <v>13939.66</v>
      </c>
      <c r="I1036" s="5" t="s">
        <v>28</v>
      </c>
      <c r="J1036" s="5" t="s">
        <v>30</v>
      </c>
    </row>
    <row r="1037" spans="1:10">
      <c r="A1037" s="5" t="s">
        <v>979</v>
      </c>
      <c r="B1037" s="6">
        <v>44954.7185865625</v>
      </c>
      <c r="C1037" s="5" t="s">
        <v>13</v>
      </c>
      <c r="D1037" s="15">
        <v>451232636161</v>
      </c>
      <c r="E1037" s="8" t="s">
        <v>27</v>
      </c>
      <c r="H1037" s="9">
        <v>27101.03</v>
      </c>
      <c r="I1037" s="5" t="s">
        <v>28</v>
      </c>
      <c r="J1037" s="5" t="s">
        <v>30</v>
      </c>
    </row>
    <row r="1038" spans="1:10">
      <c r="A1038" s="5" t="s">
        <v>979</v>
      </c>
      <c r="B1038" s="6">
        <v>44954.7185865625</v>
      </c>
      <c r="C1038" s="5" t="s">
        <v>13</v>
      </c>
      <c r="D1038" s="15">
        <v>451232636162</v>
      </c>
      <c r="E1038" s="8" t="s">
        <v>27</v>
      </c>
      <c r="H1038" s="9">
        <v>44502.77</v>
      </c>
      <c r="I1038" s="5" t="s">
        <v>28</v>
      </c>
      <c r="J1038" s="5" t="s">
        <v>30</v>
      </c>
    </row>
    <row r="1039" spans="1:10">
      <c r="A1039" s="5" t="s">
        <v>979</v>
      </c>
      <c r="B1039" s="6">
        <v>44954.7185865625</v>
      </c>
      <c r="C1039" s="5" t="s">
        <v>13</v>
      </c>
      <c r="D1039" s="15">
        <v>451232636163</v>
      </c>
      <c r="E1039" s="8" t="s">
        <v>27</v>
      </c>
      <c r="H1039" s="9">
        <v>31357.97</v>
      </c>
      <c r="I1039" s="5" t="s">
        <v>28</v>
      </c>
      <c r="J1039" s="5" t="s">
        <v>30</v>
      </c>
    </row>
    <row r="1040" spans="1:10">
      <c r="A1040" s="5" t="s">
        <v>979</v>
      </c>
      <c r="B1040" s="6">
        <v>44954.7185865625</v>
      </c>
      <c r="C1040" s="5" t="s">
        <v>13</v>
      </c>
      <c r="D1040" s="15">
        <v>451232636164</v>
      </c>
      <c r="E1040" s="8" t="s">
        <v>27</v>
      </c>
      <c r="H1040" s="9">
        <v>26991.32</v>
      </c>
      <c r="I1040" s="5" t="s">
        <v>28</v>
      </c>
      <c r="J1040" s="5" t="s">
        <v>30</v>
      </c>
    </row>
    <row r="1041" spans="1:10">
      <c r="A1041" s="5" t="s">
        <v>979</v>
      </c>
      <c r="B1041" s="6">
        <v>44954.7185865625</v>
      </c>
      <c r="C1041" s="5" t="s">
        <v>13</v>
      </c>
      <c r="D1041" s="15">
        <v>451232636165</v>
      </c>
      <c r="E1041" s="8" t="s">
        <v>27</v>
      </c>
      <c r="H1041" s="9">
        <v>37344.35</v>
      </c>
      <c r="I1041" s="5" t="s">
        <v>28</v>
      </c>
      <c r="J1041" s="5" t="s">
        <v>30</v>
      </c>
    </row>
    <row r="1042" spans="1:10">
      <c r="A1042" s="5" t="s">
        <v>979</v>
      </c>
      <c r="B1042" s="6">
        <v>44954.7185865625</v>
      </c>
      <c r="C1042" s="5" t="s">
        <v>13</v>
      </c>
      <c r="D1042" s="15">
        <v>451232636166</v>
      </c>
      <c r="E1042" s="8" t="s">
        <v>27</v>
      </c>
      <c r="H1042" s="9">
        <v>32830.720000000001</v>
      </c>
      <c r="I1042" s="5" t="s">
        <v>28</v>
      </c>
      <c r="J1042" s="5" t="s">
        <v>30</v>
      </c>
    </row>
    <row r="1043" spans="1:10">
      <c r="A1043" s="5" t="s">
        <v>979</v>
      </c>
      <c r="B1043" s="6">
        <v>44954.7185865625</v>
      </c>
      <c r="C1043" s="5" t="s">
        <v>13</v>
      </c>
      <c r="D1043" s="15">
        <v>451232636167</v>
      </c>
      <c r="E1043" s="8" t="s">
        <v>27</v>
      </c>
      <c r="H1043" s="9">
        <v>34581.1</v>
      </c>
      <c r="I1043" s="5" t="s">
        <v>28</v>
      </c>
      <c r="J1043" s="5" t="s">
        <v>30</v>
      </c>
    </row>
    <row r="1044" spans="1:10">
      <c r="A1044" s="5" t="s">
        <v>979</v>
      </c>
      <c r="B1044" s="6">
        <v>44954.7185865625</v>
      </c>
      <c r="C1044" s="5" t="s">
        <v>13</v>
      </c>
      <c r="D1044" s="15">
        <v>45133135198</v>
      </c>
      <c r="E1044" s="8" t="s">
        <v>27</v>
      </c>
      <c r="H1044" s="9">
        <v>1340</v>
      </c>
      <c r="I1044" s="5" t="s">
        <v>28</v>
      </c>
      <c r="J1044" s="5" t="s">
        <v>30</v>
      </c>
    </row>
    <row r="1045" spans="1:10">
      <c r="A1045" s="5" t="s">
        <v>979</v>
      </c>
      <c r="B1045" s="6">
        <v>44954.7185865625</v>
      </c>
      <c r="C1045" s="5" t="s">
        <v>13</v>
      </c>
      <c r="D1045" s="15">
        <v>45143502640</v>
      </c>
      <c r="E1045" s="8" t="s">
        <v>27</v>
      </c>
      <c r="H1045" s="9">
        <v>1089</v>
      </c>
      <c r="I1045" s="5" t="s">
        <v>28</v>
      </c>
      <c r="J1045" s="5" t="s">
        <v>30</v>
      </c>
    </row>
    <row r="1046" spans="1:10">
      <c r="A1046" s="5" t="s">
        <v>979</v>
      </c>
      <c r="B1046" s="6">
        <v>44954.7185865625</v>
      </c>
      <c r="C1046" s="5" t="s">
        <v>13</v>
      </c>
      <c r="D1046" s="7">
        <v>203980</v>
      </c>
      <c r="E1046" s="8" t="s">
        <v>27</v>
      </c>
      <c r="H1046" s="9">
        <v>18921.400000000001</v>
      </c>
      <c r="I1046" s="5" t="s">
        <v>28</v>
      </c>
      <c r="J1046" s="5" t="s">
        <v>32</v>
      </c>
    </row>
    <row r="1047" spans="1:10">
      <c r="A1047" s="5" t="s">
        <v>979</v>
      </c>
      <c r="B1047" s="6">
        <v>44954.7185865625</v>
      </c>
      <c r="C1047" s="5" t="s">
        <v>13</v>
      </c>
      <c r="D1047" s="7">
        <v>140179</v>
      </c>
      <c r="E1047" s="8" t="s">
        <v>27</v>
      </c>
      <c r="H1047" s="9">
        <v>7700</v>
      </c>
      <c r="I1047" s="5" t="s">
        <v>28</v>
      </c>
      <c r="J1047" s="5" t="s">
        <v>29</v>
      </c>
    </row>
    <row r="1048" spans="1:10">
      <c r="A1048" s="11" t="s">
        <v>22</v>
      </c>
      <c r="B1048" s="3"/>
      <c r="C1048" s="3"/>
      <c r="D1048" s="7"/>
      <c r="E1048" s="8"/>
      <c r="H1048" s="9"/>
      <c r="I1048" s="5"/>
      <c r="J1048" s="8"/>
    </row>
    <row r="1049" spans="1:10">
      <c r="A1049" s="13" t="s">
        <v>23</v>
      </c>
      <c r="B1049" s="13" t="s">
        <v>24</v>
      </c>
      <c r="C1049" s="13" t="s">
        <v>25</v>
      </c>
      <c r="D1049" s="7"/>
      <c r="E1049" s="8"/>
      <c r="H1049" s="9"/>
      <c r="I1049" s="5"/>
      <c r="J1049" s="8"/>
    </row>
    <row r="1050" spans="1:10">
      <c r="A1050" s="40" t="s">
        <v>720</v>
      </c>
      <c r="B1050" s="30"/>
    </row>
    <row r="1052" spans="1:10">
      <c r="A1052" s="1" t="s">
        <v>0</v>
      </c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>
      <c r="A1053" s="3" t="s">
        <v>1052</v>
      </c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>
      <c r="A1054" s="95" t="s">
        <v>0</v>
      </c>
      <c r="B1054" s="95" t="s">
        <v>2</v>
      </c>
      <c r="C1054" s="95" t="s">
        <v>3</v>
      </c>
      <c r="D1054" s="95" t="s">
        <v>4</v>
      </c>
      <c r="E1054" s="95" t="s">
        <v>5</v>
      </c>
      <c r="F1054" s="97" t="s">
        <v>6</v>
      </c>
      <c r="G1054" s="98"/>
      <c r="H1054" s="99"/>
      <c r="I1054" s="95" t="s">
        <v>7</v>
      </c>
      <c r="J1054" s="95" t="s">
        <v>8</v>
      </c>
    </row>
    <row r="1055" spans="1:10">
      <c r="A1055" s="96"/>
      <c r="B1055" s="96"/>
      <c r="C1055" s="96"/>
      <c r="D1055" s="96"/>
      <c r="E1055" s="96"/>
      <c r="F1055" s="4" t="s">
        <v>9</v>
      </c>
      <c r="G1055" s="4" t="s">
        <v>10</v>
      </c>
      <c r="H1055" s="4" t="s">
        <v>11</v>
      </c>
      <c r="I1055" s="96"/>
      <c r="J1055" s="96"/>
    </row>
    <row r="1056" spans="1:10">
      <c r="A1056" s="5" t="s">
        <v>1051</v>
      </c>
      <c r="B1056" s="6">
        <v>44956.538901342596</v>
      </c>
      <c r="C1056" s="5" t="s">
        <v>13</v>
      </c>
      <c r="D1056" s="7"/>
      <c r="E1056" s="8"/>
      <c r="F1056" s="9">
        <v>17319.2</v>
      </c>
      <c r="I1056" s="10" t="s">
        <v>9</v>
      </c>
      <c r="J1056" s="5" t="s">
        <v>15</v>
      </c>
    </row>
    <row r="1057" spans="1:10">
      <c r="A1057" s="5" t="s">
        <v>1051</v>
      </c>
      <c r="B1057" s="6">
        <v>44956.538901342596</v>
      </c>
      <c r="C1057" s="5" t="s">
        <v>13</v>
      </c>
      <c r="D1057" s="7"/>
      <c r="E1057" s="8"/>
      <c r="F1057" s="9">
        <v>10100.6</v>
      </c>
      <c r="I1057" s="10" t="s">
        <v>9</v>
      </c>
      <c r="J1057" s="8" t="s">
        <v>219</v>
      </c>
    </row>
    <row r="1058" spans="1:10">
      <c r="A1058" s="5" t="s">
        <v>1051</v>
      </c>
      <c r="B1058" s="6">
        <v>44956.538901342596</v>
      </c>
      <c r="C1058" s="5" t="s">
        <v>13</v>
      </c>
      <c r="D1058" s="7"/>
      <c r="E1058" s="8"/>
      <c r="F1058" s="9">
        <v>26590.9</v>
      </c>
      <c r="I1058" s="10" t="s">
        <v>9</v>
      </c>
      <c r="J1058" s="5" t="s">
        <v>16</v>
      </c>
    </row>
    <row r="1059" spans="1:10">
      <c r="A1059" s="5" t="s">
        <v>1051</v>
      </c>
      <c r="B1059" s="6">
        <v>44956.538901342596</v>
      </c>
      <c r="C1059" s="5" t="s">
        <v>13</v>
      </c>
      <c r="D1059" s="7"/>
      <c r="E1059" s="8"/>
      <c r="F1059" s="9">
        <v>5981.1</v>
      </c>
      <c r="I1059" s="10" t="s">
        <v>9</v>
      </c>
      <c r="J1059" s="5" t="s">
        <v>17</v>
      </c>
    </row>
    <row r="1060" spans="1:10">
      <c r="A1060" s="5" t="s">
        <v>1051</v>
      </c>
      <c r="B1060" s="6">
        <v>44956.538901342596</v>
      </c>
      <c r="C1060" s="5" t="s">
        <v>13</v>
      </c>
      <c r="D1060" s="7"/>
      <c r="E1060" s="8"/>
      <c r="F1060" s="9">
        <v>13333.4</v>
      </c>
      <c r="I1060" s="10" t="s">
        <v>9</v>
      </c>
      <c r="J1060" s="5" t="s">
        <v>19</v>
      </c>
    </row>
    <row r="1061" spans="1:10">
      <c r="A1061" s="5" t="s">
        <v>1051</v>
      </c>
      <c r="B1061" s="6">
        <v>44956.538901342596</v>
      </c>
      <c r="C1061" s="5" t="s">
        <v>13</v>
      </c>
      <c r="D1061" s="7"/>
      <c r="E1061" s="8"/>
      <c r="F1061" s="9">
        <v>17769.900000000001</v>
      </c>
      <c r="I1061" s="10" t="s">
        <v>9</v>
      </c>
      <c r="J1061" s="5" t="s">
        <v>20</v>
      </c>
    </row>
    <row r="1062" spans="1:10">
      <c r="A1062" s="5" t="s">
        <v>1051</v>
      </c>
      <c r="B1062" s="6">
        <v>44956.538901342596</v>
      </c>
      <c r="C1062" s="5" t="s">
        <v>13</v>
      </c>
      <c r="D1062" s="7"/>
      <c r="E1062" s="8"/>
      <c r="F1062" s="9">
        <v>116601.3</v>
      </c>
      <c r="I1062" s="10" t="s">
        <v>9</v>
      </c>
      <c r="J1062" s="5" t="s">
        <v>33</v>
      </c>
    </row>
    <row r="1063" spans="1:10">
      <c r="A1063" s="5" t="s">
        <v>1051</v>
      </c>
      <c r="B1063" s="6">
        <v>44956.538901342596</v>
      </c>
      <c r="C1063" s="5" t="s">
        <v>13</v>
      </c>
      <c r="D1063" s="7"/>
      <c r="E1063" s="8"/>
      <c r="F1063" s="9">
        <v>8823.7000000000007</v>
      </c>
      <c r="I1063" s="10" t="s">
        <v>9</v>
      </c>
      <c r="J1063" s="5" t="s">
        <v>21</v>
      </c>
    </row>
    <row r="1064" spans="1:10">
      <c r="A1064" s="5" t="s">
        <v>1051</v>
      </c>
      <c r="B1064" s="6">
        <v>44956.538901342596</v>
      </c>
      <c r="C1064" s="5" t="s">
        <v>13</v>
      </c>
      <c r="D1064" s="7"/>
      <c r="E1064" s="8"/>
      <c r="F1064" s="9">
        <v>15899.8</v>
      </c>
      <c r="I1064" s="10" t="s">
        <v>9</v>
      </c>
      <c r="J1064" s="8" t="s">
        <v>221</v>
      </c>
    </row>
    <row r="1065" spans="1:10">
      <c r="A1065" s="5" t="s">
        <v>1051</v>
      </c>
      <c r="B1065" s="6">
        <v>44956.538901342596</v>
      </c>
      <c r="C1065" s="5" t="s">
        <v>13</v>
      </c>
      <c r="D1065" s="7"/>
      <c r="E1065" s="8"/>
      <c r="F1065" s="9">
        <v>6471.5</v>
      </c>
      <c r="I1065" s="10" t="s">
        <v>9</v>
      </c>
      <c r="J1065" s="8" t="s">
        <v>224</v>
      </c>
    </row>
    <row r="1066" spans="1:10">
      <c r="A1066" s="5" t="s">
        <v>1051</v>
      </c>
      <c r="B1066" s="6">
        <v>44956.538901342596</v>
      </c>
      <c r="C1066" s="5" t="s">
        <v>13</v>
      </c>
      <c r="D1066" s="7"/>
      <c r="E1066" s="8"/>
      <c r="F1066" s="9">
        <v>9205.2999999999993</v>
      </c>
      <c r="I1066" s="10" t="s">
        <v>9</v>
      </c>
      <c r="J1066" s="8" t="s">
        <v>225</v>
      </c>
    </row>
    <row r="1067" spans="1:10">
      <c r="A1067" s="11" t="s">
        <v>22</v>
      </c>
      <c r="B1067" s="3"/>
      <c r="C1067" s="3"/>
      <c r="D1067" s="7"/>
      <c r="E1067" s="8"/>
      <c r="F1067" s="37">
        <f>SUM(F1056:G1066)</f>
        <v>248096.7</v>
      </c>
      <c r="G1067" s="9"/>
      <c r="I1067" s="10"/>
      <c r="J1067" s="8"/>
    </row>
    <row r="1068" spans="1:10" ht="15.75">
      <c r="A1068" s="13" t="s">
        <v>23</v>
      </c>
      <c r="B1068" s="13" t="s">
        <v>24</v>
      </c>
      <c r="C1068" s="13" t="s">
        <v>25</v>
      </c>
      <c r="D1068" s="14">
        <v>112673778</v>
      </c>
      <c r="E1068" s="8"/>
      <c r="G1068" s="9"/>
      <c r="I1068" s="10"/>
      <c r="J1068" s="8"/>
    </row>
    <row r="1069" spans="1:10">
      <c r="A1069" s="5"/>
      <c r="B1069" s="6"/>
      <c r="C1069" s="5"/>
      <c r="D1069" s="7"/>
      <c r="E1069" s="8"/>
      <c r="G1069" s="9"/>
      <c r="I1069" s="10"/>
      <c r="J1069" s="8"/>
    </row>
    <row r="1070" spans="1:10">
      <c r="A1070" s="5"/>
      <c r="B1070" s="6"/>
      <c r="C1070" s="5"/>
      <c r="D1070" s="7"/>
      <c r="E1070" s="8"/>
      <c r="G1070" s="9"/>
      <c r="I1070" s="10"/>
      <c r="J1070" s="8"/>
    </row>
    <row r="1071" spans="1:10">
      <c r="A1071" s="5" t="s">
        <v>1050</v>
      </c>
      <c r="B1071" s="6">
        <v>44956.870937361113</v>
      </c>
      <c r="C1071" s="5" t="s">
        <v>13</v>
      </c>
      <c r="D1071" s="15">
        <v>517173404296</v>
      </c>
      <c r="E1071" s="8" t="s">
        <v>27</v>
      </c>
      <c r="H1071" s="9">
        <v>369.6</v>
      </c>
      <c r="I1071" s="5" t="s">
        <v>28</v>
      </c>
      <c r="J1071" s="5" t="s">
        <v>30</v>
      </c>
    </row>
    <row r="1072" spans="1:10">
      <c r="A1072" s="5" t="s">
        <v>1049</v>
      </c>
      <c r="B1072" s="6">
        <v>44956.870937361113</v>
      </c>
      <c r="C1072" s="5" t="s">
        <v>13</v>
      </c>
      <c r="D1072" s="15">
        <v>45123268867</v>
      </c>
      <c r="E1072" s="8" t="s">
        <v>27</v>
      </c>
      <c r="H1072" s="9">
        <v>334.6</v>
      </c>
      <c r="I1072" s="5" t="s">
        <v>28</v>
      </c>
      <c r="J1072" s="5" t="s">
        <v>29</v>
      </c>
    </row>
    <row r="1073" spans="1:10">
      <c r="A1073" s="5" t="s">
        <v>1049</v>
      </c>
      <c r="B1073" s="6">
        <v>44956.870937361113</v>
      </c>
      <c r="C1073" s="5" t="s">
        <v>13</v>
      </c>
      <c r="D1073" s="15">
        <v>51717340429</v>
      </c>
      <c r="E1073" s="8" t="s">
        <v>27</v>
      </c>
      <c r="H1073" s="9">
        <v>498.96</v>
      </c>
      <c r="I1073" s="5" t="s">
        <v>28</v>
      </c>
      <c r="J1073" s="5" t="s">
        <v>30</v>
      </c>
    </row>
    <row r="1074" spans="1:10">
      <c r="A1074" s="5" t="s">
        <v>1049</v>
      </c>
      <c r="B1074" s="6">
        <v>44956.870937361113</v>
      </c>
      <c r="C1074" s="5" t="s">
        <v>13</v>
      </c>
      <c r="D1074" s="15">
        <v>517173404291</v>
      </c>
      <c r="E1074" s="8" t="s">
        <v>27</v>
      </c>
      <c r="H1074" s="9">
        <v>1362.66</v>
      </c>
      <c r="I1074" s="5" t="s">
        <v>28</v>
      </c>
      <c r="J1074" s="5" t="s">
        <v>30</v>
      </c>
    </row>
    <row r="1075" spans="1:10">
      <c r="A1075" s="5" t="s">
        <v>1049</v>
      </c>
      <c r="B1075" s="6">
        <v>44956.870937361113</v>
      </c>
      <c r="C1075" s="5" t="s">
        <v>13</v>
      </c>
      <c r="D1075" s="15">
        <v>517173404292</v>
      </c>
      <c r="E1075" s="8" t="s">
        <v>27</v>
      </c>
      <c r="H1075" s="9">
        <v>244.74</v>
      </c>
      <c r="I1075" s="5" t="s">
        <v>28</v>
      </c>
      <c r="J1075" s="5" t="s">
        <v>30</v>
      </c>
    </row>
    <row r="1076" spans="1:10">
      <c r="A1076" s="5" t="s">
        <v>1049</v>
      </c>
      <c r="B1076" s="6">
        <v>44956.870937361113</v>
      </c>
      <c r="C1076" s="5" t="s">
        <v>13</v>
      </c>
      <c r="D1076" s="15">
        <v>517173404293</v>
      </c>
      <c r="E1076" s="8" t="s">
        <v>27</v>
      </c>
      <c r="H1076" s="9">
        <v>96</v>
      </c>
      <c r="I1076" s="5" t="s">
        <v>28</v>
      </c>
      <c r="J1076" s="5" t="s">
        <v>30</v>
      </c>
    </row>
    <row r="1077" spans="1:10">
      <c r="A1077" s="5" t="s">
        <v>1049</v>
      </c>
      <c r="B1077" s="6">
        <v>44956.870937361113</v>
      </c>
      <c r="C1077" s="5" t="s">
        <v>13</v>
      </c>
      <c r="D1077" s="15">
        <v>517173404294</v>
      </c>
      <c r="E1077" s="8" t="s">
        <v>27</v>
      </c>
      <c r="H1077" s="9">
        <v>571.02</v>
      </c>
      <c r="I1077" s="5" t="s">
        <v>28</v>
      </c>
      <c r="J1077" s="5" t="s">
        <v>30</v>
      </c>
    </row>
    <row r="1078" spans="1:10">
      <c r="A1078" s="5" t="s">
        <v>1049</v>
      </c>
      <c r="B1078" s="6">
        <v>44956.870937361113</v>
      </c>
      <c r="C1078" s="5" t="s">
        <v>13</v>
      </c>
      <c r="D1078" s="15">
        <v>517173404295</v>
      </c>
      <c r="E1078" s="8" t="s">
        <v>27</v>
      </c>
      <c r="H1078" s="9">
        <v>431.82</v>
      </c>
      <c r="I1078" s="5" t="s">
        <v>28</v>
      </c>
      <c r="J1078" s="5" t="s">
        <v>30</v>
      </c>
    </row>
    <row r="1079" spans="1:10">
      <c r="A1079" s="5" t="s">
        <v>1049</v>
      </c>
      <c r="B1079" s="6">
        <v>44956.870937361113</v>
      </c>
      <c r="C1079" s="5" t="s">
        <v>13</v>
      </c>
      <c r="D1079" s="15">
        <v>517173404297</v>
      </c>
      <c r="E1079" s="8" t="s">
        <v>27</v>
      </c>
      <c r="H1079" s="9">
        <v>196.68</v>
      </c>
      <c r="I1079" s="5" t="s">
        <v>28</v>
      </c>
      <c r="J1079" s="5" t="s">
        <v>30</v>
      </c>
    </row>
    <row r="1080" spans="1:10">
      <c r="A1080" s="5" t="s">
        <v>1049</v>
      </c>
      <c r="B1080" s="6">
        <v>44956.870937361113</v>
      </c>
      <c r="C1080" s="5" t="s">
        <v>13</v>
      </c>
      <c r="D1080" s="15">
        <v>51717337719</v>
      </c>
      <c r="E1080" s="8" t="s">
        <v>27</v>
      </c>
      <c r="H1080" s="9">
        <v>174.18</v>
      </c>
      <c r="I1080" s="5" t="s">
        <v>28</v>
      </c>
      <c r="J1080" s="5" t="s">
        <v>30</v>
      </c>
    </row>
    <row r="1081" spans="1:10">
      <c r="A1081" s="5" t="s">
        <v>1049</v>
      </c>
      <c r="B1081" s="6">
        <v>44956.870937361113</v>
      </c>
      <c r="C1081" s="5" t="s">
        <v>13</v>
      </c>
      <c r="D1081" s="15">
        <v>517173377191</v>
      </c>
      <c r="E1081" s="8" t="s">
        <v>27</v>
      </c>
      <c r="H1081" s="9">
        <v>9805.39</v>
      </c>
      <c r="I1081" s="5" t="s">
        <v>28</v>
      </c>
      <c r="J1081" s="5" t="s">
        <v>30</v>
      </c>
    </row>
    <row r="1082" spans="1:10">
      <c r="A1082" s="5" t="s">
        <v>1049</v>
      </c>
      <c r="B1082" s="6">
        <v>44956.870937361113</v>
      </c>
      <c r="C1082" s="5" t="s">
        <v>13</v>
      </c>
      <c r="D1082" s="7">
        <v>36690551</v>
      </c>
      <c r="E1082" s="5" t="s">
        <v>31</v>
      </c>
      <c r="H1082" s="9">
        <v>43000</v>
      </c>
      <c r="I1082" s="5" t="s">
        <v>28</v>
      </c>
      <c r="J1082" s="5" t="s">
        <v>30</v>
      </c>
    </row>
    <row r="1083" spans="1:10">
      <c r="A1083" s="5" t="s">
        <v>1049</v>
      </c>
      <c r="B1083" s="6">
        <v>44956.870937361113</v>
      </c>
      <c r="C1083" s="5" t="s">
        <v>13</v>
      </c>
      <c r="D1083" s="15">
        <v>45173197141</v>
      </c>
      <c r="E1083" s="8" t="s">
        <v>27</v>
      </c>
      <c r="H1083" s="9">
        <v>107.5</v>
      </c>
      <c r="I1083" s="5" t="s">
        <v>28</v>
      </c>
      <c r="J1083" s="5" t="s">
        <v>30</v>
      </c>
    </row>
    <row r="1084" spans="1:10">
      <c r="A1084" s="5" t="s">
        <v>1049</v>
      </c>
      <c r="B1084" s="6">
        <v>44956.870937361113</v>
      </c>
      <c r="C1084" s="5" t="s">
        <v>13</v>
      </c>
      <c r="D1084" s="15">
        <v>45123269832</v>
      </c>
      <c r="E1084" s="8" t="s">
        <v>27</v>
      </c>
      <c r="H1084" s="9">
        <v>3492</v>
      </c>
      <c r="I1084" s="5" t="s">
        <v>28</v>
      </c>
      <c r="J1084" s="5" t="s">
        <v>30</v>
      </c>
    </row>
    <row r="1085" spans="1:10">
      <c r="A1085" s="5" t="s">
        <v>1049</v>
      </c>
      <c r="B1085" s="6">
        <v>44956.870937361113</v>
      </c>
      <c r="C1085" s="5" t="s">
        <v>13</v>
      </c>
      <c r="D1085" s="15">
        <v>51117504196</v>
      </c>
      <c r="E1085" s="8" t="s">
        <v>27</v>
      </c>
      <c r="H1085" s="9">
        <v>11084.99</v>
      </c>
      <c r="I1085" s="5" t="s">
        <v>28</v>
      </c>
      <c r="J1085" s="5" t="s">
        <v>30</v>
      </c>
    </row>
    <row r="1086" spans="1:10">
      <c r="A1086" s="5" t="s">
        <v>1049</v>
      </c>
      <c r="B1086" s="6">
        <v>44956.870937361113</v>
      </c>
      <c r="C1086" s="5" t="s">
        <v>13</v>
      </c>
      <c r="D1086" s="15">
        <v>45163224695</v>
      </c>
      <c r="E1086" s="8" t="s">
        <v>27</v>
      </c>
      <c r="H1086" s="9">
        <v>371</v>
      </c>
      <c r="I1086" s="5" t="s">
        <v>28</v>
      </c>
      <c r="J1086" s="5" t="s">
        <v>30</v>
      </c>
    </row>
    <row r="1087" spans="1:10">
      <c r="A1087" s="5" t="s">
        <v>1049</v>
      </c>
      <c r="B1087" s="6">
        <v>44956.870937361113</v>
      </c>
      <c r="C1087" s="5" t="s">
        <v>13</v>
      </c>
      <c r="D1087" s="15">
        <v>45163224718</v>
      </c>
      <c r="E1087" s="8" t="s">
        <v>27</v>
      </c>
      <c r="H1087" s="9">
        <v>225.35</v>
      </c>
      <c r="I1087" s="5" t="s">
        <v>28</v>
      </c>
      <c r="J1087" s="5" t="s">
        <v>30</v>
      </c>
    </row>
    <row r="1088" spans="1:10">
      <c r="A1088" s="5" t="s">
        <v>1049</v>
      </c>
      <c r="B1088" s="6">
        <v>44956.870937361113</v>
      </c>
      <c r="C1088" s="5" t="s">
        <v>13</v>
      </c>
      <c r="D1088" s="7">
        <v>36772889</v>
      </c>
      <c r="E1088" s="5" t="s">
        <v>31</v>
      </c>
      <c r="H1088" s="9">
        <v>20214.8</v>
      </c>
      <c r="I1088" s="5" t="s">
        <v>28</v>
      </c>
      <c r="J1088" s="5" t="s">
        <v>30</v>
      </c>
    </row>
    <row r="1089" spans="1:10">
      <c r="A1089" s="5" t="s">
        <v>1049</v>
      </c>
      <c r="B1089" s="6">
        <v>44956.870937361113</v>
      </c>
      <c r="C1089" s="5" t="s">
        <v>13</v>
      </c>
      <c r="D1089" s="7">
        <v>367728891</v>
      </c>
      <c r="E1089" s="5" t="s">
        <v>31</v>
      </c>
      <c r="H1089" s="9">
        <v>10055.049999999999</v>
      </c>
      <c r="I1089" s="5" t="s">
        <v>28</v>
      </c>
      <c r="J1089" s="5" t="s">
        <v>30</v>
      </c>
    </row>
    <row r="1090" spans="1:10">
      <c r="A1090" s="5" t="s">
        <v>1049</v>
      </c>
      <c r="B1090" s="6">
        <v>44956.870937361113</v>
      </c>
      <c r="C1090" s="5" t="s">
        <v>13</v>
      </c>
      <c r="D1090" s="7">
        <v>367728892</v>
      </c>
      <c r="E1090" s="5" t="s">
        <v>31</v>
      </c>
      <c r="H1090" s="9">
        <v>8730.15</v>
      </c>
      <c r="I1090" s="5" t="s">
        <v>28</v>
      </c>
      <c r="J1090" s="5" t="s">
        <v>30</v>
      </c>
    </row>
    <row r="1091" spans="1:10">
      <c r="A1091" s="5" t="s">
        <v>1049</v>
      </c>
      <c r="B1091" s="6">
        <v>44956.870937361113</v>
      </c>
      <c r="C1091" s="5" t="s">
        <v>13</v>
      </c>
      <c r="D1091" s="15">
        <v>80520570658</v>
      </c>
      <c r="E1091" s="8" t="s">
        <v>27</v>
      </c>
      <c r="H1091" s="9">
        <v>2628</v>
      </c>
      <c r="I1091" s="5" t="s">
        <v>28</v>
      </c>
      <c r="J1091" s="5" t="s">
        <v>29</v>
      </c>
    </row>
    <row r="1092" spans="1:10">
      <c r="A1092" s="5" t="s">
        <v>1049</v>
      </c>
      <c r="B1092" s="6">
        <v>44956.870937361113</v>
      </c>
      <c r="C1092" s="5" t="s">
        <v>13</v>
      </c>
      <c r="D1092" s="15">
        <v>45123269425</v>
      </c>
      <c r="E1092" s="8" t="s">
        <v>27</v>
      </c>
      <c r="H1092" s="9">
        <v>904.21</v>
      </c>
      <c r="I1092" s="5" t="s">
        <v>28</v>
      </c>
      <c r="J1092" s="5" t="s">
        <v>29</v>
      </c>
    </row>
    <row r="1093" spans="1:10">
      <c r="A1093" s="5" t="s">
        <v>1049</v>
      </c>
      <c r="B1093" s="6">
        <v>44956.870937361113</v>
      </c>
      <c r="C1093" s="5" t="s">
        <v>13</v>
      </c>
      <c r="D1093" s="15">
        <v>45123269642</v>
      </c>
      <c r="E1093" s="8" t="s">
        <v>27</v>
      </c>
      <c r="H1093" s="9">
        <v>1535.56</v>
      </c>
      <c r="I1093" s="5" t="s">
        <v>28</v>
      </c>
      <c r="J1093" s="5" t="s">
        <v>29</v>
      </c>
    </row>
    <row r="1094" spans="1:10">
      <c r="A1094" s="5" t="s">
        <v>1049</v>
      </c>
      <c r="B1094" s="6">
        <v>44956.870937361113</v>
      </c>
      <c r="C1094" s="5" t="s">
        <v>13</v>
      </c>
      <c r="D1094" s="7">
        <v>240257</v>
      </c>
      <c r="E1094" s="8" t="s">
        <v>27</v>
      </c>
      <c r="H1094" s="9">
        <v>632.57000000000005</v>
      </c>
      <c r="I1094" s="5" t="s">
        <v>28</v>
      </c>
      <c r="J1094" s="5" t="s">
        <v>29</v>
      </c>
    </row>
    <row r="1095" spans="1:10">
      <c r="A1095" s="5" t="s">
        <v>1049</v>
      </c>
      <c r="B1095" s="6">
        <v>44956.870937361113</v>
      </c>
      <c r="C1095" s="5" t="s">
        <v>13</v>
      </c>
      <c r="D1095" s="7">
        <v>240256</v>
      </c>
      <c r="E1095" s="8" t="s">
        <v>27</v>
      </c>
      <c r="H1095" s="9">
        <v>25653.8</v>
      </c>
      <c r="I1095" s="5" t="s">
        <v>28</v>
      </c>
      <c r="J1095" s="5" t="s">
        <v>29</v>
      </c>
    </row>
    <row r="1096" spans="1:10">
      <c r="A1096" s="5" t="s">
        <v>1049</v>
      </c>
      <c r="B1096" s="6">
        <v>44956.870937361113</v>
      </c>
      <c r="C1096" s="5" t="s">
        <v>13</v>
      </c>
      <c r="D1096" s="7">
        <v>173518</v>
      </c>
      <c r="E1096" s="5" t="s">
        <v>684</v>
      </c>
      <c r="H1096" s="9">
        <v>3900</v>
      </c>
      <c r="I1096" s="5" t="s">
        <v>28</v>
      </c>
      <c r="J1096" s="5" t="s">
        <v>29</v>
      </c>
    </row>
    <row r="1097" spans="1:10">
      <c r="A1097" s="5" t="s">
        <v>1049</v>
      </c>
      <c r="B1097" s="6">
        <v>44956.870937361113</v>
      </c>
      <c r="C1097" s="5" t="s">
        <v>13</v>
      </c>
      <c r="D1097" s="7">
        <v>140322</v>
      </c>
      <c r="E1097" s="8" t="s">
        <v>27</v>
      </c>
      <c r="H1097" s="9">
        <v>33363.699999999997</v>
      </c>
      <c r="I1097" s="5" t="s">
        <v>28</v>
      </c>
      <c r="J1097" s="5" t="s">
        <v>32</v>
      </c>
    </row>
    <row r="1098" spans="1:10">
      <c r="A1098" s="5" t="s">
        <v>1049</v>
      </c>
      <c r="B1098" s="6">
        <v>44956.870937361113</v>
      </c>
      <c r="C1098" s="5" t="s">
        <v>13</v>
      </c>
      <c r="D1098" s="7">
        <v>140321</v>
      </c>
      <c r="E1098" s="8" t="s">
        <v>27</v>
      </c>
      <c r="H1098" s="9">
        <v>1417.16</v>
      </c>
      <c r="I1098" s="5" t="s">
        <v>28</v>
      </c>
      <c r="J1098" s="5" t="s">
        <v>32</v>
      </c>
    </row>
    <row r="1099" spans="1:10">
      <c r="A1099" s="5" t="s">
        <v>1049</v>
      </c>
      <c r="B1099" s="6">
        <v>44956.870937361113</v>
      </c>
      <c r="C1099" s="5" t="s">
        <v>13</v>
      </c>
      <c r="D1099" s="7">
        <v>183324</v>
      </c>
      <c r="E1099" s="5" t="s">
        <v>684</v>
      </c>
      <c r="H1099" s="9">
        <v>11949.5</v>
      </c>
      <c r="I1099" s="5" t="s">
        <v>28</v>
      </c>
      <c r="J1099" s="5" t="s">
        <v>32</v>
      </c>
    </row>
    <row r="1100" spans="1:10">
      <c r="A1100" s="5" t="s">
        <v>1049</v>
      </c>
      <c r="B1100" s="6">
        <v>44956.870937361113</v>
      </c>
      <c r="C1100" s="5" t="s">
        <v>13</v>
      </c>
      <c r="D1100" s="7"/>
      <c r="E1100" s="8"/>
      <c r="F1100" s="9">
        <v>8280.4</v>
      </c>
      <c r="I1100" s="10" t="s">
        <v>9</v>
      </c>
      <c r="J1100" s="8" t="s">
        <v>14</v>
      </c>
    </row>
    <row r="1101" spans="1:10">
      <c r="A1101" s="5" t="s">
        <v>1049</v>
      </c>
      <c r="B1101" s="6">
        <v>44956.870937361113</v>
      </c>
      <c r="C1101" s="5" t="s">
        <v>13</v>
      </c>
      <c r="D1101" s="7"/>
      <c r="E1101" s="8"/>
      <c r="F1101" s="9">
        <v>5170</v>
      </c>
      <c r="I1101" s="10" t="s">
        <v>9</v>
      </c>
      <c r="J1101" s="5" t="s">
        <v>218</v>
      </c>
    </row>
    <row r="1102" spans="1:10">
      <c r="A1102" s="5" t="s">
        <v>1049</v>
      </c>
      <c r="B1102" s="6">
        <v>44956.870937361113</v>
      </c>
      <c r="C1102" s="5" t="s">
        <v>13</v>
      </c>
      <c r="D1102" s="7"/>
      <c r="E1102" s="8"/>
      <c r="F1102" s="9">
        <v>1999.7</v>
      </c>
      <c r="I1102" s="10" t="s">
        <v>9</v>
      </c>
      <c r="J1102" s="5" t="s">
        <v>15</v>
      </c>
    </row>
    <row r="1103" spans="1:10">
      <c r="A1103" s="5" t="s">
        <v>1049</v>
      </c>
      <c r="B1103" s="6">
        <v>44956.870937361113</v>
      </c>
      <c r="C1103" s="5" t="s">
        <v>13</v>
      </c>
      <c r="D1103" s="7"/>
      <c r="E1103" s="8"/>
      <c r="F1103" s="9">
        <v>3113</v>
      </c>
      <c r="I1103" s="10" t="s">
        <v>9</v>
      </c>
      <c r="J1103" s="8" t="s">
        <v>219</v>
      </c>
    </row>
    <row r="1104" spans="1:10">
      <c r="A1104" s="5" t="s">
        <v>1049</v>
      </c>
      <c r="B1104" s="6">
        <v>44956.870937361113</v>
      </c>
      <c r="C1104" s="5" t="s">
        <v>13</v>
      </c>
      <c r="D1104" s="7"/>
      <c r="E1104" s="8"/>
      <c r="F1104" s="9">
        <v>3875.7</v>
      </c>
      <c r="I1104" s="10" t="s">
        <v>9</v>
      </c>
      <c r="J1104" s="5" t="s">
        <v>17</v>
      </c>
    </row>
    <row r="1105" spans="1:10">
      <c r="A1105" s="5" t="s">
        <v>1049</v>
      </c>
      <c r="B1105" s="6">
        <v>44956.870937361113</v>
      </c>
      <c r="C1105" s="5" t="s">
        <v>13</v>
      </c>
      <c r="D1105" s="7"/>
      <c r="E1105" s="8"/>
      <c r="F1105" s="9">
        <v>282.89999999999998</v>
      </c>
      <c r="I1105" s="10" t="s">
        <v>9</v>
      </c>
      <c r="J1105" s="5" t="s">
        <v>220</v>
      </c>
    </row>
    <row r="1106" spans="1:10">
      <c r="A1106" s="5" t="s">
        <v>1049</v>
      </c>
      <c r="B1106" s="6">
        <v>44956.870937361113</v>
      </c>
      <c r="C1106" s="5" t="s">
        <v>13</v>
      </c>
      <c r="D1106" s="7"/>
      <c r="E1106" s="8"/>
      <c r="F1106" s="9">
        <v>6580.6</v>
      </c>
      <c r="I1106" s="10" t="s">
        <v>9</v>
      </c>
      <c r="J1106" s="5" t="s">
        <v>18</v>
      </c>
    </row>
    <row r="1107" spans="1:10">
      <c r="A1107" s="5" t="s">
        <v>1049</v>
      </c>
      <c r="B1107" s="6">
        <v>44956.870937361113</v>
      </c>
      <c r="C1107" s="5" t="s">
        <v>13</v>
      </c>
      <c r="D1107" s="7"/>
      <c r="E1107" s="8"/>
      <c r="F1107" s="9">
        <v>2153.1999999999998</v>
      </c>
      <c r="I1107" s="10" t="s">
        <v>9</v>
      </c>
      <c r="J1107" s="5" t="s">
        <v>19</v>
      </c>
    </row>
    <row r="1108" spans="1:10">
      <c r="A1108" s="5" t="s">
        <v>1049</v>
      </c>
      <c r="B1108" s="6">
        <v>44956.870937361113</v>
      </c>
      <c r="C1108" s="5" t="s">
        <v>13</v>
      </c>
      <c r="D1108" s="7"/>
      <c r="E1108" s="8"/>
      <c r="F1108" s="9">
        <v>95093.8</v>
      </c>
      <c r="I1108" s="10" t="s">
        <v>9</v>
      </c>
      <c r="J1108" s="5" t="s">
        <v>33</v>
      </c>
    </row>
    <row r="1109" spans="1:10">
      <c r="A1109" s="5" t="s">
        <v>1049</v>
      </c>
      <c r="B1109" s="6">
        <v>44956.870937361113</v>
      </c>
      <c r="C1109" s="5" t="s">
        <v>13</v>
      </c>
      <c r="D1109" s="7"/>
      <c r="E1109" s="8"/>
      <c r="F1109" s="9">
        <v>16715</v>
      </c>
      <c r="I1109" s="10" t="s">
        <v>9</v>
      </c>
      <c r="J1109" s="5" t="s">
        <v>21</v>
      </c>
    </row>
    <row r="1110" spans="1:10">
      <c r="A1110" s="5" t="s">
        <v>1049</v>
      </c>
      <c r="B1110" s="6">
        <v>44956.870937361113</v>
      </c>
      <c r="C1110" s="5" t="s">
        <v>13</v>
      </c>
      <c r="D1110" s="7"/>
      <c r="E1110" s="8"/>
      <c r="F1110" s="9">
        <v>0.2</v>
      </c>
      <c r="I1110" s="10" t="s">
        <v>9</v>
      </c>
      <c r="J1110" s="5" t="s">
        <v>30</v>
      </c>
    </row>
    <row r="1111" spans="1:10">
      <c r="A1111" s="5" t="s">
        <v>1049</v>
      </c>
      <c r="B1111" s="6">
        <v>44956.870937361113</v>
      </c>
      <c r="C1111" s="5" t="s">
        <v>13</v>
      </c>
      <c r="D1111" s="7"/>
      <c r="E1111" s="8"/>
      <c r="F1111" s="9">
        <v>3219.6</v>
      </c>
      <c r="I1111" s="10" t="s">
        <v>9</v>
      </c>
      <c r="J1111" s="8" t="s">
        <v>221</v>
      </c>
    </row>
    <row r="1112" spans="1:10">
      <c r="A1112" s="5" t="s">
        <v>1049</v>
      </c>
      <c r="B1112" s="6">
        <v>44956.870937361113</v>
      </c>
      <c r="C1112" s="5" t="s">
        <v>13</v>
      </c>
      <c r="D1112" s="7"/>
      <c r="E1112" s="8"/>
      <c r="F1112" s="9">
        <v>8851.9</v>
      </c>
      <c r="I1112" s="10" t="s">
        <v>9</v>
      </c>
      <c r="J1112" s="8" t="s">
        <v>222</v>
      </c>
    </row>
    <row r="1113" spans="1:10">
      <c r="A1113" s="5" t="s">
        <v>1049</v>
      </c>
      <c r="B1113" s="6">
        <v>44956.870937361113</v>
      </c>
      <c r="C1113" s="5" t="s">
        <v>13</v>
      </c>
      <c r="D1113" s="7"/>
      <c r="E1113" s="8"/>
      <c r="F1113" s="9">
        <v>8741.4</v>
      </c>
      <c r="I1113" s="10" t="s">
        <v>9</v>
      </c>
      <c r="J1113" s="8" t="s">
        <v>223</v>
      </c>
    </row>
    <row r="1114" spans="1:10">
      <c r="A1114" s="5" t="s">
        <v>1049</v>
      </c>
      <c r="B1114" s="6">
        <v>44956.870937361113</v>
      </c>
      <c r="C1114" s="5" t="s">
        <v>13</v>
      </c>
      <c r="D1114" s="7"/>
      <c r="E1114" s="8"/>
      <c r="F1114" s="9">
        <v>8425</v>
      </c>
      <c r="I1114" s="10" t="s">
        <v>9</v>
      </c>
      <c r="J1114" s="8" t="s">
        <v>224</v>
      </c>
    </row>
    <row r="1115" spans="1:10">
      <c r="A1115" s="5" t="s">
        <v>1049</v>
      </c>
      <c r="B1115" s="6">
        <v>44956.870937361113</v>
      </c>
      <c r="C1115" s="5" t="s">
        <v>13</v>
      </c>
      <c r="D1115" s="7"/>
      <c r="E1115" s="8"/>
      <c r="F1115" s="9">
        <v>10227.200000000001</v>
      </c>
      <c r="I1115" s="10" t="s">
        <v>9</v>
      </c>
      <c r="J1115" s="8" t="s">
        <v>225</v>
      </c>
    </row>
    <row r="1116" spans="1:10">
      <c r="A1116" s="11" t="s">
        <v>22</v>
      </c>
      <c r="B1116" s="3"/>
      <c r="C1116" s="3"/>
      <c r="D1116" s="7"/>
      <c r="E1116" s="8"/>
      <c r="F1116" s="37">
        <f>SUM(F1071:G1115)</f>
        <v>182729.60000000001</v>
      </c>
      <c r="G1116" s="9"/>
      <c r="I1116" s="10"/>
      <c r="J1116" s="8"/>
    </row>
    <row r="1117" spans="1:10" ht="15.75">
      <c r="A1117" s="13" t="s">
        <v>23</v>
      </c>
      <c r="B1117" s="13" t="s">
        <v>24</v>
      </c>
      <c r="C1117" s="13" t="s">
        <v>25</v>
      </c>
      <c r="D1117" s="14">
        <v>112691616</v>
      </c>
      <c r="E1117" s="8"/>
      <c r="G1117" s="9"/>
      <c r="I1117" s="10"/>
      <c r="J1117" s="8"/>
    </row>
    <row r="1118" spans="1:10">
      <c r="A1118" s="5"/>
      <c r="B1118" s="6"/>
      <c r="C1118" s="5"/>
      <c r="D1118" s="7"/>
      <c r="E1118" s="8"/>
      <c r="G1118" s="9"/>
      <c r="I1118" s="10"/>
      <c r="J1118" s="8"/>
    </row>
    <row r="1120" spans="1:10">
      <c r="A1120" s="1" t="s">
        <v>0</v>
      </c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>
      <c r="A1121" s="3" t="s">
        <v>1093</v>
      </c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>
      <c r="A1122" s="95" t="s">
        <v>0</v>
      </c>
      <c r="B1122" s="95" t="s">
        <v>2</v>
      </c>
      <c r="C1122" s="95" t="s">
        <v>3</v>
      </c>
      <c r="D1122" s="95" t="s">
        <v>4</v>
      </c>
      <c r="E1122" s="95" t="s">
        <v>5</v>
      </c>
      <c r="F1122" s="97" t="s">
        <v>6</v>
      </c>
      <c r="G1122" s="98"/>
      <c r="H1122" s="99"/>
      <c r="I1122" s="95" t="s">
        <v>7</v>
      </c>
      <c r="J1122" s="95" t="s">
        <v>8</v>
      </c>
    </row>
    <row r="1123" spans="1:10">
      <c r="A1123" s="96"/>
      <c r="B1123" s="96"/>
      <c r="C1123" s="96"/>
      <c r="D1123" s="96"/>
      <c r="E1123" s="96"/>
      <c r="F1123" s="4" t="s">
        <v>9</v>
      </c>
      <c r="G1123" s="4" t="s">
        <v>10</v>
      </c>
      <c r="H1123" s="4" t="s">
        <v>11</v>
      </c>
      <c r="I1123" s="96"/>
      <c r="J1123" s="96"/>
    </row>
    <row r="1124" spans="1:10">
      <c r="A1124" s="5" t="s">
        <v>1092</v>
      </c>
      <c r="B1124" s="6">
        <v>44957.480874340275</v>
      </c>
      <c r="C1124" s="5" t="s">
        <v>13</v>
      </c>
      <c r="D1124" s="10"/>
      <c r="E1124" s="8"/>
      <c r="F1124" s="9">
        <v>7648</v>
      </c>
      <c r="I1124" s="10" t="s">
        <v>9</v>
      </c>
      <c r="J1124" s="8" t="s">
        <v>14</v>
      </c>
    </row>
    <row r="1125" spans="1:10">
      <c r="A1125" s="5" t="s">
        <v>1092</v>
      </c>
      <c r="B1125" s="6">
        <v>44957.480874340275</v>
      </c>
      <c r="C1125" s="5" t="s">
        <v>13</v>
      </c>
      <c r="D1125" s="10"/>
      <c r="E1125" s="8"/>
      <c r="F1125" s="9">
        <v>7745.4</v>
      </c>
      <c r="I1125" s="10" t="s">
        <v>9</v>
      </c>
      <c r="J1125" s="5" t="s">
        <v>218</v>
      </c>
    </row>
    <row r="1126" spans="1:10">
      <c r="A1126" s="5" t="s">
        <v>1092</v>
      </c>
      <c r="B1126" s="6">
        <v>44957.480874340275</v>
      </c>
      <c r="C1126" s="5" t="s">
        <v>13</v>
      </c>
      <c r="D1126" s="10"/>
      <c r="E1126" s="8"/>
      <c r="F1126" s="9">
        <v>10512.6</v>
      </c>
      <c r="I1126" s="10" t="s">
        <v>9</v>
      </c>
      <c r="J1126" s="5" t="s">
        <v>16</v>
      </c>
    </row>
    <row r="1127" spans="1:10">
      <c r="A1127" s="5" t="s">
        <v>1092</v>
      </c>
      <c r="B1127" s="6">
        <v>44957.480874340275</v>
      </c>
      <c r="C1127" s="5" t="s">
        <v>13</v>
      </c>
      <c r="D1127" s="10"/>
      <c r="E1127" s="8"/>
      <c r="F1127" s="9">
        <v>16156.5</v>
      </c>
      <c r="I1127" s="10" t="s">
        <v>9</v>
      </c>
      <c r="J1127" s="5" t="s">
        <v>18</v>
      </c>
    </row>
    <row r="1128" spans="1:10">
      <c r="A1128" s="5" t="s">
        <v>1092</v>
      </c>
      <c r="B1128" s="6">
        <v>44957.480874340275</v>
      </c>
      <c r="C1128" s="5" t="s">
        <v>13</v>
      </c>
      <c r="D1128" s="10"/>
      <c r="E1128" s="8"/>
      <c r="F1128" s="9">
        <v>7162.6</v>
      </c>
      <c r="I1128" s="10" t="s">
        <v>9</v>
      </c>
      <c r="J1128" s="5" t="s">
        <v>20</v>
      </c>
    </row>
    <row r="1129" spans="1:10">
      <c r="A1129" s="5" t="s">
        <v>1092</v>
      </c>
      <c r="B1129" s="6">
        <v>44957.480874340275</v>
      </c>
      <c r="C1129" s="5" t="s">
        <v>13</v>
      </c>
      <c r="D1129" s="10"/>
      <c r="E1129" s="8"/>
      <c r="F1129" s="9">
        <v>9168.2000000000007</v>
      </c>
      <c r="I1129" s="10" t="s">
        <v>9</v>
      </c>
      <c r="J1129" s="8" t="s">
        <v>223</v>
      </c>
    </row>
    <row r="1130" spans="1:10">
      <c r="A1130" s="11" t="s">
        <v>22</v>
      </c>
      <c r="B1130" s="3"/>
      <c r="C1130" s="3"/>
      <c r="D1130" s="7"/>
      <c r="E1130" s="8"/>
      <c r="F1130" s="37">
        <f>SUM(F1124:G1129)</f>
        <v>58393.3</v>
      </c>
      <c r="G1130" s="9"/>
      <c r="I1130" s="10"/>
      <c r="J1130" s="5"/>
    </row>
    <row r="1131" spans="1:10" ht="15.75">
      <c r="A1131" s="13" t="s">
        <v>23</v>
      </c>
      <c r="B1131" s="13" t="s">
        <v>24</v>
      </c>
      <c r="C1131" s="13" t="s">
        <v>25</v>
      </c>
      <c r="D1131" s="14">
        <v>112691617</v>
      </c>
      <c r="E1131" s="8"/>
      <c r="G1131" s="9"/>
      <c r="I1131" s="10"/>
      <c r="J1131" s="5"/>
    </row>
    <row r="1132" spans="1:10">
      <c r="A1132" s="5"/>
      <c r="B1132" s="6"/>
      <c r="C1132" s="5"/>
      <c r="D1132" s="7"/>
      <c r="E1132" s="8"/>
      <c r="G1132" s="9"/>
      <c r="I1132" s="10"/>
      <c r="J1132" s="5"/>
    </row>
    <row r="1133" spans="1:10">
      <c r="A1133" s="5"/>
      <c r="B1133" s="6"/>
      <c r="C1133" s="5"/>
      <c r="D1133" s="7"/>
      <c r="E1133" s="8"/>
      <c r="G1133" s="9"/>
      <c r="I1133" s="10"/>
      <c r="J1133" s="5"/>
    </row>
    <row r="1134" spans="1:10">
      <c r="A1134" s="5" t="s">
        <v>1091</v>
      </c>
      <c r="B1134" s="6">
        <v>44957.883792905093</v>
      </c>
      <c r="C1134" s="5" t="s">
        <v>13</v>
      </c>
      <c r="D1134" s="7"/>
      <c r="E1134" s="8"/>
      <c r="F1134" s="9">
        <v>13431.7</v>
      </c>
      <c r="I1134" s="10" t="s">
        <v>9</v>
      </c>
      <c r="J1134" s="8" t="s">
        <v>14</v>
      </c>
    </row>
    <row r="1135" spans="1:10">
      <c r="A1135" s="5" t="s">
        <v>1090</v>
      </c>
      <c r="B1135" s="6">
        <v>44957.883792905093</v>
      </c>
      <c r="C1135" s="5" t="s">
        <v>13</v>
      </c>
      <c r="D1135" s="7"/>
      <c r="E1135" s="8"/>
      <c r="F1135" s="9">
        <v>15561</v>
      </c>
      <c r="I1135" s="10" t="s">
        <v>9</v>
      </c>
      <c r="J1135" s="5" t="s">
        <v>18</v>
      </c>
    </row>
    <row r="1136" spans="1:10">
      <c r="A1136" s="5" t="s">
        <v>1090</v>
      </c>
      <c r="B1136" s="6">
        <v>44957.883792905093</v>
      </c>
      <c r="C1136" s="5" t="s">
        <v>13</v>
      </c>
      <c r="D1136" s="7"/>
      <c r="E1136" s="8"/>
      <c r="F1136" s="9">
        <v>10225.700000000001</v>
      </c>
      <c r="I1136" s="10" t="s">
        <v>9</v>
      </c>
      <c r="J1136" s="5" t="s">
        <v>19</v>
      </c>
    </row>
    <row r="1137" spans="1:10">
      <c r="A1137" s="5" t="s">
        <v>1090</v>
      </c>
      <c r="B1137" s="6">
        <v>44957.883792905093</v>
      </c>
      <c r="C1137" s="5" t="s">
        <v>13</v>
      </c>
      <c r="D1137" s="7"/>
      <c r="E1137" s="8"/>
      <c r="F1137" s="9">
        <v>3426.2</v>
      </c>
      <c r="I1137" s="10" t="s">
        <v>9</v>
      </c>
      <c r="J1137" s="8" t="s">
        <v>222</v>
      </c>
    </row>
    <row r="1138" spans="1:10">
      <c r="A1138" s="5" t="s">
        <v>1090</v>
      </c>
      <c r="B1138" s="6">
        <v>44957.883792905093</v>
      </c>
      <c r="C1138" s="5" t="s">
        <v>13</v>
      </c>
      <c r="D1138" s="7"/>
      <c r="E1138" s="8"/>
      <c r="F1138" s="9">
        <v>9472</v>
      </c>
      <c r="I1138" s="10" t="s">
        <v>9</v>
      </c>
      <c r="J1138" s="8" t="s">
        <v>223</v>
      </c>
    </row>
    <row r="1139" spans="1:10">
      <c r="A1139" s="5" t="s">
        <v>1090</v>
      </c>
      <c r="B1139" s="6">
        <v>44957.883792905093</v>
      </c>
      <c r="C1139" s="5" t="s">
        <v>13</v>
      </c>
      <c r="D1139" s="7"/>
      <c r="E1139" s="8"/>
      <c r="F1139" s="9">
        <v>6955.8</v>
      </c>
      <c r="I1139" s="10" t="s">
        <v>9</v>
      </c>
      <c r="J1139" s="8" t="s">
        <v>275</v>
      </c>
    </row>
    <row r="1140" spans="1:10">
      <c r="A1140" s="11" t="s">
        <v>22</v>
      </c>
      <c r="B1140" s="3"/>
      <c r="C1140" s="3"/>
      <c r="D1140" s="19">
        <f>64714-F1140</f>
        <v>5641.5999999999985</v>
      </c>
      <c r="E1140" s="8"/>
      <c r="F1140" s="37">
        <f>SUM(F1134:G1139)</f>
        <v>59072.4</v>
      </c>
      <c r="G1140" s="9"/>
      <c r="I1140" s="10"/>
      <c r="J1140" s="5"/>
    </row>
    <row r="1141" spans="1:10" ht="15.75">
      <c r="A1141" s="13" t="s">
        <v>23</v>
      </c>
      <c r="B1141" s="13" t="s">
        <v>24</v>
      </c>
      <c r="C1141" s="13" t="s">
        <v>25</v>
      </c>
      <c r="D1141" s="14">
        <v>112695413</v>
      </c>
      <c r="E1141" s="8"/>
      <c r="G1141" s="9"/>
      <c r="I1141" s="10"/>
      <c r="J1141" s="5"/>
    </row>
    <row r="1142" spans="1:10">
      <c r="A1142" s="5"/>
      <c r="B1142" s="6"/>
      <c r="C1142" s="5"/>
      <c r="D1142" s="7"/>
      <c r="E1142" s="8"/>
      <c r="G1142" s="9"/>
      <c r="I1142" s="10"/>
      <c r="J1142" s="5"/>
    </row>
    <row r="1143" spans="1:10">
      <c r="A1143" s="40" t="s">
        <v>1202</v>
      </c>
      <c r="B1143" s="41"/>
      <c r="C1143" s="42"/>
      <c r="D1143" s="70"/>
      <c r="E1143" s="71"/>
      <c r="G1143" s="9"/>
      <c r="I1143" s="10"/>
      <c r="J1143" s="5"/>
    </row>
    <row r="1144" spans="1:10">
      <c r="A1144" s="40" t="s">
        <v>1208</v>
      </c>
      <c r="B1144" s="52"/>
      <c r="C1144" s="40"/>
      <c r="D1144" s="7"/>
      <c r="E1144" s="8"/>
      <c r="H1144" s="9"/>
      <c r="I1144" s="10"/>
      <c r="J1144" s="5"/>
    </row>
    <row r="1145" spans="1:10">
      <c r="A1145" s="5"/>
      <c r="B1145" s="6"/>
      <c r="C1145" s="5"/>
      <c r="D1145" s="7"/>
      <c r="E1145" s="8"/>
      <c r="G1145" s="9"/>
      <c r="I1145" s="10"/>
      <c r="J1145" s="5"/>
    </row>
    <row r="1146" spans="1:10">
      <c r="A1146" s="5"/>
      <c r="B1146" s="6"/>
      <c r="C1146" s="5"/>
      <c r="D1146" s="7"/>
      <c r="E1146" s="8"/>
      <c r="G1146" s="9"/>
      <c r="I1146" s="10"/>
      <c r="J1146" s="5"/>
    </row>
    <row r="1147" spans="1:10">
      <c r="A1147" s="5"/>
      <c r="B1147" s="6"/>
      <c r="C1147" s="5"/>
      <c r="D1147" s="7"/>
      <c r="E1147" s="8"/>
      <c r="G1147" s="9"/>
      <c r="I1147" s="10"/>
      <c r="J1147" s="5"/>
    </row>
    <row r="1148" spans="1:10">
      <c r="A1148" s="5" t="s">
        <v>1089</v>
      </c>
      <c r="B1148" s="6">
        <v>44957.886674745372</v>
      </c>
      <c r="C1148" s="5" t="s">
        <v>13</v>
      </c>
      <c r="D1148" s="7"/>
      <c r="E1148" s="8"/>
      <c r="F1148" s="9">
        <v>9964.4</v>
      </c>
      <c r="I1148" s="10" t="s">
        <v>9</v>
      </c>
      <c r="J1148" s="8" t="s">
        <v>14</v>
      </c>
    </row>
    <row r="1149" spans="1:10">
      <c r="A1149" s="5" t="s">
        <v>1089</v>
      </c>
      <c r="B1149" s="6">
        <v>44957.886674745372</v>
      </c>
      <c r="C1149" s="5" t="s">
        <v>13</v>
      </c>
      <c r="D1149" s="7"/>
      <c r="E1149" s="8"/>
      <c r="F1149" s="9">
        <v>4265.6000000000004</v>
      </c>
      <c r="I1149" s="10" t="s">
        <v>9</v>
      </c>
      <c r="J1149" s="5" t="s">
        <v>218</v>
      </c>
    </row>
    <row r="1150" spans="1:10">
      <c r="A1150" s="5" t="s">
        <v>1089</v>
      </c>
      <c r="B1150" s="6">
        <v>44957.886674745372</v>
      </c>
      <c r="C1150" s="5" t="s">
        <v>13</v>
      </c>
      <c r="D1150" s="7"/>
      <c r="E1150" s="8"/>
      <c r="F1150" s="9">
        <v>2812</v>
      </c>
      <c r="I1150" s="10" t="s">
        <v>9</v>
      </c>
      <c r="J1150" s="5" t="s">
        <v>15</v>
      </c>
    </row>
    <row r="1151" spans="1:10">
      <c r="A1151" s="5" t="s">
        <v>1089</v>
      </c>
      <c r="B1151" s="6">
        <v>44957.886674745372</v>
      </c>
      <c r="C1151" s="5" t="s">
        <v>13</v>
      </c>
      <c r="D1151" s="7"/>
      <c r="E1151" s="8"/>
      <c r="F1151" s="9">
        <v>4715</v>
      </c>
      <c r="I1151" s="10" t="s">
        <v>9</v>
      </c>
      <c r="J1151" s="8" t="s">
        <v>219</v>
      </c>
    </row>
    <row r="1152" spans="1:10">
      <c r="A1152" s="5" t="s">
        <v>1089</v>
      </c>
      <c r="B1152" s="6">
        <v>44957.886674745372</v>
      </c>
      <c r="C1152" s="5" t="s">
        <v>13</v>
      </c>
      <c r="D1152" s="7"/>
      <c r="E1152" s="8"/>
      <c r="F1152" s="9">
        <v>5495.1</v>
      </c>
      <c r="I1152" s="10" t="s">
        <v>9</v>
      </c>
      <c r="J1152" s="5" t="s">
        <v>16</v>
      </c>
    </row>
    <row r="1153" spans="1:10">
      <c r="A1153" s="5" t="s">
        <v>1089</v>
      </c>
      <c r="B1153" s="6">
        <v>44957.886674745372</v>
      </c>
      <c r="C1153" s="5" t="s">
        <v>13</v>
      </c>
      <c r="D1153" s="7"/>
      <c r="E1153" s="8"/>
      <c r="F1153" s="9">
        <v>273</v>
      </c>
      <c r="I1153" s="10" t="s">
        <v>9</v>
      </c>
      <c r="J1153" s="5" t="s">
        <v>17</v>
      </c>
    </row>
    <row r="1154" spans="1:10">
      <c r="A1154" s="5" t="s">
        <v>1089</v>
      </c>
      <c r="B1154" s="6">
        <v>44957.886674745372</v>
      </c>
      <c r="C1154" s="5" t="s">
        <v>13</v>
      </c>
      <c r="D1154" s="7"/>
      <c r="E1154" s="8"/>
      <c r="F1154" s="9">
        <v>5970</v>
      </c>
      <c r="I1154" s="10" t="s">
        <v>9</v>
      </c>
      <c r="J1154" s="5" t="s">
        <v>18</v>
      </c>
    </row>
    <row r="1155" spans="1:10">
      <c r="A1155" s="5" t="s">
        <v>1089</v>
      </c>
      <c r="B1155" s="6">
        <v>44957.886674745372</v>
      </c>
      <c r="C1155" s="5" t="s">
        <v>13</v>
      </c>
      <c r="D1155" s="7"/>
      <c r="E1155" s="8"/>
      <c r="F1155" s="9">
        <v>12039.4</v>
      </c>
      <c r="I1155" s="10" t="s">
        <v>9</v>
      </c>
      <c r="J1155" s="5" t="s">
        <v>19</v>
      </c>
    </row>
    <row r="1156" spans="1:10">
      <c r="A1156" s="5" t="s">
        <v>1089</v>
      </c>
      <c r="B1156" s="6">
        <v>44957.886674745372</v>
      </c>
      <c r="C1156" s="5" t="s">
        <v>13</v>
      </c>
      <c r="D1156" s="7"/>
      <c r="E1156" s="8"/>
      <c r="F1156" s="9">
        <v>19900.7</v>
      </c>
      <c r="I1156" s="10" t="s">
        <v>9</v>
      </c>
      <c r="J1156" s="5" t="s">
        <v>20</v>
      </c>
    </row>
    <row r="1157" spans="1:10">
      <c r="A1157" s="5" t="s">
        <v>1089</v>
      </c>
      <c r="B1157" s="6">
        <v>44957.886674745372</v>
      </c>
      <c r="C1157" s="5" t="s">
        <v>13</v>
      </c>
      <c r="D1157" s="7"/>
      <c r="E1157" s="8"/>
      <c r="F1157" s="9">
        <v>10945.8</v>
      </c>
      <c r="I1157" s="10" t="s">
        <v>9</v>
      </c>
      <c r="J1157" s="5" t="s">
        <v>21</v>
      </c>
    </row>
    <row r="1158" spans="1:10">
      <c r="A1158" s="5" t="s">
        <v>1089</v>
      </c>
      <c r="B1158" s="6">
        <v>44957.886674745372</v>
      </c>
      <c r="C1158" s="5" t="s">
        <v>13</v>
      </c>
      <c r="D1158" s="7"/>
      <c r="E1158" s="8"/>
      <c r="F1158" s="9">
        <v>3705.8</v>
      </c>
      <c r="I1158" s="10" t="s">
        <v>9</v>
      </c>
      <c r="J1158" s="8" t="s">
        <v>222</v>
      </c>
    </row>
    <row r="1159" spans="1:10">
      <c r="A1159" s="5" t="s">
        <v>1089</v>
      </c>
      <c r="B1159" s="6">
        <v>44957.886674745372</v>
      </c>
      <c r="C1159" s="5" t="s">
        <v>13</v>
      </c>
      <c r="D1159" s="7"/>
      <c r="E1159" s="8"/>
      <c r="F1159" s="9">
        <v>11849.5</v>
      </c>
      <c r="I1159" s="10" t="s">
        <v>9</v>
      </c>
      <c r="J1159" s="8" t="s">
        <v>223</v>
      </c>
    </row>
    <row r="1160" spans="1:10">
      <c r="A1160" s="5" t="s">
        <v>1089</v>
      </c>
      <c r="B1160" s="6">
        <v>44957.886674745372</v>
      </c>
      <c r="C1160" s="5" t="s">
        <v>13</v>
      </c>
      <c r="D1160" s="7"/>
      <c r="E1160" s="8"/>
      <c r="F1160" s="9">
        <v>5970.5</v>
      </c>
      <c r="I1160" s="10" t="s">
        <v>9</v>
      </c>
      <c r="J1160" s="8" t="s">
        <v>224</v>
      </c>
    </row>
    <row r="1161" spans="1:10">
      <c r="A1161" s="5" t="s">
        <v>1089</v>
      </c>
      <c r="B1161" s="6">
        <v>44957.886674745372</v>
      </c>
      <c r="C1161" s="5" t="s">
        <v>13</v>
      </c>
      <c r="D1161" s="7"/>
      <c r="E1161" s="8"/>
      <c r="F1161" s="9">
        <v>15115.2</v>
      </c>
      <c r="I1161" s="10" t="s">
        <v>9</v>
      </c>
      <c r="J1161" s="8" t="s">
        <v>225</v>
      </c>
    </row>
    <row r="1162" spans="1:10">
      <c r="A1162" s="5" t="s">
        <v>1089</v>
      </c>
      <c r="B1162" s="6">
        <v>44957.886674745372</v>
      </c>
      <c r="C1162" s="5" t="s">
        <v>13</v>
      </c>
      <c r="D1162" s="7"/>
      <c r="E1162" s="27"/>
      <c r="F1162" s="9">
        <v>11429.8</v>
      </c>
      <c r="I1162" s="10" t="s">
        <v>9</v>
      </c>
      <c r="J1162" s="8" t="s">
        <v>275</v>
      </c>
    </row>
    <row r="1163" spans="1:10">
      <c r="A1163" s="11" t="s">
        <v>22</v>
      </c>
      <c r="B1163" s="3"/>
      <c r="C1163" s="3"/>
      <c r="D1163" s="19">
        <f>131122.6-124451.8</f>
        <v>6670.8000000000029</v>
      </c>
      <c r="E1163" s="8"/>
      <c r="F1163" s="37">
        <f>SUM(F1148:G1162)</f>
        <v>124451.8</v>
      </c>
      <c r="G1163" s="9"/>
      <c r="I1163" s="10"/>
      <c r="J1163" s="5"/>
    </row>
    <row r="1164" spans="1:10" ht="15.75">
      <c r="A1164" s="13" t="s">
        <v>23</v>
      </c>
      <c r="B1164" s="13" t="s">
        <v>24</v>
      </c>
      <c r="C1164" s="13" t="s">
        <v>25</v>
      </c>
      <c r="D1164" s="14">
        <v>112695414</v>
      </c>
      <c r="E1164" s="8"/>
      <c r="G1164" s="9"/>
      <c r="I1164" s="10"/>
      <c r="J1164" s="5"/>
    </row>
    <row r="1165" spans="1:10">
      <c r="A1165" s="5"/>
      <c r="B1165" s="6"/>
      <c r="C1165" s="5"/>
      <c r="D1165" s="7"/>
      <c r="E1165" s="8"/>
      <c r="G1165" s="9"/>
      <c r="I1165" s="10"/>
      <c r="J1165" s="5"/>
    </row>
    <row r="1166" spans="1:10">
      <c r="A1166" s="40" t="s">
        <v>1203</v>
      </c>
      <c r="B1166" s="41"/>
      <c r="C1166" s="42"/>
      <c r="D1166" s="70"/>
      <c r="E1166" s="71"/>
      <c r="G1166" s="9"/>
      <c r="I1166" s="10"/>
      <c r="J1166" s="5"/>
    </row>
    <row r="1167" spans="1:10">
      <c r="A1167" s="40" t="s">
        <v>1210</v>
      </c>
      <c r="B1167" s="52"/>
      <c r="C1167" s="40"/>
      <c r="D1167" s="7"/>
      <c r="E1167" s="8"/>
      <c r="H1167" s="9"/>
      <c r="I1167" s="10"/>
      <c r="J1167" s="5"/>
    </row>
    <row r="1168" spans="1:10">
      <c r="A1168" s="5"/>
      <c r="B1168" s="6"/>
      <c r="C1168" s="5"/>
      <c r="D1168" s="7"/>
      <c r="E1168" s="8"/>
      <c r="G1168" s="9"/>
      <c r="I1168" s="10"/>
      <c r="J1168" s="5"/>
    </row>
    <row r="1169" spans="1:10">
      <c r="A1169" s="5"/>
      <c r="B1169" s="6"/>
      <c r="C1169" s="5"/>
      <c r="D1169" s="7"/>
      <c r="E1169" s="8"/>
      <c r="G1169" s="9"/>
      <c r="I1169" s="10"/>
      <c r="J1169" s="5"/>
    </row>
    <row r="1170" spans="1:10">
      <c r="A1170" s="5"/>
      <c r="B1170" s="6"/>
      <c r="C1170" s="5"/>
      <c r="D1170" s="7"/>
      <c r="E1170" s="8"/>
      <c r="G1170" s="9"/>
      <c r="I1170" s="10"/>
      <c r="J1170" s="5"/>
    </row>
    <row r="1171" spans="1:10">
      <c r="A1171" s="5"/>
      <c r="B1171" s="6"/>
      <c r="C1171" s="5"/>
      <c r="D1171" s="7"/>
      <c r="E1171" s="8"/>
      <c r="G1171" s="9"/>
      <c r="I1171" s="10"/>
      <c r="J1171" s="5"/>
    </row>
    <row r="1172" spans="1:10">
      <c r="A1172" s="5" t="s">
        <v>1088</v>
      </c>
      <c r="B1172" s="6">
        <v>44957.900524178243</v>
      </c>
      <c r="C1172" s="5" t="s">
        <v>13</v>
      </c>
      <c r="D1172" s="7"/>
      <c r="E1172" s="8"/>
      <c r="F1172" s="9">
        <v>980</v>
      </c>
      <c r="I1172" s="10" t="s">
        <v>9</v>
      </c>
      <c r="J1172" s="5" t="s">
        <v>220</v>
      </c>
    </row>
    <row r="1173" spans="1:10">
      <c r="A1173" s="5" t="s">
        <v>1088</v>
      </c>
      <c r="B1173" s="6">
        <v>44957.900524178243</v>
      </c>
      <c r="C1173" s="5" t="s">
        <v>13</v>
      </c>
      <c r="D1173" s="7"/>
      <c r="E1173" s="8"/>
      <c r="F1173" s="9">
        <v>11332.4</v>
      </c>
      <c r="I1173" s="10" t="s">
        <v>9</v>
      </c>
      <c r="J1173" s="8" t="s">
        <v>221</v>
      </c>
    </row>
    <row r="1174" spans="1:10">
      <c r="A1174" s="11" t="s">
        <v>22</v>
      </c>
      <c r="B1174" s="3"/>
      <c r="C1174" s="3"/>
      <c r="D1174" s="7"/>
      <c r="E1174" s="8"/>
      <c r="F1174" s="37">
        <f>SUM(F1172:G1173)</f>
        <v>12312.4</v>
      </c>
      <c r="G1174" s="9"/>
      <c r="I1174" s="10"/>
      <c r="J1174" s="5"/>
    </row>
    <row r="1175" spans="1:10">
      <c r="A1175" s="13" t="s">
        <v>23</v>
      </c>
      <c r="B1175" s="13" t="s">
        <v>24</v>
      </c>
      <c r="C1175" s="13" t="s">
        <v>25</v>
      </c>
      <c r="D1175" s="7"/>
      <c r="E1175" s="8"/>
      <c r="G1175" s="9"/>
      <c r="I1175" s="10"/>
      <c r="J1175" s="5"/>
    </row>
    <row r="1176" spans="1:10">
      <c r="A1176" s="40" t="s">
        <v>1127</v>
      </c>
      <c r="B1176" s="41"/>
      <c r="C1176" s="42"/>
      <c r="D1176" s="7"/>
      <c r="E1176" s="8"/>
      <c r="G1176" s="9"/>
      <c r="I1176" s="10"/>
      <c r="J1176" s="5"/>
    </row>
    <row r="1177" spans="1:10">
      <c r="A1177" s="24"/>
      <c r="B1177" s="6"/>
      <c r="C1177" s="5"/>
      <c r="D1177" s="7"/>
      <c r="E1177" s="8"/>
      <c r="G1177" s="9"/>
      <c r="I1177" s="10"/>
      <c r="J1177" s="5"/>
    </row>
    <row r="1178" spans="1:10">
      <c r="A1178" s="24"/>
      <c r="B1178" s="6"/>
      <c r="C1178" s="5"/>
      <c r="D1178" s="7"/>
      <c r="E1178" s="8"/>
      <c r="G1178" s="9"/>
      <c r="I1178" s="10"/>
      <c r="J1178" s="5"/>
    </row>
    <row r="1179" spans="1:10">
      <c r="A1179" s="24"/>
      <c r="B1179" s="6"/>
      <c r="C1179" s="5"/>
      <c r="D1179" s="7"/>
      <c r="E1179" s="8"/>
      <c r="G1179" s="9"/>
      <c r="I1179" s="10"/>
      <c r="J1179" s="5"/>
    </row>
    <row r="1180" spans="1:10">
      <c r="A1180" s="5"/>
      <c r="B1180" s="6"/>
      <c r="C1180" s="5"/>
      <c r="D1180" s="7"/>
      <c r="E1180" s="8"/>
      <c r="G1180" s="9"/>
      <c r="I1180" s="10"/>
      <c r="J1180" s="5"/>
    </row>
    <row r="1181" spans="1:10">
      <c r="A1181" s="5" t="s">
        <v>1086</v>
      </c>
      <c r="B1181" s="6">
        <v>44957.942305231481</v>
      </c>
      <c r="C1181" s="5" t="s">
        <v>13</v>
      </c>
      <c r="D1181" s="15">
        <v>45123271954</v>
      </c>
      <c r="E1181" s="8" t="s">
        <v>27</v>
      </c>
      <c r="H1181" s="9">
        <v>1309.4000000000001</v>
      </c>
      <c r="I1181" s="5" t="s">
        <v>28</v>
      </c>
      <c r="J1181" s="5" t="s">
        <v>29</v>
      </c>
    </row>
    <row r="1182" spans="1:10">
      <c r="A1182" s="5" t="s">
        <v>1086</v>
      </c>
      <c r="B1182" s="6">
        <v>44957.942305231481</v>
      </c>
      <c r="C1182" s="5" t="s">
        <v>13</v>
      </c>
      <c r="D1182" s="15">
        <v>17660690270</v>
      </c>
      <c r="E1182" s="8" t="s">
        <v>27</v>
      </c>
      <c r="H1182" s="9">
        <v>853.58</v>
      </c>
      <c r="I1182" s="5" t="s">
        <v>28</v>
      </c>
      <c r="J1182" s="5" t="s">
        <v>29</v>
      </c>
    </row>
    <row r="1183" spans="1:10">
      <c r="A1183" s="5" t="s">
        <v>1086</v>
      </c>
      <c r="B1183" s="6">
        <v>44957.942305231481</v>
      </c>
      <c r="C1183" s="5" t="s">
        <v>13</v>
      </c>
      <c r="D1183" s="15">
        <v>45113288951</v>
      </c>
      <c r="E1183" s="8" t="s">
        <v>27</v>
      </c>
      <c r="H1183" s="9">
        <v>12293.68</v>
      </c>
      <c r="I1183" s="5" t="s">
        <v>28</v>
      </c>
      <c r="J1183" s="5" t="s">
        <v>32</v>
      </c>
    </row>
    <row r="1184" spans="1:10">
      <c r="A1184" s="5" t="s">
        <v>1086</v>
      </c>
      <c r="B1184" s="6">
        <v>44957.942305231481</v>
      </c>
      <c r="C1184" s="5" t="s">
        <v>13</v>
      </c>
      <c r="D1184" s="15">
        <v>45163229248</v>
      </c>
      <c r="E1184" s="8" t="s">
        <v>27</v>
      </c>
      <c r="H1184" s="9">
        <v>19801.490000000002</v>
      </c>
      <c r="I1184" s="5" t="s">
        <v>28</v>
      </c>
      <c r="J1184" s="5" t="s">
        <v>29</v>
      </c>
    </row>
    <row r="1185" spans="1:10">
      <c r="A1185" s="5" t="s">
        <v>1086</v>
      </c>
      <c r="B1185" s="6">
        <v>44957.942305231481</v>
      </c>
      <c r="C1185" s="5" t="s">
        <v>13</v>
      </c>
      <c r="D1185" s="7">
        <v>36967197</v>
      </c>
      <c r="E1185" s="5" t="s">
        <v>31</v>
      </c>
      <c r="H1185" s="9">
        <v>27958.71</v>
      </c>
      <c r="I1185" s="5" t="s">
        <v>28</v>
      </c>
      <c r="J1185" s="5" t="s">
        <v>30</v>
      </c>
    </row>
    <row r="1186" spans="1:10">
      <c r="A1186" s="5" t="s">
        <v>1086</v>
      </c>
      <c r="B1186" s="6">
        <v>44957.942305231481</v>
      </c>
      <c r="C1186" s="5" t="s">
        <v>13</v>
      </c>
      <c r="D1186" s="7">
        <v>369671971</v>
      </c>
      <c r="E1186" s="5" t="s">
        <v>31</v>
      </c>
      <c r="H1186" s="9">
        <v>6060</v>
      </c>
      <c r="I1186" s="5" t="s">
        <v>28</v>
      </c>
      <c r="J1186" s="5" t="s">
        <v>30</v>
      </c>
    </row>
    <row r="1187" spans="1:10">
      <c r="A1187" s="5" t="s">
        <v>1086</v>
      </c>
      <c r="B1187" s="6">
        <v>44957.942305231481</v>
      </c>
      <c r="C1187" s="5" t="s">
        <v>13</v>
      </c>
      <c r="D1187" s="7">
        <v>369671972</v>
      </c>
      <c r="E1187" s="5" t="s">
        <v>31</v>
      </c>
      <c r="H1187" s="9">
        <v>2054.9899999999998</v>
      </c>
      <c r="I1187" s="5" t="s">
        <v>28</v>
      </c>
      <c r="J1187" s="5" t="s">
        <v>30</v>
      </c>
    </row>
    <row r="1188" spans="1:10">
      <c r="A1188" s="5" t="s">
        <v>1086</v>
      </c>
      <c r="B1188" s="6">
        <v>44957.942305231481</v>
      </c>
      <c r="C1188" s="5" t="s">
        <v>13</v>
      </c>
      <c r="D1188" s="7">
        <v>36881767</v>
      </c>
      <c r="E1188" s="5" t="s">
        <v>31</v>
      </c>
      <c r="H1188" s="9">
        <v>1713</v>
      </c>
      <c r="I1188" s="5" t="s">
        <v>28</v>
      </c>
      <c r="J1188" s="5" t="s">
        <v>30</v>
      </c>
    </row>
    <row r="1189" spans="1:10">
      <c r="A1189" s="5" t="s">
        <v>1086</v>
      </c>
      <c r="B1189" s="6">
        <v>44957.942305231481</v>
      </c>
      <c r="C1189" s="5" t="s">
        <v>13</v>
      </c>
      <c r="D1189" s="7">
        <v>36918489</v>
      </c>
      <c r="E1189" s="5" t="s">
        <v>31</v>
      </c>
      <c r="H1189" s="9">
        <v>370</v>
      </c>
      <c r="I1189" s="5" t="s">
        <v>28</v>
      </c>
      <c r="J1189" s="5" t="s">
        <v>30</v>
      </c>
    </row>
    <row r="1190" spans="1:10">
      <c r="A1190" s="5" t="s">
        <v>1086</v>
      </c>
      <c r="B1190" s="6">
        <v>44957.942305231481</v>
      </c>
      <c r="C1190" s="5" t="s">
        <v>13</v>
      </c>
      <c r="D1190" s="15">
        <v>45113288601</v>
      </c>
      <c r="E1190" s="8" t="s">
        <v>27</v>
      </c>
      <c r="H1190" s="9">
        <v>2435</v>
      </c>
      <c r="I1190" s="5" t="s">
        <v>28</v>
      </c>
      <c r="J1190" s="5" t="s">
        <v>30</v>
      </c>
    </row>
    <row r="1191" spans="1:10">
      <c r="A1191" s="5" t="s">
        <v>1086</v>
      </c>
      <c r="B1191" s="6">
        <v>44957.942305231481</v>
      </c>
      <c r="C1191" s="5" t="s">
        <v>13</v>
      </c>
      <c r="D1191" s="15">
        <v>53212277220</v>
      </c>
      <c r="E1191" s="8" t="s">
        <v>27</v>
      </c>
      <c r="H1191" s="9">
        <v>598</v>
      </c>
      <c r="I1191" s="5" t="s">
        <v>28</v>
      </c>
      <c r="J1191" s="5" t="s">
        <v>30</v>
      </c>
    </row>
    <row r="1192" spans="1:10">
      <c r="A1192" s="5" t="s">
        <v>1086</v>
      </c>
      <c r="B1192" s="6">
        <v>44957.942305231481</v>
      </c>
      <c r="C1192" s="5" t="s">
        <v>13</v>
      </c>
      <c r="D1192" s="15">
        <v>51417428754</v>
      </c>
      <c r="E1192" s="8" t="s">
        <v>27</v>
      </c>
      <c r="H1192" s="9">
        <v>235</v>
      </c>
      <c r="I1192" s="5" t="s">
        <v>28</v>
      </c>
      <c r="J1192" s="5" t="s">
        <v>30</v>
      </c>
    </row>
    <row r="1193" spans="1:10">
      <c r="A1193" s="5" t="s">
        <v>1086</v>
      </c>
      <c r="B1193" s="6">
        <v>44957.942305231481</v>
      </c>
      <c r="C1193" s="5" t="s">
        <v>13</v>
      </c>
      <c r="D1193" s="15">
        <v>45133140390</v>
      </c>
      <c r="E1193" s="8" t="s">
        <v>27</v>
      </c>
      <c r="H1193" s="9">
        <v>5405.84</v>
      </c>
      <c r="I1193" s="5" t="s">
        <v>28</v>
      </c>
      <c r="J1193" s="5" t="s">
        <v>30</v>
      </c>
    </row>
    <row r="1194" spans="1:10">
      <c r="A1194" s="5" t="s">
        <v>1086</v>
      </c>
      <c r="B1194" s="6">
        <v>44957.942305231481</v>
      </c>
      <c r="C1194" s="5" t="s">
        <v>13</v>
      </c>
      <c r="D1194" s="15">
        <v>58670126425</v>
      </c>
      <c r="E1194" s="8" t="s">
        <v>27</v>
      </c>
      <c r="H1194" s="9">
        <v>39623.75</v>
      </c>
      <c r="I1194" s="5" t="s">
        <v>28</v>
      </c>
      <c r="J1194" s="5" t="s">
        <v>30</v>
      </c>
    </row>
    <row r="1195" spans="1:10">
      <c r="A1195" s="5" t="s">
        <v>1086</v>
      </c>
      <c r="B1195" s="6">
        <v>44957.942305231481</v>
      </c>
      <c r="C1195" s="5" t="s">
        <v>13</v>
      </c>
      <c r="D1195" s="15">
        <v>45123272838</v>
      </c>
      <c r="E1195" s="8" t="s">
        <v>27</v>
      </c>
      <c r="H1195" s="9">
        <v>740</v>
      </c>
      <c r="I1195" s="5" t="s">
        <v>28</v>
      </c>
      <c r="J1195" s="5" t="s">
        <v>30</v>
      </c>
    </row>
    <row r="1196" spans="1:10">
      <c r="A1196" s="5" t="s">
        <v>1086</v>
      </c>
      <c r="B1196" s="6">
        <v>44957.942305231481</v>
      </c>
      <c r="C1196" s="5" t="s">
        <v>13</v>
      </c>
      <c r="D1196" s="15">
        <v>45163220141</v>
      </c>
      <c r="E1196" s="8" t="s">
        <v>27</v>
      </c>
      <c r="H1196" s="9">
        <v>298.5</v>
      </c>
      <c r="I1196" s="5" t="s">
        <v>28</v>
      </c>
      <c r="J1196" s="5" t="s">
        <v>30</v>
      </c>
    </row>
    <row r="1197" spans="1:10">
      <c r="A1197" s="5" t="s">
        <v>1086</v>
      </c>
      <c r="B1197" s="6">
        <v>44957.942305231481</v>
      </c>
      <c r="C1197" s="5" t="s">
        <v>13</v>
      </c>
      <c r="D1197" s="7">
        <v>201501</v>
      </c>
      <c r="E1197" s="5" t="s">
        <v>684</v>
      </c>
      <c r="H1197" s="9">
        <v>52152.7</v>
      </c>
      <c r="I1197" s="5" t="s">
        <v>28</v>
      </c>
      <c r="J1197" s="5" t="s">
        <v>29</v>
      </c>
    </row>
    <row r="1198" spans="1:10">
      <c r="A1198" s="5" t="s">
        <v>1086</v>
      </c>
      <c r="B1198" s="6">
        <v>44957.942305231481</v>
      </c>
      <c r="C1198" s="5" t="s">
        <v>13</v>
      </c>
      <c r="D1198" s="7">
        <v>202804</v>
      </c>
      <c r="E1198" s="5" t="s">
        <v>684</v>
      </c>
      <c r="H1198" s="9">
        <v>93934.2</v>
      </c>
      <c r="I1198" s="5" t="s">
        <v>28</v>
      </c>
      <c r="J1198" s="5" t="s">
        <v>32</v>
      </c>
    </row>
    <row r="1199" spans="1:10">
      <c r="A1199" s="5" t="s">
        <v>1086</v>
      </c>
      <c r="B1199" s="6">
        <v>44957.942305231481</v>
      </c>
      <c r="C1199" s="5" t="s">
        <v>13</v>
      </c>
      <c r="D1199" s="7">
        <v>202942</v>
      </c>
      <c r="E1199" s="5" t="s">
        <v>684</v>
      </c>
      <c r="H1199" s="9">
        <v>7392.66</v>
      </c>
      <c r="I1199" s="5" t="s">
        <v>28</v>
      </c>
      <c r="J1199" s="5" t="s">
        <v>32</v>
      </c>
    </row>
    <row r="1200" spans="1:10">
      <c r="A1200" s="5" t="s">
        <v>1087</v>
      </c>
      <c r="B1200" s="6">
        <v>44957.942305231481</v>
      </c>
      <c r="C1200" s="5" t="s">
        <v>13</v>
      </c>
      <c r="D1200" s="7"/>
      <c r="E1200" s="8"/>
      <c r="F1200" s="9">
        <v>11407</v>
      </c>
      <c r="I1200" s="10" t="s">
        <v>9</v>
      </c>
      <c r="J1200" s="5" t="s">
        <v>21</v>
      </c>
    </row>
    <row r="1201" spans="1:10">
      <c r="A1201" s="5" t="s">
        <v>1086</v>
      </c>
      <c r="B1201" s="6">
        <v>44957.942305231481</v>
      </c>
      <c r="C1201" s="5" t="s">
        <v>13</v>
      </c>
      <c r="D1201" s="7"/>
      <c r="E1201" s="8"/>
      <c r="F1201" s="9">
        <v>6922.1</v>
      </c>
      <c r="I1201" s="10" t="s">
        <v>9</v>
      </c>
      <c r="J1201" s="8" t="s">
        <v>14</v>
      </c>
    </row>
    <row r="1202" spans="1:10">
      <c r="A1202" s="5" t="s">
        <v>1086</v>
      </c>
      <c r="B1202" s="6">
        <v>44957.942305231481</v>
      </c>
      <c r="C1202" s="5" t="s">
        <v>13</v>
      </c>
      <c r="D1202" s="7"/>
      <c r="E1202" s="8"/>
      <c r="F1202" s="9">
        <v>5350.5</v>
      </c>
      <c r="I1202" s="10" t="s">
        <v>9</v>
      </c>
      <c r="J1202" s="5" t="s">
        <v>218</v>
      </c>
    </row>
    <row r="1203" spans="1:10">
      <c r="A1203" s="5" t="s">
        <v>1086</v>
      </c>
      <c r="B1203" s="6">
        <v>44957.942305231481</v>
      </c>
      <c r="C1203" s="5" t="s">
        <v>13</v>
      </c>
      <c r="D1203" s="7"/>
      <c r="E1203" s="8"/>
      <c r="F1203" s="9">
        <v>10072.799999999999</v>
      </c>
      <c r="I1203" s="10" t="s">
        <v>9</v>
      </c>
      <c r="J1203" s="5" t="s">
        <v>15</v>
      </c>
    </row>
    <row r="1204" spans="1:10">
      <c r="A1204" s="5" t="s">
        <v>1086</v>
      </c>
      <c r="B1204" s="6">
        <v>44957.942305231481</v>
      </c>
      <c r="C1204" s="5" t="s">
        <v>13</v>
      </c>
      <c r="D1204" s="7"/>
      <c r="E1204" s="8"/>
      <c r="F1204" s="9">
        <v>8678.7000000000007</v>
      </c>
      <c r="I1204" s="10" t="s">
        <v>9</v>
      </c>
      <c r="J1204" s="8" t="s">
        <v>219</v>
      </c>
    </row>
    <row r="1205" spans="1:10">
      <c r="A1205" s="5" t="s">
        <v>1086</v>
      </c>
      <c r="B1205" s="6">
        <v>44957.942305231481</v>
      </c>
      <c r="C1205" s="5" t="s">
        <v>13</v>
      </c>
      <c r="D1205" s="7"/>
      <c r="E1205" s="8"/>
      <c r="F1205" s="9">
        <v>15542.8</v>
      </c>
      <c r="I1205" s="10" t="s">
        <v>9</v>
      </c>
      <c r="J1205" s="5" t="s">
        <v>16</v>
      </c>
    </row>
    <row r="1206" spans="1:10">
      <c r="A1206" s="5" t="s">
        <v>1086</v>
      </c>
      <c r="B1206" s="6">
        <v>44957.942305231481</v>
      </c>
      <c r="C1206" s="5" t="s">
        <v>13</v>
      </c>
      <c r="D1206" s="7"/>
      <c r="E1206" s="8"/>
      <c r="F1206" s="9">
        <v>14633.1</v>
      </c>
      <c r="I1206" s="10" t="s">
        <v>9</v>
      </c>
      <c r="J1206" s="5" t="s">
        <v>17</v>
      </c>
    </row>
    <row r="1207" spans="1:10">
      <c r="A1207" s="5" t="s">
        <v>1086</v>
      </c>
      <c r="B1207" s="6">
        <v>44957.942305231481</v>
      </c>
      <c r="C1207" s="5" t="s">
        <v>13</v>
      </c>
      <c r="D1207" s="7"/>
      <c r="E1207" s="8"/>
      <c r="F1207" s="9">
        <v>12210.1</v>
      </c>
      <c r="I1207" s="10" t="s">
        <v>9</v>
      </c>
      <c r="J1207" s="5" t="s">
        <v>18</v>
      </c>
    </row>
    <row r="1208" spans="1:10">
      <c r="A1208" s="5" t="s">
        <v>1086</v>
      </c>
      <c r="B1208" s="6">
        <v>44957.942305231481</v>
      </c>
      <c r="C1208" s="5" t="s">
        <v>13</v>
      </c>
      <c r="D1208" s="7"/>
      <c r="E1208" s="8"/>
      <c r="F1208" s="9">
        <v>13344.5</v>
      </c>
      <c r="I1208" s="10" t="s">
        <v>9</v>
      </c>
      <c r="J1208" s="5" t="s">
        <v>19</v>
      </c>
    </row>
    <row r="1209" spans="1:10">
      <c r="A1209" s="5" t="s">
        <v>1086</v>
      </c>
      <c r="B1209" s="6">
        <v>44957.942305231481</v>
      </c>
      <c r="C1209" s="5" t="s">
        <v>13</v>
      </c>
      <c r="D1209" s="7"/>
      <c r="E1209" s="8"/>
      <c r="F1209" s="9">
        <v>13228.4</v>
      </c>
      <c r="I1209" s="10" t="s">
        <v>9</v>
      </c>
      <c r="J1209" s="5" t="s">
        <v>20</v>
      </c>
    </row>
    <row r="1210" spans="1:10">
      <c r="A1210" s="5" t="s">
        <v>1086</v>
      </c>
      <c r="B1210" s="6">
        <v>44957.942305231481</v>
      </c>
      <c r="C1210" s="5" t="s">
        <v>13</v>
      </c>
      <c r="D1210" s="7"/>
      <c r="E1210" s="8"/>
      <c r="F1210" s="9">
        <v>0.4</v>
      </c>
      <c r="I1210" s="10" t="s">
        <v>9</v>
      </c>
      <c r="J1210" s="5" t="s">
        <v>30</v>
      </c>
    </row>
    <row r="1211" spans="1:10">
      <c r="A1211" s="5" t="s">
        <v>1086</v>
      </c>
      <c r="B1211" s="6">
        <v>44957.942305231481</v>
      </c>
      <c r="C1211" s="5" t="s">
        <v>13</v>
      </c>
      <c r="D1211" s="7"/>
      <c r="E1211" s="8"/>
      <c r="F1211" s="9">
        <v>4358.8</v>
      </c>
      <c r="I1211" s="10" t="s">
        <v>9</v>
      </c>
      <c r="J1211" s="8" t="s">
        <v>221</v>
      </c>
    </row>
    <row r="1212" spans="1:10">
      <c r="A1212" s="5" t="s">
        <v>1086</v>
      </c>
      <c r="B1212" s="6">
        <v>44957.942305231481</v>
      </c>
      <c r="C1212" s="5" t="s">
        <v>13</v>
      </c>
      <c r="D1212" s="7"/>
      <c r="E1212" s="8"/>
      <c r="F1212" s="9">
        <v>9128.7000000000007</v>
      </c>
      <c r="I1212" s="10" t="s">
        <v>9</v>
      </c>
      <c r="J1212" s="8" t="s">
        <v>222</v>
      </c>
    </row>
    <row r="1213" spans="1:10">
      <c r="A1213" s="5" t="s">
        <v>1086</v>
      </c>
      <c r="B1213" s="6">
        <v>44957.942305231481</v>
      </c>
      <c r="C1213" s="5" t="s">
        <v>13</v>
      </c>
      <c r="D1213" s="7"/>
      <c r="E1213" s="8"/>
      <c r="F1213" s="9">
        <v>13207.7</v>
      </c>
      <c r="I1213" s="10" t="s">
        <v>9</v>
      </c>
      <c r="J1213" s="8" t="s">
        <v>223</v>
      </c>
    </row>
    <row r="1214" spans="1:10">
      <c r="A1214" s="5" t="s">
        <v>1086</v>
      </c>
      <c r="B1214" s="6">
        <v>44957.942305231481</v>
      </c>
      <c r="C1214" s="5" t="s">
        <v>13</v>
      </c>
      <c r="D1214" s="7"/>
      <c r="E1214" s="8"/>
      <c r="F1214" s="9">
        <v>10772.9</v>
      </c>
      <c r="I1214" s="10" t="s">
        <v>9</v>
      </c>
      <c r="J1214" s="8" t="s">
        <v>224</v>
      </c>
    </row>
    <row r="1215" spans="1:10">
      <c r="A1215" s="5" t="s">
        <v>1086</v>
      </c>
      <c r="B1215" s="6">
        <v>44957.942305231481</v>
      </c>
      <c r="C1215" s="5" t="s">
        <v>13</v>
      </c>
      <c r="D1215" s="7"/>
      <c r="E1215" s="8"/>
      <c r="F1215" s="9">
        <v>7900.6</v>
      </c>
      <c r="I1215" s="10" t="s">
        <v>9</v>
      </c>
      <c r="J1215" s="8" t="s">
        <v>225</v>
      </c>
    </row>
    <row r="1216" spans="1:10">
      <c r="A1216" s="5" t="s">
        <v>1086</v>
      </c>
      <c r="B1216" s="6">
        <v>44957.942305231481</v>
      </c>
      <c r="C1216" s="5" t="s">
        <v>13</v>
      </c>
      <c r="D1216" s="7"/>
      <c r="E1216" s="8"/>
      <c r="F1216" s="9">
        <v>8647</v>
      </c>
      <c r="I1216" s="10" t="s">
        <v>9</v>
      </c>
      <c r="J1216" s="8" t="s">
        <v>275</v>
      </c>
    </row>
    <row r="1217" spans="1:10">
      <c r="A1217" s="11" t="s">
        <v>22</v>
      </c>
      <c r="B1217" s="3"/>
      <c r="C1217" s="3"/>
      <c r="D1217" s="7"/>
      <c r="E1217" s="8"/>
      <c r="F1217" s="37">
        <f>SUM(F1181:G1216)</f>
        <v>165406.1</v>
      </c>
      <c r="G1217" s="9"/>
      <c r="I1217" s="10"/>
      <c r="J1217" s="5"/>
    </row>
    <row r="1218" spans="1:10" ht="15.75">
      <c r="A1218" s="13" t="s">
        <v>23</v>
      </c>
      <c r="B1218" s="13" t="s">
        <v>24</v>
      </c>
      <c r="C1218" s="13" t="s">
        <v>25</v>
      </c>
      <c r="D1218" s="14">
        <v>112695416</v>
      </c>
      <c r="E1218" s="8"/>
      <c r="G1218" s="9"/>
      <c r="I1218" s="10"/>
      <c r="J1218" s="5"/>
    </row>
    <row r="1221" spans="1:10">
      <c r="A1221" s="1" t="s">
        <v>0</v>
      </c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1:10">
      <c r="A1222" s="3" t="s">
        <v>1131</v>
      </c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1:10">
      <c r="A1223" s="95" t="s">
        <v>0</v>
      </c>
      <c r="B1223" s="95" t="s">
        <v>2</v>
      </c>
      <c r="C1223" s="95" t="s">
        <v>3</v>
      </c>
      <c r="D1223" s="95" t="s">
        <v>4</v>
      </c>
      <c r="E1223" s="95" t="s">
        <v>5</v>
      </c>
      <c r="F1223" s="97" t="s">
        <v>6</v>
      </c>
      <c r="G1223" s="98"/>
      <c r="H1223" s="99"/>
      <c r="I1223" s="95" t="s">
        <v>7</v>
      </c>
      <c r="J1223" s="95" t="s">
        <v>8</v>
      </c>
    </row>
    <row r="1224" spans="1:10">
      <c r="A1224" s="96"/>
      <c r="B1224" s="96"/>
      <c r="C1224" s="96"/>
      <c r="D1224" s="96"/>
      <c r="E1224" s="96"/>
      <c r="F1224" s="4" t="s">
        <v>9</v>
      </c>
      <c r="G1224" s="4" t="s">
        <v>10</v>
      </c>
      <c r="H1224" s="4" t="s">
        <v>11</v>
      </c>
      <c r="I1224" s="96"/>
      <c r="J1224" s="96"/>
    </row>
    <row r="1225" spans="1:10">
      <c r="A1225" s="5" t="s">
        <v>1129</v>
      </c>
      <c r="B1225" s="6">
        <v>44958.704676238427</v>
      </c>
      <c r="C1225" s="5" t="s">
        <v>13</v>
      </c>
      <c r="D1225" s="15">
        <v>51217552901</v>
      </c>
      <c r="E1225" s="8" t="s">
        <v>27</v>
      </c>
      <c r="H1225" s="9">
        <v>480.7</v>
      </c>
      <c r="I1225" s="5" t="s">
        <v>28</v>
      </c>
      <c r="J1225" s="5" t="s">
        <v>32</v>
      </c>
    </row>
    <row r="1226" spans="1:10">
      <c r="A1226" s="5" t="s">
        <v>1129</v>
      </c>
      <c r="B1226" s="6">
        <v>44958.704676238427</v>
      </c>
      <c r="C1226" s="5" t="s">
        <v>13</v>
      </c>
      <c r="D1226" s="15">
        <v>51417437328</v>
      </c>
      <c r="E1226" s="8" t="s">
        <v>27</v>
      </c>
      <c r="H1226" s="9">
        <v>5000</v>
      </c>
      <c r="I1226" s="5" t="s">
        <v>28</v>
      </c>
      <c r="J1226" s="8" t="s">
        <v>1130</v>
      </c>
    </row>
    <row r="1227" spans="1:10">
      <c r="A1227" s="5" t="s">
        <v>1129</v>
      </c>
      <c r="B1227" s="6">
        <v>44958.704676238427</v>
      </c>
      <c r="C1227" s="5" t="s">
        <v>13</v>
      </c>
      <c r="D1227" s="15">
        <v>45143510452</v>
      </c>
      <c r="E1227" s="8" t="s">
        <v>27</v>
      </c>
      <c r="H1227" s="9">
        <v>1312.8</v>
      </c>
      <c r="I1227" s="5" t="s">
        <v>28</v>
      </c>
      <c r="J1227" s="5" t="s">
        <v>30</v>
      </c>
    </row>
    <row r="1228" spans="1:10">
      <c r="A1228" s="5" t="s">
        <v>1129</v>
      </c>
      <c r="B1228" s="6">
        <v>44958.704676238427</v>
      </c>
      <c r="C1228" s="5" t="s">
        <v>13</v>
      </c>
      <c r="D1228" s="7">
        <v>140617</v>
      </c>
      <c r="E1228" s="8" t="s">
        <v>27</v>
      </c>
      <c r="H1228" s="9">
        <v>6700</v>
      </c>
      <c r="I1228" s="5" t="s">
        <v>28</v>
      </c>
      <c r="J1228" s="8" t="s">
        <v>1130</v>
      </c>
    </row>
    <row r="1229" spans="1:10">
      <c r="A1229" s="5" t="s">
        <v>1129</v>
      </c>
      <c r="B1229" s="6">
        <v>44958.704676238427</v>
      </c>
      <c r="C1229" s="5" t="s">
        <v>13</v>
      </c>
      <c r="D1229" s="7">
        <v>140615</v>
      </c>
      <c r="E1229" s="8" t="s">
        <v>27</v>
      </c>
      <c r="H1229" s="9">
        <v>6862.3</v>
      </c>
      <c r="I1229" s="5" t="s">
        <v>28</v>
      </c>
      <c r="J1229" s="5" t="s">
        <v>32</v>
      </c>
    </row>
    <row r="1230" spans="1:10">
      <c r="A1230" s="5" t="s">
        <v>1129</v>
      </c>
      <c r="B1230" s="6">
        <v>44958.704676238427</v>
      </c>
      <c r="C1230" s="5" t="s">
        <v>13</v>
      </c>
      <c r="D1230" s="7">
        <v>140616</v>
      </c>
      <c r="E1230" s="8" t="s">
        <v>27</v>
      </c>
      <c r="H1230" s="9">
        <v>5983.48</v>
      </c>
      <c r="I1230" s="5" t="s">
        <v>28</v>
      </c>
      <c r="J1230" s="5" t="s">
        <v>32</v>
      </c>
    </row>
    <row r="1231" spans="1:10">
      <c r="A1231" s="5" t="s">
        <v>1129</v>
      </c>
      <c r="B1231" s="6">
        <v>44958.704676238427</v>
      </c>
      <c r="C1231" s="5" t="s">
        <v>13</v>
      </c>
      <c r="D1231" s="7">
        <v>240670</v>
      </c>
      <c r="E1231" s="8" t="s">
        <v>27</v>
      </c>
      <c r="H1231" s="9">
        <v>7557.9</v>
      </c>
      <c r="I1231" s="5" t="s">
        <v>28</v>
      </c>
      <c r="J1231" s="5" t="s">
        <v>29</v>
      </c>
    </row>
    <row r="1232" spans="1:10">
      <c r="A1232" s="5" t="s">
        <v>1129</v>
      </c>
      <c r="B1232" s="6">
        <v>44958.704676238427</v>
      </c>
      <c r="C1232" s="5" t="s">
        <v>13</v>
      </c>
      <c r="D1232" s="7"/>
      <c r="E1232" s="8"/>
      <c r="F1232" s="9">
        <v>5495.2</v>
      </c>
      <c r="I1232" s="10" t="s">
        <v>9</v>
      </c>
      <c r="J1232" s="5" t="s">
        <v>218</v>
      </c>
    </row>
    <row r="1233" spans="1:10">
      <c r="A1233" s="5" t="s">
        <v>1129</v>
      </c>
      <c r="B1233" s="6">
        <v>44958.704676238427</v>
      </c>
      <c r="C1233" s="5" t="s">
        <v>13</v>
      </c>
      <c r="D1233" s="7"/>
      <c r="E1233" s="8"/>
      <c r="F1233" s="9">
        <v>7036.2</v>
      </c>
      <c r="I1233" s="10" t="s">
        <v>9</v>
      </c>
      <c r="J1233" s="5" t="s">
        <v>15</v>
      </c>
    </row>
    <row r="1234" spans="1:10">
      <c r="A1234" s="5" t="s">
        <v>1129</v>
      </c>
      <c r="B1234" s="6">
        <v>44958.704676238427</v>
      </c>
      <c r="C1234" s="5" t="s">
        <v>13</v>
      </c>
      <c r="D1234" s="7"/>
      <c r="E1234" s="8"/>
      <c r="F1234" s="9">
        <v>8066.6</v>
      </c>
      <c r="I1234" s="10" t="s">
        <v>9</v>
      </c>
      <c r="J1234" s="8" t="s">
        <v>219</v>
      </c>
    </row>
    <row r="1235" spans="1:10">
      <c r="A1235" s="5" t="s">
        <v>1129</v>
      </c>
      <c r="B1235" s="6">
        <v>44958.704676238427</v>
      </c>
      <c r="C1235" s="5" t="s">
        <v>13</v>
      </c>
      <c r="D1235" s="7"/>
      <c r="E1235" s="8"/>
      <c r="F1235" s="9">
        <v>7546</v>
      </c>
      <c r="I1235" s="10" t="s">
        <v>9</v>
      </c>
      <c r="J1235" s="5" t="s">
        <v>18</v>
      </c>
    </row>
    <row r="1236" spans="1:10">
      <c r="A1236" s="5" t="s">
        <v>1129</v>
      </c>
      <c r="B1236" s="6">
        <v>44958.704676238427</v>
      </c>
      <c r="C1236" s="5" t="s">
        <v>13</v>
      </c>
      <c r="D1236" s="7"/>
      <c r="E1236" s="8"/>
      <c r="F1236" s="9">
        <v>13118.5</v>
      </c>
      <c r="I1236" s="10" t="s">
        <v>9</v>
      </c>
      <c r="J1236" s="8" t="s">
        <v>222</v>
      </c>
    </row>
    <row r="1237" spans="1:10">
      <c r="A1237" s="5" t="s">
        <v>1129</v>
      </c>
      <c r="B1237" s="6">
        <v>44958.704676238427</v>
      </c>
      <c r="C1237" s="5" t="s">
        <v>13</v>
      </c>
      <c r="D1237" s="7"/>
      <c r="E1237" s="8"/>
      <c r="F1237" s="9">
        <v>6627.4</v>
      </c>
      <c r="I1237" s="10" t="s">
        <v>9</v>
      </c>
      <c r="J1237" s="8" t="s">
        <v>223</v>
      </c>
    </row>
    <row r="1238" spans="1:10">
      <c r="A1238" s="5" t="s">
        <v>1129</v>
      </c>
      <c r="B1238" s="6">
        <v>44958.704676238427</v>
      </c>
      <c r="C1238" s="5" t="s">
        <v>13</v>
      </c>
      <c r="D1238" s="7"/>
      <c r="E1238" s="8"/>
      <c r="F1238" s="9">
        <v>12408.4</v>
      </c>
      <c r="I1238" s="10" t="s">
        <v>9</v>
      </c>
      <c r="J1238" s="8" t="s">
        <v>225</v>
      </c>
    </row>
    <row r="1239" spans="1:10">
      <c r="A1239" s="11" t="s">
        <v>22</v>
      </c>
      <c r="B1239" s="3"/>
      <c r="C1239" s="3"/>
      <c r="D1239" s="7"/>
      <c r="E1239" s="8"/>
      <c r="F1239" s="12">
        <f>SUM(F1225:G1238)</f>
        <v>60298.3</v>
      </c>
      <c r="H1239" s="9"/>
      <c r="I1239" s="10"/>
      <c r="J1239" s="8"/>
    </row>
    <row r="1240" spans="1:10" ht="15.75">
      <c r="A1240" s="13" t="s">
        <v>23</v>
      </c>
      <c r="B1240" s="13" t="s">
        <v>24</v>
      </c>
      <c r="C1240" s="13" t="s">
        <v>25</v>
      </c>
      <c r="D1240" s="14">
        <v>112695417</v>
      </c>
      <c r="E1240" s="8"/>
      <c r="H1240" s="9"/>
      <c r="I1240" s="10"/>
      <c r="J1240" s="8"/>
    </row>
    <row r="1242" spans="1:10">
      <c r="A1242" s="17" t="s">
        <v>1279</v>
      </c>
      <c r="B1242" s="30"/>
      <c r="C1242" s="30"/>
    </row>
    <row r="1243" spans="1:10">
      <c r="A1243" s="85" t="s">
        <v>1278</v>
      </c>
      <c r="B1243" s="86"/>
      <c r="C1243" s="86"/>
      <c r="D1243" s="87"/>
    </row>
    <row r="1245" spans="1:10">
      <c r="A1245" s="1" t="s">
        <v>0</v>
      </c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1:10">
      <c r="A1246" s="3" t="s">
        <v>1169</v>
      </c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1:10">
      <c r="A1247" s="95" t="s">
        <v>0</v>
      </c>
      <c r="B1247" s="95" t="s">
        <v>2</v>
      </c>
      <c r="C1247" s="95" t="s">
        <v>3</v>
      </c>
      <c r="D1247" s="95" t="s">
        <v>4</v>
      </c>
      <c r="E1247" s="95" t="s">
        <v>5</v>
      </c>
      <c r="F1247" s="97" t="s">
        <v>6</v>
      </c>
      <c r="G1247" s="98"/>
      <c r="H1247" s="99"/>
      <c r="I1247" s="95" t="s">
        <v>7</v>
      </c>
      <c r="J1247" s="95" t="s">
        <v>8</v>
      </c>
    </row>
    <row r="1248" spans="1:10">
      <c r="A1248" s="96"/>
      <c r="B1248" s="96"/>
      <c r="C1248" s="96"/>
      <c r="D1248" s="96"/>
      <c r="E1248" s="96"/>
      <c r="F1248" s="4" t="s">
        <v>9</v>
      </c>
      <c r="G1248" s="4" t="s">
        <v>10</v>
      </c>
      <c r="H1248" s="4" t="s">
        <v>11</v>
      </c>
      <c r="I1248" s="96"/>
      <c r="J1248" s="96"/>
    </row>
    <row r="1249" spans="1:10">
      <c r="A1249" s="5" t="s">
        <v>1167</v>
      </c>
      <c r="B1249" s="6">
        <v>44959.631177708332</v>
      </c>
      <c r="C1249" s="5" t="s">
        <v>13</v>
      </c>
      <c r="D1249" s="15">
        <v>45173152322</v>
      </c>
      <c r="E1249" s="8" t="s">
        <v>27</v>
      </c>
      <c r="H1249" s="9">
        <v>16247.5</v>
      </c>
      <c r="I1249" s="5" t="s">
        <v>28</v>
      </c>
      <c r="J1249" s="5" t="s">
        <v>30</v>
      </c>
    </row>
    <row r="1250" spans="1:10">
      <c r="A1250" s="5" t="s">
        <v>1167</v>
      </c>
      <c r="B1250" s="6">
        <v>44959.631177708332</v>
      </c>
      <c r="C1250" s="5" t="s">
        <v>13</v>
      </c>
      <c r="D1250" s="15">
        <v>45133091632</v>
      </c>
      <c r="E1250" s="8" t="s">
        <v>27</v>
      </c>
      <c r="H1250" s="9">
        <v>1829.6</v>
      </c>
      <c r="I1250" s="5" t="s">
        <v>28</v>
      </c>
      <c r="J1250" s="5" t="s">
        <v>30</v>
      </c>
    </row>
    <row r="1251" spans="1:10">
      <c r="A1251" s="5" t="s">
        <v>1167</v>
      </c>
      <c r="B1251" s="6">
        <v>44959.631177708332</v>
      </c>
      <c r="C1251" s="5" t="s">
        <v>13</v>
      </c>
      <c r="D1251" s="15">
        <v>45133092973</v>
      </c>
      <c r="E1251" s="8" t="s">
        <v>27</v>
      </c>
      <c r="H1251" s="9">
        <v>2268</v>
      </c>
      <c r="I1251" s="5" t="s">
        <v>28</v>
      </c>
      <c r="J1251" s="5" t="s">
        <v>30</v>
      </c>
    </row>
    <row r="1252" spans="1:10">
      <c r="A1252" s="5" t="s">
        <v>1167</v>
      </c>
      <c r="B1252" s="6">
        <v>44959.631177708332</v>
      </c>
      <c r="C1252" s="5" t="s">
        <v>13</v>
      </c>
      <c r="D1252" s="15">
        <v>45163181002</v>
      </c>
      <c r="E1252" s="8" t="s">
        <v>27</v>
      </c>
      <c r="H1252" s="9">
        <v>339.84</v>
      </c>
      <c r="I1252" s="5" t="s">
        <v>28</v>
      </c>
      <c r="J1252" s="5" t="s">
        <v>30</v>
      </c>
    </row>
    <row r="1253" spans="1:10">
      <c r="A1253" s="5" t="s">
        <v>1167</v>
      </c>
      <c r="B1253" s="6">
        <v>44959.631177708332</v>
      </c>
      <c r="C1253" s="5" t="s">
        <v>13</v>
      </c>
      <c r="D1253" s="15">
        <v>45143460843</v>
      </c>
      <c r="E1253" s="8" t="s">
        <v>27</v>
      </c>
      <c r="H1253" s="9">
        <v>54</v>
      </c>
      <c r="I1253" s="5" t="s">
        <v>28</v>
      </c>
      <c r="J1253" s="5" t="s">
        <v>30</v>
      </c>
    </row>
    <row r="1254" spans="1:10">
      <c r="A1254" s="5" t="s">
        <v>1167</v>
      </c>
      <c r="B1254" s="6">
        <v>44959.631177708332</v>
      </c>
      <c r="C1254" s="5" t="s">
        <v>13</v>
      </c>
      <c r="D1254" s="15">
        <v>45133093758</v>
      </c>
      <c r="E1254" s="8" t="s">
        <v>27</v>
      </c>
      <c r="H1254" s="9">
        <v>90.1</v>
      </c>
      <c r="I1254" s="5" t="s">
        <v>28</v>
      </c>
      <c r="J1254" s="5" t="s">
        <v>30</v>
      </c>
    </row>
    <row r="1255" spans="1:10">
      <c r="A1255" s="5" t="s">
        <v>1167</v>
      </c>
      <c r="B1255" s="6">
        <v>44959.631177708332</v>
      </c>
      <c r="C1255" s="5" t="s">
        <v>13</v>
      </c>
      <c r="D1255" s="15">
        <v>45163181268</v>
      </c>
      <c r="E1255" s="8" t="s">
        <v>27</v>
      </c>
      <c r="H1255" s="9">
        <v>5694.63</v>
      </c>
      <c r="I1255" s="5" t="s">
        <v>28</v>
      </c>
      <c r="J1255" s="5" t="s">
        <v>30</v>
      </c>
    </row>
    <row r="1256" spans="1:10">
      <c r="A1256" s="5" t="s">
        <v>1167</v>
      </c>
      <c r="B1256" s="6">
        <v>44959.631177708332</v>
      </c>
      <c r="C1256" s="5" t="s">
        <v>13</v>
      </c>
      <c r="D1256" s="15">
        <v>45153091009</v>
      </c>
      <c r="E1256" s="8" t="s">
        <v>27</v>
      </c>
      <c r="H1256" s="9">
        <v>5346</v>
      </c>
      <c r="I1256" s="5" t="s">
        <v>28</v>
      </c>
      <c r="J1256" s="5" t="s">
        <v>32</v>
      </c>
    </row>
    <row r="1257" spans="1:10">
      <c r="A1257" s="5" t="s">
        <v>1167</v>
      </c>
      <c r="B1257" s="6">
        <v>44959.631177708332</v>
      </c>
      <c r="C1257" s="5" t="s">
        <v>13</v>
      </c>
      <c r="D1257" s="7">
        <v>200709</v>
      </c>
      <c r="E1257" s="8" t="s">
        <v>27</v>
      </c>
      <c r="H1257" s="9">
        <v>10504.5</v>
      </c>
      <c r="I1257" s="5" t="s">
        <v>28</v>
      </c>
      <c r="J1257" s="5" t="s">
        <v>32</v>
      </c>
    </row>
    <row r="1258" spans="1:10">
      <c r="A1258" s="5" t="s">
        <v>1167</v>
      </c>
      <c r="B1258" s="6">
        <v>44959.631177708332</v>
      </c>
      <c r="C1258" s="5" t="s">
        <v>13</v>
      </c>
      <c r="D1258" s="7">
        <v>200707</v>
      </c>
      <c r="E1258" s="8" t="s">
        <v>27</v>
      </c>
      <c r="H1258" s="9">
        <v>100</v>
      </c>
      <c r="I1258" s="5" t="s">
        <v>28</v>
      </c>
      <c r="J1258" s="5" t="s">
        <v>32</v>
      </c>
    </row>
    <row r="1259" spans="1:10">
      <c r="A1259" s="5" t="s">
        <v>1167</v>
      </c>
      <c r="B1259" s="6">
        <v>44959.631177708332</v>
      </c>
      <c r="C1259" s="5" t="s">
        <v>13</v>
      </c>
      <c r="D1259" s="7">
        <v>234184</v>
      </c>
      <c r="E1259" s="8" t="s">
        <v>27</v>
      </c>
      <c r="H1259" s="9">
        <v>2400</v>
      </c>
      <c r="I1259" s="5" t="s">
        <v>28</v>
      </c>
      <c r="J1259" s="5" t="s">
        <v>32</v>
      </c>
    </row>
    <row r="1260" spans="1:10">
      <c r="A1260" s="5" t="s">
        <v>1167</v>
      </c>
      <c r="B1260" s="6">
        <v>44959.631177708332</v>
      </c>
      <c r="C1260" s="5" t="s">
        <v>13</v>
      </c>
      <c r="D1260" s="15">
        <v>45153086701</v>
      </c>
      <c r="E1260" s="8" t="s">
        <v>27</v>
      </c>
      <c r="H1260" s="9">
        <v>359.44</v>
      </c>
      <c r="I1260" s="5" t="s">
        <v>28</v>
      </c>
      <c r="J1260" s="5" t="s">
        <v>30</v>
      </c>
    </row>
    <row r="1261" spans="1:10">
      <c r="A1261" s="5" t="s">
        <v>1167</v>
      </c>
      <c r="B1261" s="6">
        <v>44959.631177708332</v>
      </c>
      <c r="C1261" s="5" t="s">
        <v>13</v>
      </c>
      <c r="D1261" s="15">
        <v>45113243924</v>
      </c>
      <c r="E1261" s="8" t="s">
        <v>27</v>
      </c>
      <c r="H1261" s="9">
        <v>668.21</v>
      </c>
      <c r="I1261" s="5" t="s">
        <v>28</v>
      </c>
      <c r="J1261" s="5" t="s">
        <v>30</v>
      </c>
    </row>
    <row r="1262" spans="1:10">
      <c r="A1262" s="5" t="s">
        <v>1167</v>
      </c>
      <c r="B1262" s="6">
        <v>44959.631177708332</v>
      </c>
      <c r="C1262" s="5" t="s">
        <v>13</v>
      </c>
      <c r="D1262" s="15">
        <v>51217436553</v>
      </c>
      <c r="E1262" s="8" t="s">
        <v>27</v>
      </c>
      <c r="H1262" s="9">
        <v>208.9</v>
      </c>
      <c r="I1262" s="5" t="s">
        <v>28</v>
      </c>
      <c r="J1262" s="5" t="s">
        <v>30</v>
      </c>
    </row>
    <row r="1263" spans="1:10">
      <c r="A1263" s="5" t="s">
        <v>1167</v>
      </c>
      <c r="B1263" s="6">
        <v>44959.631177708332</v>
      </c>
      <c r="C1263" s="5" t="s">
        <v>13</v>
      </c>
      <c r="D1263" s="15">
        <v>51317313862</v>
      </c>
      <c r="E1263" s="8" t="s">
        <v>27</v>
      </c>
      <c r="H1263" s="9">
        <v>9561.93</v>
      </c>
      <c r="I1263" s="5" t="s">
        <v>28</v>
      </c>
      <c r="J1263" s="5" t="s">
        <v>30</v>
      </c>
    </row>
    <row r="1264" spans="1:10">
      <c r="A1264" s="5" t="s">
        <v>1167</v>
      </c>
      <c r="B1264" s="6">
        <v>44959.631177708332</v>
      </c>
      <c r="C1264" s="5" t="s">
        <v>13</v>
      </c>
      <c r="D1264" s="15">
        <v>451731490141</v>
      </c>
      <c r="E1264" s="5" t="s">
        <v>83</v>
      </c>
      <c r="H1264" s="9">
        <v>1375.46</v>
      </c>
      <c r="I1264" s="5" t="s">
        <v>28</v>
      </c>
      <c r="J1264" s="5" t="s">
        <v>29</v>
      </c>
    </row>
    <row r="1265" spans="1:10">
      <c r="A1265" s="5" t="s">
        <v>1167</v>
      </c>
      <c r="B1265" s="6">
        <v>44959.631177708332</v>
      </c>
      <c r="C1265" s="5" t="s">
        <v>13</v>
      </c>
      <c r="D1265" s="15">
        <v>451731490142</v>
      </c>
      <c r="E1265" s="5" t="s">
        <v>83</v>
      </c>
      <c r="H1265" s="9">
        <v>109.4</v>
      </c>
      <c r="I1265" s="5" t="s">
        <v>28</v>
      </c>
      <c r="J1265" s="5" t="s">
        <v>29</v>
      </c>
    </row>
    <row r="1266" spans="1:10">
      <c r="A1266" s="5" t="s">
        <v>1167</v>
      </c>
      <c r="B1266" s="6">
        <v>44959.631177708332</v>
      </c>
      <c r="C1266" s="5" t="s">
        <v>13</v>
      </c>
      <c r="D1266" s="15">
        <v>45153088016</v>
      </c>
      <c r="E1266" s="8" t="s">
        <v>27</v>
      </c>
      <c r="H1266" s="9">
        <v>32166.66</v>
      </c>
      <c r="I1266" s="5" t="s">
        <v>28</v>
      </c>
      <c r="J1266" s="5" t="s">
        <v>29</v>
      </c>
    </row>
    <row r="1267" spans="1:10">
      <c r="A1267" s="5" t="s">
        <v>1167</v>
      </c>
      <c r="B1267" s="6">
        <v>44959.631177708332</v>
      </c>
      <c r="C1267" s="5" t="s">
        <v>13</v>
      </c>
      <c r="D1267" s="7">
        <v>237527</v>
      </c>
      <c r="E1267" s="8" t="s">
        <v>27</v>
      </c>
      <c r="H1267" s="9">
        <v>15312.9</v>
      </c>
      <c r="I1267" s="5" t="s">
        <v>28</v>
      </c>
      <c r="J1267" s="5" t="s">
        <v>29</v>
      </c>
    </row>
    <row r="1268" spans="1:10">
      <c r="A1268" s="5" t="s">
        <v>1168</v>
      </c>
      <c r="B1268" s="6">
        <v>44959.631177708332</v>
      </c>
      <c r="C1268" s="5" t="s">
        <v>13</v>
      </c>
      <c r="D1268" s="7"/>
      <c r="E1268" s="8"/>
      <c r="F1268" s="9">
        <v>0.4</v>
      </c>
      <c r="I1268" s="10" t="s">
        <v>9</v>
      </c>
      <c r="J1268" s="5" t="s">
        <v>30</v>
      </c>
    </row>
    <row r="1269" spans="1:10">
      <c r="A1269" s="5" t="s">
        <v>1167</v>
      </c>
      <c r="B1269" s="6">
        <v>44959.631177708332</v>
      </c>
      <c r="C1269" s="5" t="s">
        <v>13</v>
      </c>
      <c r="D1269" s="7"/>
      <c r="E1269" s="8"/>
      <c r="F1269" s="9">
        <v>6031.1</v>
      </c>
      <c r="I1269" s="10" t="s">
        <v>9</v>
      </c>
      <c r="J1269" s="5" t="s">
        <v>218</v>
      </c>
    </row>
    <row r="1270" spans="1:10">
      <c r="A1270" s="5" t="s">
        <v>1167</v>
      </c>
      <c r="B1270" s="6">
        <v>44959.631177708332</v>
      </c>
      <c r="C1270" s="5" t="s">
        <v>13</v>
      </c>
      <c r="D1270" s="7"/>
      <c r="E1270" s="8"/>
      <c r="F1270" s="9">
        <v>12455.8</v>
      </c>
      <c r="I1270" s="10" t="s">
        <v>9</v>
      </c>
      <c r="J1270" s="5" t="s">
        <v>16</v>
      </c>
    </row>
    <row r="1271" spans="1:10">
      <c r="A1271" s="5" t="s">
        <v>1167</v>
      </c>
      <c r="B1271" s="6">
        <v>44959.631177708332</v>
      </c>
      <c r="C1271" s="5" t="s">
        <v>13</v>
      </c>
      <c r="D1271" s="7"/>
      <c r="E1271" s="8"/>
      <c r="F1271" s="9">
        <v>4418.3</v>
      </c>
      <c r="I1271" s="10" t="s">
        <v>9</v>
      </c>
      <c r="J1271" s="5" t="s">
        <v>17</v>
      </c>
    </row>
    <row r="1272" spans="1:10">
      <c r="A1272" s="5" t="s">
        <v>1167</v>
      </c>
      <c r="B1272" s="6">
        <v>44959.631177708332</v>
      </c>
      <c r="C1272" s="5" t="s">
        <v>13</v>
      </c>
      <c r="D1272" s="7"/>
      <c r="E1272" s="8"/>
      <c r="F1272" s="9">
        <v>15138</v>
      </c>
      <c r="I1272" s="10" t="s">
        <v>9</v>
      </c>
      <c r="J1272" s="5" t="s">
        <v>21</v>
      </c>
    </row>
    <row r="1273" spans="1:10">
      <c r="A1273" s="5" t="s">
        <v>1167</v>
      </c>
      <c r="B1273" s="6">
        <v>44959.631177708332</v>
      </c>
      <c r="C1273" s="5" t="s">
        <v>13</v>
      </c>
      <c r="D1273" s="7"/>
      <c r="E1273" s="8"/>
      <c r="F1273" s="9">
        <v>5716.2</v>
      </c>
      <c r="I1273" s="10" t="s">
        <v>9</v>
      </c>
      <c r="J1273" s="8" t="s">
        <v>224</v>
      </c>
    </row>
    <row r="1274" spans="1:10">
      <c r="A1274" s="5" t="s">
        <v>1167</v>
      </c>
      <c r="B1274" s="6">
        <v>44959.631177708332</v>
      </c>
      <c r="C1274" s="5" t="s">
        <v>13</v>
      </c>
      <c r="D1274" s="7"/>
      <c r="E1274" s="8"/>
      <c r="F1274" s="9">
        <v>9492</v>
      </c>
      <c r="I1274" s="10" t="s">
        <v>9</v>
      </c>
      <c r="J1274" s="8" t="s">
        <v>225</v>
      </c>
    </row>
    <row r="1275" spans="1:10">
      <c r="A1275" s="11" t="s">
        <v>22</v>
      </c>
      <c r="B1275" s="3"/>
      <c r="C1275" s="3"/>
      <c r="D1275" s="7"/>
      <c r="E1275" s="8"/>
      <c r="F1275" s="12">
        <f>SUM(F1249:G1274)</f>
        <v>53251.799999999996</v>
      </c>
      <c r="H1275" s="9"/>
      <c r="I1275" s="10"/>
      <c r="J1275" s="5"/>
    </row>
    <row r="1276" spans="1:10" ht="15.75">
      <c r="A1276" s="13" t="s">
        <v>23</v>
      </c>
      <c r="B1276" s="13" t="s">
        <v>24</v>
      </c>
      <c r="C1276" s="13" t="s">
        <v>25</v>
      </c>
      <c r="D1276" s="14">
        <v>112695418</v>
      </c>
      <c r="E1276" s="8"/>
      <c r="H1276" s="9"/>
      <c r="I1276" s="10"/>
      <c r="J1276" s="5"/>
    </row>
    <row r="1277" spans="1:10">
      <c r="A1277" s="5"/>
      <c r="B1277" s="6"/>
      <c r="C1277" s="5"/>
      <c r="D1277" s="7"/>
      <c r="E1277" s="8"/>
      <c r="H1277" s="9"/>
      <c r="I1277" s="10"/>
      <c r="J1277" s="5"/>
    </row>
    <row r="1278" spans="1:10">
      <c r="A1278" s="40" t="s">
        <v>1207</v>
      </c>
      <c r="B1278" s="52"/>
      <c r="C1278" s="40"/>
      <c r="D1278" s="7"/>
      <c r="E1278" s="8"/>
      <c r="H1278" s="9"/>
      <c r="I1278" s="10"/>
      <c r="J1278" s="5"/>
    </row>
    <row r="1279" spans="1:10">
      <c r="A1279" s="5"/>
      <c r="B1279" s="6"/>
      <c r="C1279" s="5"/>
      <c r="D1279" s="7"/>
      <c r="E1279" s="8"/>
      <c r="H1279" s="9"/>
      <c r="I1279" s="10"/>
      <c r="J1279" s="5"/>
    </row>
    <row r="1280" spans="1:10">
      <c r="A1280" s="5" t="s">
        <v>1166</v>
      </c>
      <c r="B1280" s="6">
        <v>44959.636295462966</v>
      </c>
      <c r="C1280" s="5" t="s">
        <v>13</v>
      </c>
      <c r="D1280" s="15">
        <v>58670124248</v>
      </c>
      <c r="E1280" s="8" t="s">
        <v>27</v>
      </c>
      <c r="H1280" s="9">
        <v>47830.68</v>
      </c>
      <c r="I1280" s="5" t="s">
        <v>28</v>
      </c>
      <c r="J1280" s="5" t="s">
        <v>30</v>
      </c>
    </row>
    <row r="1281" spans="1:10">
      <c r="A1281" s="5" t="s">
        <v>1166</v>
      </c>
      <c r="B1281" s="6">
        <v>44959.636295462966</v>
      </c>
      <c r="C1281" s="5" t="s">
        <v>13</v>
      </c>
      <c r="D1281" s="15">
        <v>45173169575</v>
      </c>
      <c r="E1281" s="8" t="s">
        <v>27</v>
      </c>
      <c r="H1281" s="9">
        <v>395.52</v>
      </c>
      <c r="I1281" s="5" t="s">
        <v>28</v>
      </c>
      <c r="J1281" s="5" t="s">
        <v>30</v>
      </c>
    </row>
    <row r="1282" spans="1:10">
      <c r="A1282" s="5" t="s">
        <v>1166</v>
      </c>
      <c r="B1282" s="6">
        <v>44959.636295462966</v>
      </c>
      <c r="C1282" s="5" t="s">
        <v>13</v>
      </c>
      <c r="D1282" s="15">
        <v>45163196600</v>
      </c>
      <c r="E1282" s="8" t="s">
        <v>27</v>
      </c>
      <c r="H1282" s="9">
        <v>597.96</v>
      </c>
      <c r="I1282" s="5" t="s">
        <v>28</v>
      </c>
      <c r="J1282" s="5" t="s">
        <v>30</v>
      </c>
    </row>
    <row r="1283" spans="1:10">
      <c r="A1283" s="5" t="s">
        <v>1166</v>
      </c>
      <c r="B1283" s="6">
        <v>44959.636295462966</v>
      </c>
      <c r="C1283" s="5" t="s">
        <v>13</v>
      </c>
      <c r="D1283" s="15">
        <v>45133109147</v>
      </c>
      <c r="E1283" s="8" t="s">
        <v>27</v>
      </c>
      <c r="H1283" s="9">
        <v>101</v>
      </c>
      <c r="I1283" s="5" t="s">
        <v>28</v>
      </c>
      <c r="J1283" s="5" t="s">
        <v>30</v>
      </c>
    </row>
    <row r="1284" spans="1:10">
      <c r="A1284" s="5" t="s">
        <v>1166</v>
      </c>
      <c r="B1284" s="6">
        <v>44959.636295462966</v>
      </c>
      <c r="C1284" s="5" t="s">
        <v>13</v>
      </c>
      <c r="D1284" s="15">
        <v>45113257238</v>
      </c>
      <c r="E1284" s="8" t="s">
        <v>27</v>
      </c>
      <c r="H1284" s="9">
        <v>67</v>
      </c>
      <c r="I1284" s="5" t="s">
        <v>28</v>
      </c>
      <c r="J1284" s="5" t="s">
        <v>30</v>
      </c>
    </row>
    <row r="1285" spans="1:10">
      <c r="A1285" s="5" t="s">
        <v>1166</v>
      </c>
      <c r="B1285" s="6">
        <v>44959.636295462966</v>
      </c>
      <c r="C1285" s="5" t="s">
        <v>13</v>
      </c>
      <c r="D1285" s="15">
        <v>45163199364</v>
      </c>
      <c r="E1285" s="8" t="s">
        <v>27</v>
      </c>
      <c r="H1285" s="9">
        <v>1511.6</v>
      </c>
      <c r="I1285" s="5" t="s">
        <v>28</v>
      </c>
      <c r="J1285" s="5" t="s">
        <v>30</v>
      </c>
    </row>
    <row r="1286" spans="1:10">
      <c r="A1286" s="5" t="s">
        <v>1166</v>
      </c>
      <c r="B1286" s="6">
        <v>44959.636295462966</v>
      </c>
      <c r="C1286" s="5" t="s">
        <v>13</v>
      </c>
      <c r="D1286" s="7">
        <v>238178</v>
      </c>
      <c r="E1286" s="8" t="s">
        <v>27</v>
      </c>
      <c r="H1286" s="9">
        <v>40570.5</v>
      </c>
      <c r="I1286" s="5" t="s">
        <v>28</v>
      </c>
      <c r="J1286" s="5" t="s">
        <v>32</v>
      </c>
    </row>
    <row r="1287" spans="1:10">
      <c r="A1287" s="5" t="s">
        <v>1166</v>
      </c>
      <c r="B1287" s="6">
        <v>44959.636295462966</v>
      </c>
      <c r="C1287" s="5" t="s">
        <v>13</v>
      </c>
      <c r="D1287" s="7">
        <v>238180</v>
      </c>
      <c r="E1287" s="8" t="s">
        <v>27</v>
      </c>
      <c r="H1287" s="9">
        <v>6882.55</v>
      </c>
      <c r="I1287" s="5" t="s">
        <v>28</v>
      </c>
      <c r="J1287" s="5" t="s">
        <v>32</v>
      </c>
    </row>
    <row r="1288" spans="1:10">
      <c r="A1288" s="5" t="s">
        <v>1166</v>
      </c>
      <c r="B1288" s="6">
        <v>44959.636295462966</v>
      </c>
      <c r="C1288" s="5" t="s">
        <v>13</v>
      </c>
      <c r="D1288" s="7">
        <v>238174</v>
      </c>
      <c r="E1288" s="8" t="s">
        <v>27</v>
      </c>
      <c r="H1288" s="9">
        <v>1264.3399999999999</v>
      </c>
      <c r="I1288" s="5" t="s">
        <v>28</v>
      </c>
      <c r="J1288" s="5" t="s">
        <v>32</v>
      </c>
    </row>
    <row r="1289" spans="1:10">
      <c r="A1289" s="5" t="s">
        <v>1166</v>
      </c>
      <c r="B1289" s="6">
        <v>44959.636295462966</v>
      </c>
      <c r="C1289" s="5" t="s">
        <v>13</v>
      </c>
      <c r="D1289" s="7">
        <v>138792</v>
      </c>
      <c r="E1289" s="8" t="s">
        <v>27</v>
      </c>
      <c r="H1289" s="9">
        <v>12804.91</v>
      </c>
      <c r="I1289" s="5" t="s">
        <v>28</v>
      </c>
      <c r="J1289" s="5" t="s">
        <v>29</v>
      </c>
    </row>
    <row r="1290" spans="1:10">
      <c r="A1290" s="5" t="s">
        <v>1166</v>
      </c>
      <c r="B1290" s="6">
        <v>44959.636295462966</v>
      </c>
      <c r="C1290" s="5" t="s">
        <v>13</v>
      </c>
      <c r="D1290" s="7">
        <v>138793</v>
      </c>
      <c r="E1290" s="8" t="s">
        <v>27</v>
      </c>
      <c r="H1290" s="9">
        <v>23715.4</v>
      </c>
      <c r="I1290" s="5" t="s">
        <v>28</v>
      </c>
      <c r="J1290" s="5" t="s">
        <v>29</v>
      </c>
    </row>
    <row r="1291" spans="1:10">
      <c r="A1291" s="5" t="s">
        <v>1166</v>
      </c>
      <c r="B1291" s="6">
        <v>44959.636295462966</v>
      </c>
      <c r="C1291" s="5" t="s">
        <v>13</v>
      </c>
      <c r="D1291" s="7"/>
      <c r="E1291" s="8"/>
      <c r="F1291" s="9">
        <v>17469.7</v>
      </c>
      <c r="I1291" s="10" t="s">
        <v>9</v>
      </c>
      <c r="J1291" s="8" t="s">
        <v>14</v>
      </c>
    </row>
    <row r="1292" spans="1:10">
      <c r="A1292" s="5" t="s">
        <v>1166</v>
      </c>
      <c r="B1292" s="6">
        <v>44959.636295462966</v>
      </c>
      <c r="C1292" s="5" t="s">
        <v>13</v>
      </c>
      <c r="D1292" s="7"/>
      <c r="E1292" s="8"/>
      <c r="F1292" s="9">
        <v>5509.6</v>
      </c>
      <c r="I1292" s="10" t="s">
        <v>9</v>
      </c>
      <c r="J1292" s="5" t="s">
        <v>218</v>
      </c>
    </row>
    <row r="1293" spans="1:10">
      <c r="A1293" s="5" t="s">
        <v>1166</v>
      </c>
      <c r="B1293" s="6">
        <v>44959.636295462966</v>
      </c>
      <c r="C1293" s="5" t="s">
        <v>13</v>
      </c>
      <c r="D1293" s="7"/>
      <c r="E1293" s="8"/>
      <c r="F1293" s="9">
        <v>3946.1</v>
      </c>
      <c r="I1293" s="10" t="s">
        <v>9</v>
      </c>
      <c r="J1293" s="5" t="s">
        <v>15</v>
      </c>
    </row>
    <row r="1294" spans="1:10">
      <c r="A1294" s="5" t="s">
        <v>1166</v>
      </c>
      <c r="B1294" s="6">
        <v>44959.636295462966</v>
      </c>
      <c r="C1294" s="5" t="s">
        <v>13</v>
      </c>
      <c r="D1294" s="7"/>
      <c r="E1294" s="8"/>
      <c r="F1294" s="9">
        <v>13368.5</v>
      </c>
      <c r="I1294" s="10" t="s">
        <v>9</v>
      </c>
      <c r="J1294" s="8" t="s">
        <v>219</v>
      </c>
    </row>
    <row r="1295" spans="1:10">
      <c r="A1295" s="5" t="s">
        <v>1166</v>
      </c>
      <c r="B1295" s="6">
        <v>44959.636295462966</v>
      </c>
      <c r="C1295" s="5" t="s">
        <v>13</v>
      </c>
      <c r="D1295" s="7"/>
      <c r="E1295" s="8"/>
      <c r="F1295" s="9">
        <v>11953.5</v>
      </c>
      <c r="I1295" s="10" t="s">
        <v>9</v>
      </c>
      <c r="J1295" s="5" t="s">
        <v>16</v>
      </c>
    </row>
    <row r="1296" spans="1:10">
      <c r="A1296" s="5" t="s">
        <v>1166</v>
      </c>
      <c r="B1296" s="6">
        <v>44959.636295462966</v>
      </c>
      <c r="C1296" s="5" t="s">
        <v>13</v>
      </c>
      <c r="D1296" s="7"/>
      <c r="E1296" s="8"/>
      <c r="F1296" s="9">
        <v>25954</v>
      </c>
      <c r="I1296" s="10" t="s">
        <v>9</v>
      </c>
      <c r="J1296" s="5" t="s">
        <v>17</v>
      </c>
    </row>
    <row r="1297" spans="1:10">
      <c r="A1297" s="5" t="s">
        <v>1166</v>
      </c>
      <c r="B1297" s="6">
        <v>44959.636295462966</v>
      </c>
      <c r="C1297" s="5" t="s">
        <v>13</v>
      </c>
      <c r="D1297" s="7"/>
      <c r="E1297" s="8"/>
      <c r="F1297" s="9">
        <v>5976</v>
      </c>
      <c r="I1297" s="10" t="s">
        <v>9</v>
      </c>
      <c r="J1297" s="5" t="s">
        <v>18</v>
      </c>
    </row>
    <row r="1298" spans="1:10">
      <c r="A1298" s="5" t="s">
        <v>1166</v>
      </c>
      <c r="B1298" s="6">
        <v>44959.636295462966</v>
      </c>
      <c r="C1298" s="5" t="s">
        <v>13</v>
      </c>
      <c r="D1298" s="7"/>
      <c r="E1298" s="8"/>
      <c r="F1298" s="9">
        <v>16102.6</v>
      </c>
      <c r="I1298" s="10" t="s">
        <v>9</v>
      </c>
      <c r="J1298" s="5" t="s">
        <v>19</v>
      </c>
    </row>
    <row r="1299" spans="1:10">
      <c r="A1299" s="5" t="s">
        <v>1166</v>
      </c>
      <c r="B1299" s="6">
        <v>44959.636295462966</v>
      </c>
      <c r="C1299" s="5" t="s">
        <v>13</v>
      </c>
      <c r="D1299" s="7"/>
      <c r="E1299" s="8"/>
      <c r="F1299" s="9">
        <v>26967.9</v>
      </c>
      <c r="I1299" s="10" t="s">
        <v>9</v>
      </c>
      <c r="J1299" s="5" t="s">
        <v>21</v>
      </c>
    </row>
    <row r="1300" spans="1:10">
      <c r="A1300" s="5" t="s">
        <v>1166</v>
      </c>
      <c r="B1300" s="6">
        <v>44959.636295462966</v>
      </c>
      <c r="C1300" s="5" t="s">
        <v>13</v>
      </c>
      <c r="D1300" s="7"/>
      <c r="E1300" s="8"/>
      <c r="F1300" s="9">
        <v>9115</v>
      </c>
      <c r="I1300" s="10" t="s">
        <v>9</v>
      </c>
      <c r="J1300" s="8" t="s">
        <v>221</v>
      </c>
    </row>
    <row r="1301" spans="1:10">
      <c r="A1301" s="5" t="s">
        <v>1166</v>
      </c>
      <c r="B1301" s="6">
        <v>44959.636295462966</v>
      </c>
      <c r="C1301" s="5" t="s">
        <v>13</v>
      </c>
      <c r="D1301" s="7"/>
      <c r="E1301" s="8"/>
      <c r="F1301" s="9">
        <v>15090</v>
      </c>
      <c r="I1301" s="10" t="s">
        <v>9</v>
      </c>
      <c r="J1301" s="8" t="s">
        <v>222</v>
      </c>
    </row>
    <row r="1302" spans="1:10">
      <c r="A1302" s="5" t="s">
        <v>1166</v>
      </c>
      <c r="B1302" s="6">
        <v>44959.636295462966</v>
      </c>
      <c r="C1302" s="5" t="s">
        <v>13</v>
      </c>
      <c r="D1302" s="7"/>
      <c r="E1302" s="8"/>
      <c r="F1302" s="9">
        <v>7693.1</v>
      </c>
      <c r="I1302" s="10" t="s">
        <v>9</v>
      </c>
      <c r="J1302" s="8" t="s">
        <v>223</v>
      </c>
    </row>
    <row r="1303" spans="1:10">
      <c r="A1303" s="5" t="s">
        <v>1166</v>
      </c>
      <c r="B1303" s="6">
        <v>44959.636295462966</v>
      </c>
      <c r="C1303" s="5" t="s">
        <v>13</v>
      </c>
      <c r="D1303" s="7"/>
      <c r="E1303" s="8"/>
      <c r="F1303" s="9">
        <v>8902</v>
      </c>
      <c r="I1303" s="10" t="s">
        <v>9</v>
      </c>
      <c r="J1303" s="8" t="s">
        <v>225</v>
      </c>
    </row>
    <row r="1304" spans="1:10">
      <c r="A1304" s="11" t="s">
        <v>22</v>
      </c>
      <c r="B1304" s="3"/>
      <c r="C1304" s="3"/>
      <c r="D1304" s="7"/>
      <c r="E1304" s="8"/>
      <c r="F1304" s="12">
        <f>SUM(F1280:G1303)</f>
        <v>168048</v>
      </c>
      <c r="H1304" s="9"/>
      <c r="I1304" s="10"/>
      <c r="J1304" s="5"/>
    </row>
    <row r="1305" spans="1:10" ht="15.75">
      <c r="A1305" s="13" t="s">
        <v>23</v>
      </c>
      <c r="B1305" s="13" t="s">
        <v>24</v>
      </c>
      <c r="C1305" s="13" t="s">
        <v>25</v>
      </c>
      <c r="D1305" s="14">
        <v>112695419</v>
      </c>
      <c r="E1305" s="8"/>
      <c r="H1305" s="9"/>
      <c r="I1305" s="10"/>
      <c r="J1305" s="5"/>
    </row>
    <row r="1306" spans="1:10">
      <c r="A1306" s="5"/>
      <c r="B1306" s="6"/>
      <c r="C1306" s="5"/>
      <c r="D1306" s="7"/>
      <c r="E1306" s="8"/>
      <c r="H1306" s="9"/>
      <c r="I1306" s="10"/>
      <c r="J1306" s="5"/>
    </row>
    <row r="1307" spans="1:10">
      <c r="A1307" s="5"/>
      <c r="B1307" s="6"/>
      <c r="C1307" s="5"/>
      <c r="D1307" s="7"/>
      <c r="E1307" s="8"/>
      <c r="H1307" s="9"/>
      <c r="I1307" s="10"/>
      <c r="J1307" s="5"/>
    </row>
    <row r="1308" spans="1:10">
      <c r="A1308" s="5" t="s">
        <v>1164</v>
      </c>
      <c r="B1308" s="6">
        <v>44959.638862754633</v>
      </c>
      <c r="C1308" s="5" t="s">
        <v>13</v>
      </c>
      <c r="D1308" s="15">
        <v>51217459641</v>
      </c>
      <c r="E1308" s="8" t="s">
        <v>27</v>
      </c>
      <c r="H1308" s="9">
        <v>7914.24</v>
      </c>
      <c r="I1308" s="5" t="s">
        <v>28</v>
      </c>
      <c r="J1308" s="5" t="s">
        <v>29</v>
      </c>
    </row>
    <row r="1309" spans="1:10">
      <c r="A1309" s="5" t="s">
        <v>1164</v>
      </c>
      <c r="B1309" s="6">
        <v>44959.638862754633</v>
      </c>
      <c r="C1309" s="5" t="s">
        <v>13</v>
      </c>
      <c r="D1309" s="15">
        <v>45123239104</v>
      </c>
      <c r="E1309" s="8" t="s">
        <v>27</v>
      </c>
      <c r="H1309" s="9">
        <v>15955.8</v>
      </c>
      <c r="I1309" s="5" t="s">
        <v>28</v>
      </c>
      <c r="J1309" s="5" t="s">
        <v>29</v>
      </c>
    </row>
    <row r="1310" spans="1:10">
      <c r="A1310" s="5" t="s">
        <v>1164</v>
      </c>
      <c r="B1310" s="6">
        <v>44959.638862754633</v>
      </c>
      <c r="C1310" s="5" t="s">
        <v>13</v>
      </c>
      <c r="D1310" s="15">
        <v>45133111586</v>
      </c>
      <c r="E1310" s="8" t="s">
        <v>27</v>
      </c>
      <c r="H1310" s="9">
        <v>1217.2</v>
      </c>
      <c r="I1310" s="5" t="s">
        <v>28</v>
      </c>
      <c r="J1310" s="5" t="s">
        <v>30</v>
      </c>
    </row>
    <row r="1311" spans="1:10">
      <c r="A1311" s="5" t="s">
        <v>1164</v>
      </c>
      <c r="B1311" s="6">
        <v>44959.638862754633</v>
      </c>
      <c r="C1311" s="5" t="s">
        <v>13</v>
      </c>
      <c r="D1311" s="15">
        <v>45153105281</v>
      </c>
      <c r="E1311" s="8" t="s">
        <v>27</v>
      </c>
      <c r="H1311" s="9">
        <v>258.51</v>
      </c>
      <c r="I1311" s="5" t="s">
        <v>28</v>
      </c>
      <c r="J1311" s="5" t="s">
        <v>30</v>
      </c>
    </row>
    <row r="1312" spans="1:10">
      <c r="A1312" s="5" t="s">
        <v>1164</v>
      </c>
      <c r="B1312" s="6">
        <v>44959.638862754633</v>
      </c>
      <c r="C1312" s="5" t="s">
        <v>13</v>
      </c>
      <c r="D1312" s="15">
        <v>51717277560</v>
      </c>
      <c r="E1312" s="8" t="s">
        <v>27</v>
      </c>
      <c r="H1312" s="9">
        <v>2568.7800000000002</v>
      </c>
      <c r="I1312" s="5" t="s">
        <v>28</v>
      </c>
      <c r="J1312" s="5" t="s">
        <v>30</v>
      </c>
    </row>
    <row r="1313" spans="1:10">
      <c r="A1313" s="5" t="s">
        <v>1164</v>
      </c>
      <c r="B1313" s="6">
        <v>44959.638862754633</v>
      </c>
      <c r="C1313" s="5" t="s">
        <v>13</v>
      </c>
      <c r="D1313" s="15">
        <v>45163194665</v>
      </c>
      <c r="E1313" s="8" t="s">
        <v>27</v>
      </c>
      <c r="H1313" s="9">
        <v>192.33</v>
      </c>
      <c r="I1313" s="5" t="s">
        <v>28</v>
      </c>
      <c r="J1313" s="5" t="s">
        <v>30</v>
      </c>
    </row>
    <row r="1314" spans="1:10">
      <c r="A1314" s="5" t="s">
        <v>1164</v>
      </c>
      <c r="B1314" s="6">
        <v>44959.638862754633</v>
      </c>
      <c r="C1314" s="5" t="s">
        <v>13</v>
      </c>
      <c r="D1314" s="7">
        <v>238282</v>
      </c>
      <c r="E1314" s="8" t="s">
        <v>27</v>
      </c>
      <c r="H1314" s="9">
        <v>17205.3</v>
      </c>
      <c r="I1314" s="5" t="s">
        <v>28</v>
      </c>
      <c r="J1314" s="5" t="s">
        <v>29</v>
      </c>
    </row>
    <row r="1315" spans="1:10">
      <c r="A1315" s="5" t="s">
        <v>1164</v>
      </c>
      <c r="B1315" s="6">
        <v>44959.638862754633</v>
      </c>
      <c r="C1315" s="5" t="s">
        <v>13</v>
      </c>
      <c r="D1315" s="7">
        <v>201674</v>
      </c>
      <c r="E1315" s="8" t="s">
        <v>27</v>
      </c>
      <c r="H1315" s="9">
        <v>18308.8</v>
      </c>
      <c r="I1315" s="5" t="s">
        <v>28</v>
      </c>
      <c r="J1315" s="5" t="s">
        <v>32</v>
      </c>
    </row>
    <row r="1316" spans="1:10">
      <c r="A1316" s="5" t="s">
        <v>1165</v>
      </c>
      <c r="B1316" s="6">
        <v>44959.638862754633</v>
      </c>
      <c r="C1316" s="5" t="s">
        <v>13</v>
      </c>
      <c r="D1316" s="7"/>
      <c r="E1316" s="8"/>
      <c r="F1316" s="9">
        <v>16588.8</v>
      </c>
      <c r="I1316" s="10" t="s">
        <v>9</v>
      </c>
      <c r="J1316" s="5" t="s">
        <v>20</v>
      </c>
    </row>
    <row r="1317" spans="1:10">
      <c r="A1317" s="5" t="s">
        <v>1164</v>
      </c>
      <c r="B1317" s="6">
        <v>44959.638862754633</v>
      </c>
      <c r="C1317" s="5" t="s">
        <v>13</v>
      </c>
      <c r="D1317" s="7"/>
      <c r="E1317" s="8"/>
      <c r="F1317" s="9">
        <v>8835.4</v>
      </c>
      <c r="I1317" s="10" t="s">
        <v>9</v>
      </c>
      <c r="J1317" s="5" t="s">
        <v>218</v>
      </c>
    </row>
    <row r="1318" spans="1:10">
      <c r="A1318" s="5" t="s">
        <v>1164</v>
      </c>
      <c r="B1318" s="6">
        <v>44959.638862754633</v>
      </c>
      <c r="C1318" s="5" t="s">
        <v>13</v>
      </c>
      <c r="D1318" s="7"/>
      <c r="E1318" s="8"/>
      <c r="F1318" s="9">
        <v>3721</v>
      </c>
      <c r="I1318" s="10" t="s">
        <v>9</v>
      </c>
      <c r="J1318" s="5" t="s">
        <v>15</v>
      </c>
    </row>
    <row r="1319" spans="1:10">
      <c r="A1319" s="5" t="s">
        <v>1164</v>
      </c>
      <c r="B1319" s="6">
        <v>44959.638862754633</v>
      </c>
      <c r="C1319" s="5" t="s">
        <v>13</v>
      </c>
      <c r="D1319" s="7"/>
      <c r="E1319" s="8"/>
      <c r="F1319" s="9">
        <v>36732.300000000003</v>
      </c>
      <c r="I1319" s="10" t="s">
        <v>9</v>
      </c>
      <c r="J1319" s="5" t="s">
        <v>16</v>
      </c>
    </row>
    <row r="1320" spans="1:10">
      <c r="A1320" s="5" t="s">
        <v>1164</v>
      </c>
      <c r="B1320" s="6">
        <v>44959.638862754633</v>
      </c>
      <c r="C1320" s="5" t="s">
        <v>13</v>
      </c>
      <c r="D1320" s="7"/>
      <c r="E1320" s="8"/>
      <c r="F1320" s="9">
        <v>14926</v>
      </c>
      <c r="I1320" s="10" t="s">
        <v>9</v>
      </c>
      <c r="J1320" s="5" t="s">
        <v>17</v>
      </c>
    </row>
    <row r="1321" spans="1:10">
      <c r="A1321" s="5" t="s">
        <v>1164</v>
      </c>
      <c r="B1321" s="6">
        <v>44959.638862754633</v>
      </c>
      <c r="C1321" s="5" t="s">
        <v>13</v>
      </c>
      <c r="D1321" s="7"/>
      <c r="E1321" s="8"/>
      <c r="F1321" s="9">
        <v>11852.5</v>
      </c>
      <c r="I1321" s="10" t="s">
        <v>9</v>
      </c>
      <c r="J1321" s="5" t="s">
        <v>18</v>
      </c>
    </row>
    <row r="1322" spans="1:10">
      <c r="A1322" s="5" t="s">
        <v>1164</v>
      </c>
      <c r="B1322" s="6">
        <v>44959.638862754633</v>
      </c>
      <c r="C1322" s="5" t="s">
        <v>13</v>
      </c>
      <c r="D1322" s="7"/>
      <c r="E1322" s="8"/>
      <c r="F1322" s="9">
        <v>14941.5</v>
      </c>
      <c r="I1322" s="10" t="s">
        <v>9</v>
      </c>
      <c r="J1322" s="5" t="s">
        <v>19</v>
      </c>
    </row>
    <row r="1323" spans="1:10">
      <c r="A1323" s="5" t="s">
        <v>1164</v>
      </c>
      <c r="B1323" s="6">
        <v>44959.638862754633</v>
      </c>
      <c r="C1323" s="5" t="s">
        <v>13</v>
      </c>
      <c r="D1323" s="7"/>
      <c r="E1323" s="8"/>
      <c r="F1323" s="9">
        <v>10857.7</v>
      </c>
      <c r="I1323" s="10" t="s">
        <v>9</v>
      </c>
      <c r="J1323" s="8" t="s">
        <v>221</v>
      </c>
    </row>
    <row r="1324" spans="1:10">
      <c r="A1324" s="5" t="s">
        <v>1164</v>
      </c>
      <c r="B1324" s="6">
        <v>44959.638862754633</v>
      </c>
      <c r="C1324" s="5" t="s">
        <v>13</v>
      </c>
      <c r="D1324" s="7"/>
      <c r="E1324" s="8"/>
      <c r="F1324" s="9">
        <v>11100.5</v>
      </c>
      <c r="I1324" s="10" t="s">
        <v>9</v>
      </c>
      <c r="J1324" s="8" t="s">
        <v>222</v>
      </c>
    </row>
    <row r="1325" spans="1:10">
      <c r="A1325" s="5" t="s">
        <v>1164</v>
      </c>
      <c r="B1325" s="6">
        <v>44959.638862754633</v>
      </c>
      <c r="C1325" s="5" t="s">
        <v>13</v>
      </c>
      <c r="D1325" s="7"/>
      <c r="E1325" s="8"/>
      <c r="F1325" s="9">
        <v>10306.1</v>
      </c>
      <c r="I1325" s="10" t="s">
        <v>9</v>
      </c>
      <c r="J1325" s="8" t="s">
        <v>223</v>
      </c>
    </row>
    <row r="1326" spans="1:10">
      <c r="A1326" s="5" t="s">
        <v>1164</v>
      </c>
      <c r="B1326" s="6">
        <v>44959.638862754633</v>
      </c>
      <c r="C1326" s="5" t="s">
        <v>13</v>
      </c>
      <c r="D1326" s="7"/>
      <c r="E1326" s="8"/>
      <c r="F1326" s="9">
        <v>10848.1</v>
      </c>
      <c r="I1326" s="10" t="s">
        <v>9</v>
      </c>
      <c r="J1326" s="8" t="s">
        <v>224</v>
      </c>
    </row>
    <row r="1327" spans="1:10">
      <c r="A1327" s="11" t="s">
        <v>22</v>
      </c>
      <c r="B1327" s="3"/>
      <c r="C1327" s="3"/>
      <c r="D1327" s="7"/>
      <c r="E1327" s="8"/>
      <c r="F1327" s="12">
        <f>SUM(F1308:G1326)</f>
        <v>150709.9</v>
      </c>
      <c r="H1327" s="9"/>
      <c r="I1327" s="10"/>
      <c r="J1327" s="5"/>
    </row>
    <row r="1328" spans="1:10" ht="15.75">
      <c r="A1328" s="13" t="s">
        <v>23</v>
      </c>
      <c r="B1328" s="13" t="s">
        <v>24</v>
      </c>
      <c r="C1328" s="13" t="s">
        <v>25</v>
      </c>
      <c r="D1328" s="14">
        <v>112695420</v>
      </c>
      <c r="E1328" s="8"/>
      <c r="H1328" s="9"/>
      <c r="I1328" s="10"/>
      <c r="J1328" s="5"/>
    </row>
    <row r="1329" spans="1:10">
      <c r="A1329" s="5"/>
      <c r="B1329" s="6"/>
      <c r="C1329" s="5"/>
      <c r="D1329" s="7"/>
      <c r="E1329" s="8"/>
      <c r="H1329" s="9"/>
      <c r="I1329" s="10"/>
      <c r="J1329" s="5"/>
    </row>
    <row r="1330" spans="1:10">
      <c r="A1330" s="40" t="s">
        <v>1209</v>
      </c>
      <c r="B1330" s="52"/>
      <c r="C1330" s="40"/>
      <c r="D1330" s="7"/>
      <c r="E1330" s="8"/>
      <c r="H1330" s="9"/>
      <c r="I1330" s="10"/>
      <c r="J1330" s="5"/>
    </row>
    <row r="1331" spans="1:10">
      <c r="A1331" s="5"/>
      <c r="B1331" s="6"/>
      <c r="C1331" s="5"/>
      <c r="D1331" s="7"/>
      <c r="E1331" s="8"/>
      <c r="H1331" s="9"/>
      <c r="I1331" s="10"/>
      <c r="J1331" s="5"/>
    </row>
    <row r="1332" spans="1:10">
      <c r="A1332" s="5" t="s">
        <v>1163</v>
      </c>
      <c r="B1332" s="6">
        <v>44959.683699456022</v>
      </c>
      <c r="C1332" s="5" t="s">
        <v>13</v>
      </c>
      <c r="D1332" s="7"/>
      <c r="E1332" s="8"/>
      <c r="F1332" s="9">
        <v>8683.6</v>
      </c>
      <c r="I1332" s="10" t="s">
        <v>9</v>
      </c>
      <c r="J1332" s="8" t="s">
        <v>14</v>
      </c>
    </row>
    <row r="1333" spans="1:10">
      <c r="A1333" s="5" t="s">
        <v>1163</v>
      </c>
      <c r="B1333" s="6">
        <v>44959.683699456022</v>
      </c>
      <c r="C1333" s="5" t="s">
        <v>13</v>
      </c>
      <c r="D1333" s="7"/>
      <c r="E1333" s="8"/>
      <c r="F1333" s="9">
        <v>16380.3</v>
      </c>
      <c r="I1333" s="10" t="s">
        <v>9</v>
      </c>
      <c r="J1333" s="5" t="s">
        <v>16</v>
      </c>
    </row>
    <row r="1334" spans="1:10">
      <c r="A1334" s="5" t="s">
        <v>1163</v>
      </c>
      <c r="B1334" s="6">
        <v>44959.683699456022</v>
      </c>
      <c r="C1334" s="5" t="s">
        <v>13</v>
      </c>
      <c r="D1334" s="7"/>
      <c r="E1334" s="8"/>
      <c r="F1334" s="9">
        <v>11224.7</v>
      </c>
      <c r="I1334" s="10" t="s">
        <v>9</v>
      </c>
      <c r="J1334" s="5" t="s">
        <v>17</v>
      </c>
    </row>
    <row r="1335" spans="1:10">
      <c r="A1335" s="5" t="s">
        <v>1163</v>
      </c>
      <c r="B1335" s="6">
        <v>44959.683699456022</v>
      </c>
      <c r="C1335" s="5" t="s">
        <v>13</v>
      </c>
      <c r="D1335" s="7"/>
      <c r="E1335" s="8"/>
      <c r="F1335" s="9">
        <v>12837.8</v>
      </c>
      <c r="I1335" s="10" t="s">
        <v>9</v>
      </c>
      <c r="J1335" s="5" t="s">
        <v>19</v>
      </c>
    </row>
    <row r="1336" spans="1:10">
      <c r="A1336" s="5" t="s">
        <v>1163</v>
      </c>
      <c r="B1336" s="6">
        <v>44959.683699456022</v>
      </c>
      <c r="C1336" s="5" t="s">
        <v>13</v>
      </c>
      <c r="D1336" s="7"/>
      <c r="E1336" s="8"/>
      <c r="F1336" s="9">
        <v>11009.6</v>
      </c>
      <c r="I1336" s="10" t="s">
        <v>9</v>
      </c>
      <c r="J1336" s="5" t="s">
        <v>20</v>
      </c>
    </row>
    <row r="1337" spans="1:10">
      <c r="A1337" s="5" t="s">
        <v>1163</v>
      </c>
      <c r="B1337" s="6">
        <v>44959.683699456022</v>
      </c>
      <c r="C1337" s="5" t="s">
        <v>13</v>
      </c>
      <c r="D1337" s="7"/>
      <c r="E1337" s="8"/>
      <c r="F1337" s="9">
        <v>8850.6</v>
      </c>
      <c r="I1337" s="10" t="s">
        <v>9</v>
      </c>
      <c r="J1337" s="5" t="s">
        <v>21</v>
      </c>
    </row>
    <row r="1338" spans="1:10">
      <c r="A1338" s="5" t="s">
        <v>1163</v>
      </c>
      <c r="B1338" s="6">
        <v>44959.683699456022</v>
      </c>
      <c r="C1338" s="5" t="s">
        <v>13</v>
      </c>
      <c r="D1338" s="7"/>
      <c r="E1338" s="8"/>
      <c r="F1338" s="9">
        <v>4874.7</v>
      </c>
      <c r="I1338" s="10" t="s">
        <v>9</v>
      </c>
      <c r="J1338" s="8" t="s">
        <v>221</v>
      </c>
    </row>
    <row r="1339" spans="1:10">
      <c r="A1339" s="11" t="s">
        <v>22</v>
      </c>
      <c r="B1339" s="3"/>
      <c r="C1339" s="3"/>
      <c r="D1339" s="7"/>
      <c r="E1339" s="8"/>
      <c r="F1339" s="12">
        <f>SUM(F1332:G1338)</f>
        <v>73861.3</v>
      </c>
      <c r="H1339" s="9"/>
      <c r="I1339" s="10"/>
      <c r="J1339" s="5"/>
    </row>
    <row r="1340" spans="1:10" ht="15.75">
      <c r="A1340" s="13" t="s">
        <v>23</v>
      </c>
      <c r="B1340" s="13" t="s">
        <v>24</v>
      </c>
      <c r="C1340" s="13" t="s">
        <v>25</v>
      </c>
      <c r="D1340" s="14">
        <v>112695421</v>
      </c>
      <c r="E1340" s="8"/>
      <c r="H1340" s="9"/>
      <c r="I1340" s="10"/>
      <c r="J1340" s="5"/>
    </row>
    <row r="1341" spans="1:10">
      <c r="A1341" s="5"/>
      <c r="B1341" s="6"/>
      <c r="C1341" s="5"/>
      <c r="D1341" s="7"/>
      <c r="E1341" s="8"/>
      <c r="H1341" s="9"/>
      <c r="I1341" s="10"/>
      <c r="J1341" s="5"/>
    </row>
    <row r="1342" spans="1:10">
      <c r="A1342" s="85" t="s">
        <v>1278</v>
      </c>
      <c r="B1342" s="86"/>
      <c r="C1342" s="86"/>
      <c r="D1342" s="87"/>
    </row>
    <row r="1343" spans="1:10">
      <c r="A1343" s="5"/>
      <c r="B1343" s="6"/>
      <c r="C1343" s="5"/>
      <c r="D1343" s="7"/>
      <c r="E1343" s="8"/>
      <c r="H1343" s="9"/>
      <c r="I1343" s="10"/>
      <c r="J1343" s="5"/>
    </row>
    <row r="1344" spans="1:10">
      <c r="A1344" s="5" t="s">
        <v>1162</v>
      </c>
      <c r="B1344" s="6">
        <v>44959.788308530093</v>
      </c>
      <c r="C1344" s="5" t="s">
        <v>13</v>
      </c>
      <c r="D1344" s="15">
        <v>45113293955</v>
      </c>
      <c r="E1344" s="8" t="s">
        <v>27</v>
      </c>
      <c r="H1344" s="9">
        <v>763.4</v>
      </c>
      <c r="I1344" s="5" t="s">
        <v>28</v>
      </c>
      <c r="J1344" s="5" t="s">
        <v>32</v>
      </c>
    </row>
    <row r="1345" spans="1:10">
      <c r="A1345" s="5" t="s">
        <v>1162</v>
      </c>
      <c r="B1345" s="6">
        <v>44959.788308530093</v>
      </c>
      <c r="C1345" s="5" t="s">
        <v>13</v>
      </c>
      <c r="D1345" s="7">
        <v>140693</v>
      </c>
      <c r="E1345" s="8" t="s">
        <v>27</v>
      </c>
      <c r="H1345" s="9">
        <v>40968.160000000003</v>
      </c>
      <c r="I1345" s="5" t="s">
        <v>28</v>
      </c>
      <c r="J1345" s="8" t="s">
        <v>1130</v>
      </c>
    </row>
    <row r="1346" spans="1:10">
      <c r="A1346" s="5" t="s">
        <v>1162</v>
      </c>
      <c r="B1346" s="6">
        <v>44959.788308530093</v>
      </c>
      <c r="C1346" s="5" t="s">
        <v>13</v>
      </c>
      <c r="D1346" s="7">
        <v>472312</v>
      </c>
      <c r="E1346" s="8" t="s">
        <v>27</v>
      </c>
      <c r="H1346" s="9">
        <v>15095.9</v>
      </c>
      <c r="I1346" s="5" t="s">
        <v>28</v>
      </c>
      <c r="J1346" s="5" t="s">
        <v>32</v>
      </c>
    </row>
    <row r="1347" spans="1:10">
      <c r="A1347" s="5" t="s">
        <v>1162</v>
      </c>
      <c r="B1347" s="6">
        <v>44959.788308530093</v>
      </c>
      <c r="C1347" s="5" t="s">
        <v>13</v>
      </c>
      <c r="D1347" s="7">
        <v>472309</v>
      </c>
      <c r="E1347" s="8" t="s">
        <v>27</v>
      </c>
      <c r="H1347" s="9">
        <v>11686.21</v>
      </c>
      <c r="I1347" s="5" t="s">
        <v>28</v>
      </c>
      <c r="J1347" s="5" t="s">
        <v>32</v>
      </c>
    </row>
    <row r="1348" spans="1:10">
      <c r="A1348" s="5" t="s">
        <v>1162</v>
      </c>
      <c r="B1348" s="6">
        <v>44959.788308530093</v>
      </c>
      <c r="C1348" s="5" t="s">
        <v>13</v>
      </c>
      <c r="D1348" s="7">
        <v>472308</v>
      </c>
      <c r="E1348" s="8" t="s">
        <v>27</v>
      </c>
      <c r="H1348" s="9">
        <v>1339.48</v>
      </c>
      <c r="I1348" s="5" t="s">
        <v>28</v>
      </c>
      <c r="J1348" s="5" t="s">
        <v>32</v>
      </c>
    </row>
    <row r="1349" spans="1:10">
      <c r="A1349" s="5" t="s">
        <v>1162</v>
      </c>
      <c r="B1349" s="6">
        <v>44959.788308530093</v>
      </c>
      <c r="C1349" s="5" t="s">
        <v>13</v>
      </c>
      <c r="D1349" s="7">
        <v>240851</v>
      </c>
      <c r="E1349" s="8" t="s">
        <v>27</v>
      </c>
      <c r="H1349" s="9">
        <v>35606.800000000003</v>
      </c>
      <c r="I1349" s="5" t="s">
        <v>28</v>
      </c>
      <c r="J1349" s="5" t="s">
        <v>29</v>
      </c>
    </row>
    <row r="1350" spans="1:10">
      <c r="A1350" s="5" t="s">
        <v>1162</v>
      </c>
      <c r="B1350" s="6">
        <v>44959.788308530093</v>
      </c>
      <c r="C1350" s="5" t="s">
        <v>13</v>
      </c>
      <c r="D1350" s="15">
        <v>45153136804</v>
      </c>
      <c r="E1350" s="8" t="s">
        <v>27</v>
      </c>
      <c r="H1350" s="9">
        <v>8524.09</v>
      </c>
      <c r="I1350" s="5" t="s">
        <v>28</v>
      </c>
      <c r="J1350" s="5" t="s">
        <v>30</v>
      </c>
    </row>
    <row r="1351" spans="1:10">
      <c r="A1351" s="5" t="s">
        <v>1162</v>
      </c>
      <c r="B1351" s="6">
        <v>44959.788308530093</v>
      </c>
      <c r="C1351" s="5" t="s">
        <v>13</v>
      </c>
      <c r="D1351" s="15">
        <v>451531368041</v>
      </c>
      <c r="E1351" s="8" t="s">
        <v>27</v>
      </c>
      <c r="H1351" s="9">
        <v>9721.2199999999993</v>
      </c>
      <c r="I1351" s="5" t="s">
        <v>28</v>
      </c>
      <c r="J1351" s="5" t="s">
        <v>30</v>
      </c>
    </row>
    <row r="1352" spans="1:10">
      <c r="A1352" s="5" t="s">
        <v>1162</v>
      </c>
      <c r="B1352" s="6">
        <v>44959.788308530093</v>
      </c>
      <c r="C1352" s="5" t="s">
        <v>13</v>
      </c>
      <c r="D1352" s="15">
        <v>451531368042</v>
      </c>
      <c r="E1352" s="8" t="s">
        <v>27</v>
      </c>
      <c r="H1352" s="9">
        <v>28851.25</v>
      </c>
      <c r="I1352" s="5" t="s">
        <v>28</v>
      </c>
      <c r="J1352" s="5" t="s">
        <v>30</v>
      </c>
    </row>
    <row r="1353" spans="1:10">
      <c r="A1353" s="5" t="s">
        <v>1162</v>
      </c>
      <c r="B1353" s="6">
        <v>44959.788308530093</v>
      </c>
      <c r="C1353" s="5" t="s">
        <v>13</v>
      </c>
      <c r="D1353" s="15">
        <v>45143510398</v>
      </c>
      <c r="E1353" s="8" t="s">
        <v>27</v>
      </c>
      <c r="H1353" s="9">
        <v>26318.68</v>
      </c>
      <c r="I1353" s="5" t="s">
        <v>28</v>
      </c>
      <c r="J1353" s="5" t="s">
        <v>30</v>
      </c>
    </row>
    <row r="1354" spans="1:10">
      <c r="A1354" s="5" t="s">
        <v>1162</v>
      </c>
      <c r="B1354" s="6">
        <v>44959.788308530093</v>
      </c>
      <c r="C1354" s="5" t="s">
        <v>13</v>
      </c>
      <c r="D1354" s="15">
        <v>451435103981</v>
      </c>
      <c r="E1354" s="8" t="s">
        <v>27</v>
      </c>
      <c r="H1354" s="9">
        <v>107860.4</v>
      </c>
      <c r="I1354" s="5" t="s">
        <v>28</v>
      </c>
      <c r="J1354" s="5" t="s">
        <v>30</v>
      </c>
    </row>
    <row r="1355" spans="1:10">
      <c r="A1355" s="5" t="s">
        <v>1162</v>
      </c>
      <c r="B1355" s="6">
        <v>44959.788308530093</v>
      </c>
      <c r="C1355" s="5" t="s">
        <v>13</v>
      </c>
      <c r="D1355" s="15">
        <v>51217554769</v>
      </c>
      <c r="E1355" s="8" t="s">
        <v>27</v>
      </c>
      <c r="H1355" s="9">
        <v>246.9</v>
      </c>
      <c r="I1355" s="5" t="s">
        <v>28</v>
      </c>
      <c r="J1355" s="5" t="s">
        <v>30</v>
      </c>
    </row>
    <row r="1356" spans="1:10">
      <c r="A1356" s="5" t="s">
        <v>1162</v>
      </c>
      <c r="B1356" s="6">
        <v>44959.788308530093</v>
      </c>
      <c r="C1356" s="5" t="s">
        <v>13</v>
      </c>
      <c r="D1356" s="15">
        <v>45153139639</v>
      </c>
      <c r="E1356" s="8" t="s">
        <v>27</v>
      </c>
      <c r="H1356" s="9">
        <v>1867.45</v>
      </c>
      <c r="I1356" s="5" t="s">
        <v>28</v>
      </c>
      <c r="J1356" s="5" t="s">
        <v>30</v>
      </c>
    </row>
    <row r="1357" spans="1:10">
      <c r="A1357" s="5" t="s">
        <v>1162</v>
      </c>
      <c r="B1357" s="6">
        <v>44959.788308530093</v>
      </c>
      <c r="C1357" s="5" t="s">
        <v>13</v>
      </c>
      <c r="D1357" s="15">
        <v>45123277467</v>
      </c>
      <c r="E1357" s="8" t="s">
        <v>27</v>
      </c>
      <c r="H1357" s="9">
        <v>50.5</v>
      </c>
      <c r="I1357" s="5" t="s">
        <v>28</v>
      </c>
      <c r="J1357" s="5" t="s">
        <v>30</v>
      </c>
    </row>
    <row r="1358" spans="1:10">
      <c r="A1358" s="5" t="s">
        <v>1162</v>
      </c>
      <c r="B1358" s="6">
        <v>44959.788308530093</v>
      </c>
      <c r="C1358" s="5" t="s">
        <v>13</v>
      </c>
      <c r="D1358" s="7"/>
      <c r="E1358" s="8"/>
      <c r="F1358" s="9">
        <v>78785</v>
      </c>
      <c r="I1358" s="10" t="s">
        <v>9</v>
      </c>
      <c r="J1358" s="5" t="s">
        <v>33</v>
      </c>
    </row>
    <row r="1359" spans="1:10">
      <c r="A1359" s="5" t="s">
        <v>1162</v>
      </c>
      <c r="B1359" s="6">
        <v>44959.788308530093</v>
      </c>
      <c r="C1359" s="5" t="s">
        <v>13</v>
      </c>
      <c r="D1359" s="7"/>
      <c r="E1359" s="8"/>
      <c r="F1359" s="9">
        <v>7977.5</v>
      </c>
      <c r="I1359" s="10" t="s">
        <v>9</v>
      </c>
      <c r="J1359" s="8" t="s">
        <v>224</v>
      </c>
    </row>
    <row r="1360" spans="1:10">
      <c r="A1360" s="11" t="s">
        <v>22</v>
      </c>
      <c r="B1360" s="3"/>
      <c r="C1360" s="3"/>
      <c r="D1360" s="7"/>
      <c r="E1360" s="8"/>
      <c r="F1360" s="12">
        <f>SUM(F1344:G1359)</f>
        <v>86762.5</v>
      </c>
      <c r="H1360" s="9"/>
      <c r="I1360" s="10"/>
      <c r="J1360" s="5"/>
    </row>
    <row r="1361" spans="1:10" ht="15.75">
      <c r="A1361" s="13" t="s">
        <v>23</v>
      </c>
      <c r="B1361" s="13" t="s">
        <v>24</v>
      </c>
      <c r="C1361" s="13" t="s">
        <v>25</v>
      </c>
      <c r="D1361" s="14">
        <v>112722288</v>
      </c>
      <c r="E1361" s="8"/>
      <c r="H1361" s="9"/>
      <c r="I1361" s="10"/>
      <c r="J1361" s="5"/>
    </row>
    <row r="1364" spans="1:10">
      <c r="A1364" s="1" t="s">
        <v>0</v>
      </c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1:10">
      <c r="A1365" s="3" t="s">
        <v>1217</v>
      </c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1:10">
      <c r="A1366" s="95" t="s">
        <v>0</v>
      </c>
      <c r="B1366" s="95" t="s">
        <v>2</v>
      </c>
      <c r="C1366" s="95" t="s">
        <v>3</v>
      </c>
      <c r="D1366" s="95" t="s">
        <v>4</v>
      </c>
      <c r="E1366" s="95" t="s">
        <v>5</v>
      </c>
      <c r="F1366" s="97" t="s">
        <v>6</v>
      </c>
      <c r="G1366" s="98"/>
      <c r="H1366" s="99"/>
      <c r="I1366" s="95" t="s">
        <v>7</v>
      </c>
      <c r="J1366" s="95" t="s">
        <v>8</v>
      </c>
    </row>
    <row r="1367" spans="1:10">
      <c r="A1367" s="96"/>
      <c r="B1367" s="96"/>
      <c r="C1367" s="96"/>
      <c r="D1367" s="96"/>
      <c r="E1367" s="96"/>
      <c r="F1367" s="4" t="s">
        <v>9</v>
      </c>
      <c r="G1367" s="4" t="s">
        <v>10</v>
      </c>
      <c r="H1367" s="4" t="s">
        <v>11</v>
      </c>
      <c r="I1367" s="96"/>
      <c r="J1367" s="96"/>
    </row>
    <row r="1368" spans="1:10">
      <c r="A1368" s="5" t="s">
        <v>1216</v>
      </c>
      <c r="B1368" s="6">
        <v>44960.475555868055</v>
      </c>
      <c r="C1368" s="5" t="s">
        <v>13</v>
      </c>
      <c r="D1368" s="7"/>
      <c r="E1368" s="8"/>
      <c r="F1368" s="9">
        <v>1579.3</v>
      </c>
      <c r="I1368" s="10" t="s">
        <v>9</v>
      </c>
      <c r="J1368" s="8" t="s">
        <v>14</v>
      </c>
    </row>
    <row r="1369" spans="1:10">
      <c r="A1369" s="5" t="s">
        <v>1216</v>
      </c>
      <c r="B1369" s="6">
        <v>44960.475555868055</v>
      </c>
      <c r="C1369" s="5" t="s">
        <v>13</v>
      </c>
      <c r="D1369" s="7"/>
      <c r="E1369" s="8"/>
      <c r="F1369" s="9">
        <v>5361.7</v>
      </c>
      <c r="I1369" s="10" t="s">
        <v>9</v>
      </c>
      <c r="J1369" s="5" t="s">
        <v>218</v>
      </c>
    </row>
    <row r="1370" spans="1:10">
      <c r="A1370" s="5" t="s">
        <v>1216</v>
      </c>
      <c r="B1370" s="6">
        <v>44960.475555868055</v>
      </c>
      <c r="C1370" s="5" t="s">
        <v>13</v>
      </c>
      <c r="D1370" s="7"/>
      <c r="E1370" s="8"/>
      <c r="F1370" s="9">
        <v>2996.3</v>
      </c>
      <c r="I1370" s="10" t="s">
        <v>9</v>
      </c>
      <c r="J1370" s="5" t="s">
        <v>15</v>
      </c>
    </row>
    <row r="1371" spans="1:10">
      <c r="A1371" s="5" t="s">
        <v>1216</v>
      </c>
      <c r="B1371" s="6">
        <v>44960.475555868055</v>
      </c>
      <c r="C1371" s="5" t="s">
        <v>13</v>
      </c>
      <c r="D1371" s="7"/>
      <c r="E1371" s="8"/>
      <c r="F1371" s="9">
        <v>1380.6</v>
      </c>
      <c r="I1371" s="10" t="s">
        <v>9</v>
      </c>
      <c r="J1371" s="8" t="s">
        <v>219</v>
      </c>
    </row>
    <row r="1372" spans="1:10">
      <c r="A1372" s="5" t="s">
        <v>1216</v>
      </c>
      <c r="B1372" s="6">
        <v>44960.475555868055</v>
      </c>
      <c r="C1372" s="5" t="s">
        <v>13</v>
      </c>
      <c r="D1372" s="7"/>
      <c r="E1372" s="8"/>
      <c r="F1372" s="9">
        <v>8820.1</v>
      </c>
      <c r="I1372" s="10" t="s">
        <v>9</v>
      </c>
      <c r="J1372" s="5" t="s">
        <v>16</v>
      </c>
    </row>
    <row r="1373" spans="1:10">
      <c r="A1373" s="5" t="s">
        <v>1216</v>
      </c>
      <c r="B1373" s="6">
        <v>44960.475555868055</v>
      </c>
      <c r="C1373" s="5" t="s">
        <v>13</v>
      </c>
      <c r="D1373" s="7"/>
      <c r="E1373" s="8"/>
      <c r="F1373" s="9">
        <v>8487</v>
      </c>
      <c r="I1373" s="10" t="s">
        <v>9</v>
      </c>
      <c r="J1373" s="5" t="s">
        <v>17</v>
      </c>
    </row>
    <row r="1374" spans="1:10">
      <c r="A1374" s="5" t="s">
        <v>1216</v>
      </c>
      <c r="B1374" s="6">
        <v>44960.475555868055</v>
      </c>
      <c r="C1374" s="5" t="s">
        <v>13</v>
      </c>
      <c r="D1374" s="7"/>
      <c r="E1374" s="8"/>
      <c r="F1374" s="9">
        <v>6149.5</v>
      </c>
      <c r="I1374" s="10" t="s">
        <v>9</v>
      </c>
      <c r="J1374" s="5" t="s">
        <v>18</v>
      </c>
    </row>
    <row r="1375" spans="1:10">
      <c r="A1375" s="5" t="s">
        <v>1216</v>
      </c>
      <c r="B1375" s="6">
        <v>44960.475555868055</v>
      </c>
      <c r="C1375" s="5" t="s">
        <v>13</v>
      </c>
      <c r="D1375" s="7"/>
      <c r="E1375" s="8"/>
      <c r="F1375" s="9">
        <v>55360.7</v>
      </c>
      <c r="I1375" s="10" t="s">
        <v>9</v>
      </c>
      <c r="J1375" s="5" t="s">
        <v>19</v>
      </c>
    </row>
    <row r="1376" spans="1:10">
      <c r="A1376" s="5" t="s">
        <v>1216</v>
      </c>
      <c r="B1376" s="6">
        <v>44960.475555868055</v>
      </c>
      <c r="C1376" s="5" t="s">
        <v>13</v>
      </c>
      <c r="D1376" s="7"/>
      <c r="E1376" s="8"/>
      <c r="F1376" s="9">
        <v>12524.9</v>
      </c>
      <c r="I1376" s="10" t="s">
        <v>9</v>
      </c>
      <c r="J1376" s="5" t="s">
        <v>20</v>
      </c>
    </row>
    <row r="1377" spans="1:10">
      <c r="A1377" s="5" t="s">
        <v>1216</v>
      </c>
      <c r="B1377" s="6">
        <v>44960.475555868055</v>
      </c>
      <c r="C1377" s="5" t="s">
        <v>13</v>
      </c>
      <c r="D1377" s="7"/>
      <c r="E1377" s="8"/>
      <c r="F1377" s="9">
        <v>8161.9</v>
      </c>
      <c r="I1377" s="10" t="s">
        <v>9</v>
      </c>
      <c r="J1377" s="5" t="s">
        <v>21</v>
      </c>
    </row>
    <row r="1378" spans="1:10">
      <c r="A1378" s="5" t="s">
        <v>1216</v>
      </c>
      <c r="B1378" s="6">
        <v>44960.475555868055</v>
      </c>
      <c r="C1378" s="5" t="s">
        <v>13</v>
      </c>
      <c r="D1378" s="7"/>
      <c r="E1378" s="8"/>
      <c r="F1378" s="9">
        <v>7098.8</v>
      </c>
      <c r="I1378" s="10" t="s">
        <v>9</v>
      </c>
      <c r="J1378" s="8" t="s">
        <v>221</v>
      </c>
    </row>
    <row r="1379" spans="1:10">
      <c r="A1379" s="5" t="s">
        <v>1216</v>
      </c>
      <c r="B1379" s="6">
        <v>44960.475555868055</v>
      </c>
      <c r="C1379" s="5" t="s">
        <v>13</v>
      </c>
      <c r="D1379" s="7"/>
      <c r="E1379" s="8"/>
      <c r="F1379" s="9">
        <v>1903.4</v>
      </c>
      <c r="I1379" s="10" t="s">
        <v>9</v>
      </c>
      <c r="J1379" s="8" t="s">
        <v>222</v>
      </c>
    </row>
    <row r="1380" spans="1:10">
      <c r="A1380" s="5" t="s">
        <v>1216</v>
      </c>
      <c r="B1380" s="6">
        <v>44960.475555868055</v>
      </c>
      <c r="C1380" s="5" t="s">
        <v>13</v>
      </c>
      <c r="D1380" s="7"/>
      <c r="E1380" s="8"/>
      <c r="F1380" s="9">
        <v>7832</v>
      </c>
      <c r="I1380" s="10" t="s">
        <v>9</v>
      </c>
      <c r="J1380" s="8" t="s">
        <v>223</v>
      </c>
    </row>
    <row r="1381" spans="1:10">
      <c r="A1381" s="5" t="s">
        <v>1216</v>
      </c>
      <c r="B1381" s="6">
        <v>44960.475555868055</v>
      </c>
      <c r="C1381" s="5" t="s">
        <v>13</v>
      </c>
      <c r="D1381" s="7"/>
      <c r="E1381" s="8"/>
      <c r="F1381" s="9">
        <v>8850</v>
      </c>
      <c r="I1381" s="10" t="s">
        <v>9</v>
      </c>
      <c r="J1381" s="8" t="s">
        <v>224</v>
      </c>
    </row>
    <row r="1382" spans="1:10">
      <c r="A1382" s="5" t="s">
        <v>1216</v>
      </c>
      <c r="B1382" s="6">
        <v>44960.475555868055</v>
      </c>
      <c r="C1382" s="5" t="s">
        <v>13</v>
      </c>
      <c r="D1382" s="7"/>
      <c r="E1382" s="8"/>
      <c r="F1382" s="9">
        <v>3907.5</v>
      </c>
      <c r="I1382" s="10" t="s">
        <v>9</v>
      </c>
      <c r="J1382" s="8" t="s">
        <v>225</v>
      </c>
    </row>
    <row r="1383" spans="1:10">
      <c r="A1383" s="11" t="s">
        <v>22</v>
      </c>
      <c r="B1383" s="3"/>
      <c r="C1383" s="3"/>
      <c r="D1383" s="7"/>
      <c r="E1383" s="8"/>
      <c r="F1383" s="37">
        <f>SUM(F1368:G1382)</f>
        <v>140413.69999999998</v>
      </c>
      <c r="H1383" s="9"/>
      <c r="I1383" s="10"/>
      <c r="J1383" s="5"/>
    </row>
    <row r="1384" spans="1:10" ht="15.75">
      <c r="A1384" s="13" t="s">
        <v>23</v>
      </c>
      <c r="B1384" s="13" t="s">
        <v>24</v>
      </c>
      <c r="C1384" s="13" t="s">
        <v>25</v>
      </c>
      <c r="D1384" s="14">
        <v>112722289</v>
      </c>
      <c r="E1384" s="8"/>
      <c r="H1384" s="9"/>
      <c r="I1384" s="10"/>
      <c r="J1384" s="5"/>
    </row>
    <row r="1385" spans="1:10">
      <c r="A1385" s="5"/>
      <c r="B1385" s="6"/>
      <c r="C1385" s="5"/>
      <c r="D1385" s="7"/>
      <c r="E1385" s="8"/>
      <c r="H1385" s="9"/>
      <c r="I1385" s="10"/>
      <c r="J1385" s="5"/>
    </row>
    <row r="1386" spans="1:10">
      <c r="A1386" s="5"/>
      <c r="B1386" s="6"/>
      <c r="C1386" s="5"/>
      <c r="D1386" s="7"/>
      <c r="E1386" s="8"/>
      <c r="H1386" s="9"/>
      <c r="I1386" s="10"/>
      <c r="J1386" s="5"/>
    </row>
    <row r="1387" spans="1:10">
      <c r="A1387" s="5" t="s">
        <v>1215</v>
      </c>
      <c r="B1387" s="6">
        <v>44960.866472094909</v>
      </c>
      <c r="C1387" s="5" t="s">
        <v>13</v>
      </c>
      <c r="D1387" s="7"/>
      <c r="E1387" s="8"/>
      <c r="G1387" s="9">
        <v>85845.19</v>
      </c>
      <c r="I1387" s="10" t="s">
        <v>10</v>
      </c>
      <c r="J1387" s="5" t="s">
        <v>30</v>
      </c>
    </row>
    <row r="1388" spans="1:10">
      <c r="A1388" s="5" t="s">
        <v>1215</v>
      </c>
      <c r="B1388" s="6">
        <v>44960.866472094909</v>
      </c>
      <c r="C1388" s="5" t="s">
        <v>13</v>
      </c>
      <c r="D1388" s="15">
        <v>45173203637</v>
      </c>
      <c r="E1388" s="5" t="s">
        <v>83</v>
      </c>
      <c r="H1388" s="9">
        <v>1746.8</v>
      </c>
      <c r="I1388" s="5" t="s">
        <v>28</v>
      </c>
      <c r="J1388" s="5" t="s">
        <v>30</v>
      </c>
    </row>
    <row r="1389" spans="1:10">
      <c r="A1389" s="5" t="s">
        <v>1215</v>
      </c>
      <c r="B1389" s="6">
        <v>44960.866472094909</v>
      </c>
      <c r="C1389" s="5" t="s">
        <v>13</v>
      </c>
      <c r="D1389" s="15">
        <v>451732036371</v>
      </c>
      <c r="E1389" s="5" t="s">
        <v>83</v>
      </c>
      <c r="H1389" s="9">
        <v>11459.6</v>
      </c>
      <c r="I1389" s="5" t="s">
        <v>28</v>
      </c>
      <c r="J1389" s="5" t="s">
        <v>30</v>
      </c>
    </row>
    <row r="1390" spans="1:10">
      <c r="A1390" s="5" t="s">
        <v>1215</v>
      </c>
      <c r="B1390" s="6">
        <v>44960.866472094909</v>
      </c>
      <c r="C1390" s="5" t="s">
        <v>13</v>
      </c>
      <c r="D1390" s="15">
        <v>45123279824</v>
      </c>
      <c r="E1390" s="8" t="s">
        <v>27</v>
      </c>
      <c r="H1390" s="9">
        <v>5359.66</v>
      </c>
      <c r="I1390" s="5" t="s">
        <v>28</v>
      </c>
      <c r="J1390" s="5" t="s">
        <v>32</v>
      </c>
    </row>
    <row r="1391" spans="1:10">
      <c r="A1391" s="5" t="s">
        <v>1215</v>
      </c>
      <c r="B1391" s="6">
        <v>44960.866472094909</v>
      </c>
      <c r="C1391" s="5" t="s">
        <v>13</v>
      </c>
      <c r="D1391" s="15">
        <v>45153139855</v>
      </c>
      <c r="E1391" s="8" t="s">
        <v>27</v>
      </c>
      <c r="H1391" s="9">
        <v>160.69999999999999</v>
      </c>
      <c r="I1391" s="5" t="s">
        <v>28</v>
      </c>
      <c r="J1391" s="5" t="s">
        <v>30</v>
      </c>
    </row>
    <row r="1392" spans="1:10">
      <c r="A1392" s="5" t="s">
        <v>1215</v>
      </c>
      <c r="B1392" s="6">
        <v>44960.866472094909</v>
      </c>
      <c r="C1392" s="5" t="s">
        <v>13</v>
      </c>
      <c r="D1392" s="15">
        <v>45113291208</v>
      </c>
      <c r="E1392" s="8" t="s">
        <v>27</v>
      </c>
      <c r="H1392" s="9">
        <v>220.8</v>
      </c>
      <c r="I1392" s="5" t="s">
        <v>28</v>
      </c>
      <c r="J1392" s="5" t="s">
        <v>30</v>
      </c>
    </row>
    <row r="1393" spans="1:10">
      <c r="A1393" s="5" t="s">
        <v>1215</v>
      </c>
      <c r="B1393" s="6">
        <v>44960.866472094909</v>
      </c>
      <c r="C1393" s="5" t="s">
        <v>13</v>
      </c>
      <c r="D1393" s="15">
        <v>11790852483</v>
      </c>
      <c r="E1393" s="8" t="s">
        <v>27</v>
      </c>
      <c r="H1393" s="9">
        <v>1545.99</v>
      </c>
      <c r="I1393" s="5" t="s">
        <v>28</v>
      </c>
      <c r="J1393" s="5" t="s">
        <v>32</v>
      </c>
    </row>
    <row r="1394" spans="1:10">
      <c r="A1394" s="5" t="s">
        <v>1215</v>
      </c>
      <c r="B1394" s="6">
        <v>44960.866472094909</v>
      </c>
      <c r="C1394" s="5" t="s">
        <v>13</v>
      </c>
      <c r="D1394" s="15">
        <v>19120634901</v>
      </c>
      <c r="E1394" s="8" t="s">
        <v>27</v>
      </c>
      <c r="H1394" s="9">
        <v>743.2</v>
      </c>
      <c r="I1394" s="5" t="s">
        <v>28</v>
      </c>
      <c r="J1394" s="5" t="s">
        <v>30</v>
      </c>
    </row>
    <row r="1395" spans="1:10">
      <c r="A1395" s="5" t="s">
        <v>1215</v>
      </c>
      <c r="B1395" s="6">
        <v>44960.866472094909</v>
      </c>
      <c r="C1395" s="5" t="s">
        <v>13</v>
      </c>
      <c r="D1395" s="15">
        <v>45113294780</v>
      </c>
      <c r="E1395" s="8" t="s">
        <v>27</v>
      </c>
      <c r="H1395" s="9">
        <v>201</v>
      </c>
      <c r="I1395" s="5" t="s">
        <v>28</v>
      </c>
      <c r="J1395" s="5" t="s">
        <v>30</v>
      </c>
    </row>
    <row r="1396" spans="1:10">
      <c r="A1396" s="5" t="s">
        <v>1215</v>
      </c>
      <c r="B1396" s="6">
        <v>44960.866472094909</v>
      </c>
      <c r="C1396" s="5" t="s">
        <v>13</v>
      </c>
      <c r="D1396" s="15">
        <v>45173207198</v>
      </c>
      <c r="E1396" s="8" t="s">
        <v>27</v>
      </c>
      <c r="H1396" s="9">
        <v>210</v>
      </c>
      <c r="I1396" s="5" t="s">
        <v>28</v>
      </c>
      <c r="J1396" s="5" t="s">
        <v>30</v>
      </c>
    </row>
    <row r="1397" spans="1:10">
      <c r="A1397" s="5" t="s">
        <v>1215</v>
      </c>
      <c r="B1397" s="6">
        <v>44960.866472094909</v>
      </c>
      <c r="C1397" s="5" t="s">
        <v>13</v>
      </c>
      <c r="D1397" s="15">
        <v>51717370031</v>
      </c>
      <c r="E1397" s="8" t="s">
        <v>27</v>
      </c>
      <c r="H1397" s="9">
        <v>1645.15</v>
      </c>
      <c r="I1397" s="5" t="s">
        <v>28</v>
      </c>
      <c r="J1397" s="5" t="s">
        <v>30</v>
      </c>
    </row>
    <row r="1398" spans="1:10">
      <c r="A1398" s="5" t="s">
        <v>1215</v>
      </c>
      <c r="B1398" s="6">
        <v>44960.866472094909</v>
      </c>
      <c r="C1398" s="5" t="s">
        <v>13</v>
      </c>
      <c r="D1398" s="15">
        <v>45123277852</v>
      </c>
      <c r="E1398" s="8" t="s">
        <v>27</v>
      </c>
      <c r="H1398" s="9">
        <v>816</v>
      </c>
      <c r="I1398" s="5" t="s">
        <v>28</v>
      </c>
      <c r="J1398" s="5" t="s">
        <v>30</v>
      </c>
    </row>
    <row r="1399" spans="1:10">
      <c r="A1399" s="5" t="s">
        <v>1215</v>
      </c>
      <c r="B1399" s="6">
        <v>44960.866472094909</v>
      </c>
      <c r="C1399" s="5" t="s">
        <v>13</v>
      </c>
      <c r="D1399" s="15">
        <v>45173206707</v>
      </c>
      <c r="E1399" s="8" t="s">
        <v>27</v>
      </c>
      <c r="H1399" s="9">
        <v>545</v>
      </c>
      <c r="I1399" s="5" t="s">
        <v>28</v>
      </c>
      <c r="J1399" s="5" t="s">
        <v>30</v>
      </c>
    </row>
    <row r="1400" spans="1:10">
      <c r="A1400" s="5" t="s">
        <v>1215</v>
      </c>
      <c r="B1400" s="6">
        <v>44960.866472094909</v>
      </c>
      <c r="C1400" s="5" t="s">
        <v>13</v>
      </c>
      <c r="D1400" s="7">
        <v>443485</v>
      </c>
      <c r="E1400" s="8" t="s">
        <v>27</v>
      </c>
      <c r="H1400" s="9">
        <v>5790.1</v>
      </c>
      <c r="I1400" s="5" t="s">
        <v>28</v>
      </c>
      <c r="J1400" s="5" t="s">
        <v>32</v>
      </c>
    </row>
    <row r="1401" spans="1:10">
      <c r="A1401" s="5" t="s">
        <v>1215</v>
      </c>
      <c r="B1401" s="6">
        <v>44960.866472094909</v>
      </c>
      <c r="C1401" s="5" t="s">
        <v>13</v>
      </c>
      <c r="D1401" s="7">
        <v>443483</v>
      </c>
      <c r="E1401" s="8" t="s">
        <v>27</v>
      </c>
      <c r="H1401" s="9">
        <v>885.6</v>
      </c>
      <c r="I1401" s="5" t="s">
        <v>28</v>
      </c>
      <c r="J1401" s="5" t="s">
        <v>32</v>
      </c>
    </row>
    <row r="1402" spans="1:10">
      <c r="A1402" s="5" t="s">
        <v>1215</v>
      </c>
      <c r="B1402" s="6">
        <v>44960.866472094909</v>
      </c>
      <c r="C1402" s="5" t="s">
        <v>13</v>
      </c>
      <c r="D1402" s="7">
        <v>443482</v>
      </c>
      <c r="E1402" s="8" t="s">
        <v>27</v>
      </c>
      <c r="H1402" s="9">
        <v>742.14</v>
      </c>
      <c r="I1402" s="5" t="s">
        <v>28</v>
      </c>
      <c r="J1402" s="5" t="s">
        <v>32</v>
      </c>
    </row>
    <row r="1403" spans="1:10">
      <c r="A1403" s="5" t="s">
        <v>1215</v>
      </c>
      <c r="B1403" s="6">
        <v>44960.866472094909</v>
      </c>
      <c r="C1403" s="5" t="s">
        <v>13</v>
      </c>
      <c r="D1403" s="7">
        <v>140790</v>
      </c>
      <c r="E1403" s="8" t="s">
        <v>27</v>
      </c>
      <c r="H1403" s="9">
        <v>6257.7</v>
      </c>
      <c r="I1403" s="5" t="s">
        <v>28</v>
      </c>
      <c r="J1403" s="5" t="s">
        <v>29</v>
      </c>
    </row>
    <row r="1404" spans="1:10">
      <c r="A1404" s="5" t="s">
        <v>1215</v>
      </c>
      <c r="B1404" s="6">
        <v>44960.866472094909</v>
      </c>
      <c r="C1404" s="5" t="s">
        <v>13</v>
      </c>
      <c r="D1404" s="7">
        <v>240990</v>
      </c>
      <c r="E1404" s="8" t="s">
        <v>27</v>
      </c>
      <c r="H1404" s="9">
        <v>6997.1</v>
      </c>
      <c r="I1404" s="5" t="s">
        <v>28</v>
      </c>
      <c r="J1404" s="8" t="s">
        <v>1130</v>
      </c>
    </row>
    <row r="1405" spans="1:10">
      <c r="A1405" s="5" t="s">
        <v>1215</v>
      </c>
      <c r="B1405" s="6">
        <v>44960.866472094909</v>
      </c>
      <c r="C1405" s="5" t="s">
        <v>13</v>
      </c>
      <c r="D1405" s="7"/>
      <c r="E1405" s="8"/>
      <c r="F1405" s="9">
        <v>10172.299999999999</v>
      </c>
      <c r="I1405" s="10" t="s">
        <v>9</v>
      </c>
      <c r="J1405" s="8" t="s">
        <v>14</v>
      </c>
    </row>
    <row r="1406" spans="1:10">
      <c r="A1406" s="5" t="s">
        <v>1215</v>
      </c>
      <c r="B1406" s="6">
        <v>44960.866472094909</v>
      </c>
      <c r="C1406" s="5" t="s">
        <v>13</v>
      </c>
      <c r="D1406" s="7"/>
      <c r="E1406" s="8"/>
      <c r="F1406" s="9">
        <v>5250.6</v>
      </c>
      <c r="I1406" s="10" t="s">
        <v>9</v>
      </c>
      <c r="J1406" s="5" t="s">
        <v>218</v>
      </c>
    </row>
    <row r="1407" spans="1:10">
      <c r="A1407" s="5" t="s">
        <v>1215</v>
      </c>
      <c r="B1407" s="6">
        <v>44960.866472094909</v>
      </c>
      <c r="C1407" s="5" t="s">
        <v>13</v>
      </c>
      <c r="D1407" s="7"/>
      <c r="E1407" s="8"/>
      <c r="F1407" s="9">
        <v>3782.3</v>
      </c>
      <c r="I1407" s="10" t="s">
        <v>9</v>
      </c>
      <c r="J1407" s="5" t="s">
        <v>15</v>
      </c>
    </row>
    <row r="1408" spans="1:10">
      <c r="A1408" s="5" t="s">
        <v>1215</v>
      </c>
      <c r="B1408" s="6">
        <v>44960.866472094909</v>
      </c>
      <c r="C1408" s="5" t="s">
        <v>13</v>
      </c>
      <c r="D1408" s="7"/>
      <c r="E1408" s="8"/>
      <c r="F1408" s="9">
        <v>8084.2</v>
      </c>
      <c r="I1408" s="10" t="s">
        <v>9</v>
      </c>
      <c r="J1408" s="8" t="s">
        <v>219</v>
      </c>
    </row>
    <row r="1409" spans="1:10">
      <c r="A1409" s="5" t="s">
        <v>1215</v>
      </c>
      <c r="B1409" s="6">
        <v>44960.866472094909</v>
      </c>
      <c r="C1409" s="5" t="s">
        <v>13</v>
      </c>
      <c r="D1409" s="7"/>
      <c r="E1409" s="8"/>
      <c r="F1409" s="9">
        <v>13090.6</v>
      </c>
      <c r="I1409" s="10" t="s">
        <v>9</v>
      </c>
      <c r="J1409" s="5" t="s">
        <v>16</v>
      </c>
    </row>
    <row r="1410" spans="1:10">
      <c r="A1410" s="5" t="s">
        <v>1215</v>
      </c>
      <c r="B1410" s="6">
        <v>44960.866472094909</v>
      </c>
      <c r="C1410" s="5" t="s">
        <v>13</v>
      </c>
      <c r="D1410" s="7"/>
      <c r="E1410" s="8"/>
      <c r="F1410" s="9">
        <v>13456.9</v>
      </c>
      <c r="I1410" s="10" t="s">
        <v>9</v>
      </c>
      <c r="J1410" s="5" t="s">
        <v>17</v>
      </c>
    </row>
    <row r="1411" spans="1:10">
      <c r="A1411" s="5" t="s">
        <v>1215</v>
      </c>
      <c r="B1411" s="6">
        <v>44960.866472094909</v>
      </c>
      <c r="C1411" s="5" t="s">
        <v>13</v>
      </c>
      <c r="D1411" s="7"/>
      <c r="E1411" s="8"/>
      <c r="F1411" s="9">
        <v>5265.6</v>
      </c>
      <c r="I1411" s="10" t="s">
        <v>9</v>
      </c>
      <c r="J1411" s="5" t="s">
        <v>220</v>
      </c>
    </row>
    <row r="1412" spans="1:10">
      <c r="A1412" s="5" t="s">
        <v>1215</v>
      </c>
      <c r="B1412" s="6">
        <v>44960.866472094909</v>
      </c>
      <c r="C1412" s="5" t="s">
        <v>13</v>
      </c>
      <c r="D1412" s="7"/>
      <c r="E1412" s="8"/>
      <c r="F1412" s="9">
        <v>13191.6</v>
      </c>
      <c r="I1412" s="10" t="s">
        <v>9</v>
      </c>
      <c r="J1412" s="5" t="s">
        <v>18</v>
      </c>
    </row>
    <row r="1413" spans="1:10">
      <c r="A1413" s="5" t="s">
        <v>1215</v>
      </c>
      <c r="B1413" s="6">
        <v>44960.866472094909</v>
      </c>
      <c r="C1413" s="5" t="s">
        <v>13</v>
      </c>
      <c r="D1413" s="7"/>
      <c r="E1413" s="8"/>
      <c r="F1413" s="9">
        <v>13439.2</v>
      </c>
      <c r="I1413" s="10" t="s">
        <v>9</v>
      </c>
      <c r="J1413" s="5" t="s">
        <v>19</v>
      </c>
    </row>
    <row r="1414" spans="1:10">
      <c r="A1414" s="5" t="s">
        <v>1215</v>
      </c>
      <c r="B1414" s="6">
        <v>44960.866472094909</v>
      </c>
      <c r="C1414" s="5" t="s">
        <v>13</v>
      </c>
      <c r="D1414" s="7"/>
      <c r="E1414" s="8"/>
      <c r="F1414" s="9">
        <v>11085</v>
      </c>
      <c r="I1414" s="10" t="s">
        <v>9</v>
      </c>
      <c r="J1414" s="5" t="s">
        <v>20</v>
      </c>
    </row>
    <row r="1415" spans="1:10">
      <c r="A1415" s="5" t="s">
        <v>1215</v>
      </c>
      <c r="B1415" s="6">
        <v>44960.866472094909</v>
      </c>
      <c r="C1415" s="5" t="s">
        <v>13</v>
      </c>
      <c r="D1415" s="7"/>
      <c r="E1415" s="8"/>
      <c r="F1415" s="9">
        <v>7773.1</v>
      </c>
      <c r="I1415" s="10" t="s">
        <v>9</v>
      </c>
      <c r="J1415" s="5" t="s">
        <v>21</v>
      </c>
    </row>
    <row r="1416" spans="1:10">
      <c r="A1416" s="5" t="s">
        <v>1215</v>
      </c>
      <c r="B1416" s="6">
        <v>44960.866472094909</v>
      </c>
      <c r="C1416" s="5" t="s">
        <v>13</v>
      </c>
      <c r="D1416" s="7"/>
      <c r="E1416" s="8"/>
      <c r="F1416" s="9">
        <v>11178.4</v>
      </c>
      <c r="I1416" s="10" t="s">
        <v>9</v>
      </c>
      <c r="J1416" s="8" t="s">
        <v>221</v>
      </c>
    </row>
    <row r="1417" spans="1:10">
      <c r="A1417" s="5" t="s">
        <v>1215</v>
      </c>
      <c r="B1417" s="6">
        <v>44960.866472094909</v>
      </c>
      <c r="C1417" s="5" t="s">
        <v>13</v>
      </c>
      <c r="D1417" s="7"/>
      <c r="E1417" s="8"/>
      <c r="F1417" s="9">
        <v>4421.3</v>
      </c>
      <c r="I1417" s="10" t="s">
        <v>9</v>
      </c>
      <c r="J1417" s="8" t="s">
        <v>222</v>
      </c>
    </row>
    <row r="1418" spans="1:10">
      <c r="A1418" s="5" t="s">
        <v>1215</v>
      </c>
      <c r="B1418" s="6">
        <v>44960.866472094909</v>
      </c>
      <c r="C1418" s="5" t="s">
        <v>13</v>
      </c>
      <c r="D1418" s="7"/>
      <c r="E1418" s="8"/>
      <c r="F1418" s="9">
        <v>10558.8</v>
      </c>
      <c r="I1418" s="10" t="s">
        <v>9</v>
      </c>
      <c r="J1418" s="8" t="s">
        <v>223</v>
      </c>
    </row>
    <row r="1419" spans="1:10">
      <c r="A1419" s="5" t="s">
        <v>1215</v>
      </c>
      <c r="B1419" s="6">
        <v>44960.866472094909</v>
      </c>
      <c r="C1419" s="5" t="s">
        <v>13</v>
      </c>
      <c r="D1419" s="7"/>
      <c r="E1419" s="8"/>
      <c r="F1419" s="9">
        <v>9285.2000000000007</v>
      </c>
      <c r="I1419" s="10" t="s">
        <v>9</v>
      </c>
      <c r="J1419" s="8" t="s">
        <v>224</v>
      </c>
    </row>
    <row r="1420" spans="1:10">
      <c r="A1420" s="5" t="s">
        <v>1215</v>
      </c>
      <c r="B1420" s="6">
        <v>44960.866472094909</v>
      </c>
      <c r="C1420" s="5" t="s">
        <v>13</v>
      </c>
      <c r="D1420" s="7"/>
      <c r="E1420" s="8"/>
      <c r="F1420" s="9">
        <v>6287.1</v>
      </c>
      <c r="I1420" s="10" t="s">
        <v>9</v>
      </c>
      <c r="J1420" s="8" t="s">
        <v>225</v>
      </c>
    </row>
    <row r="1421" spans="1:10">
      <c r="A1421" s="5" t="s">
        <v>1215</v>
      </c>
      <c r="B1421" s="6">
        <v>44960.866472094909</v>
      </c>
      <c r="C1421" s="5" t="s">
        <v>13</v>
      </c>
      <c r="D1421" s="7"/>
      <c r="E1421" s="8"/>
      <c r="F1421" s="9">
        <v>12700</v>
      </c>
      <c r="I1421" s="10" t="s">
        <v>9</v>
      </c>
      <c r="J1421" s="8" t="s">
        <v>275</v>
      </c>
    </row>
    <row r="1422" spans="1:10">
      <c r="A1422" s="11" t="s">
        <v>22</v>
      </c>
      <c r="B1422" s="3"/>
      <c r="C1422" s="3"/>
      <c r="D1422" s="7"/>
      <c r="E1422" s="8"/>
      <c r="F1422" s="37">
        <f>SUM(F1387:G1421)</f>
        <v>244867.39000000004</v>
      </c>
      <c r="H1422" s="9"/>
      <c r="I1422" s="10"/>
      <c r="J1422" s="5"/>
    </row>
    <row r="1423" spans="1:10" ht="15.75">
      <c r="A1423" s="13" t="s">
        <v>23</v>
      </c>
      <c r="B1423" s="13" t="s">
        <v>24</v>
      </c>
      <c r="C1423" s="13" t="s">
        <v>25</v>
      </c>
      <c r="D1423" s="14">
        <v>112729098</v>
      </c>
      <c r="E1423" s="8"/>
      <c r="H1423" s="9"/>
      <c r="I1423" s="10"/>
      <c r="J1423" s="5"/>
    </row>
    <row r="1424" spans="1:10">
      <c r="A1424" s="5"/>
      <c r="B1424" s="6"/>
      <c r="C1424" s="5"/>
      <c r="D1424" s="7"/>
      <c r="E1424" s="8"/>
      <c r="H1424" s="9"/>
      <c r="I1424" s="10"/>
      <c r="J1424" s="5"/>
    </row>
    <row r="1425" spans="1:10">
      <c r="A1425" s="89" t="s">
        <v>1316</v>
      </c>
      <c r="B1425" s="90"/>
      <c r="C1425" s="91"/>
      <c r="D1425" s="92"/>
      <c r="E1425" s="8"/>
      <c r="H1425" s="9"/>
      <c r="I1425" s="10"/>
      <c r="J1425" s="5"/>
    </row>
    <row r="1426" spans="1:10">
      <c r="A1426" s="5"/>
      <c r="B1426" s="6"/>
      <c r="C1426" s="5"/>
      <c r="D1426" s="7"/>
      <c r="E1426" s="8"/>
      <c r="H1426" s="9"/>
      <c r="I1426" s="10"/>
      <c r="J1426" s="5"/>
    </row>
    <row r="1427" spans="1:10">
      <c r="A1427" s="1" t="s">
        <v>0</v>
      </c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1:10">
      <c r="A1428" s="3" t="s">
        <v>1214</v>
      </c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1:10">
      <c r="A1429" s="95" t="s">
        <v>0</v>
      </c>
      <c r="B1429" s="95" t="s">
        <v>2</v>
      </c>
      <c r="C1429" s="95" t="s">
        <v>3</v>
      </c>
      <c r="D1429" s="95" t="s">
        <v>4</v>
      </c>
      <c r="E1429" s="95" t="s">
        <v>5</v>
      </c>
      <c r="F1429" s="97" t="s">
        <v>6</v>
      </c>
      <c r="G1429" s="98"/>
      <c r="H1429" s="99"/>
      <c r="I1429" s="95" t="s">
        <v>7</v>
      </c>
      <c r="J1429" s="95" t="s">
        <v>8</v>
      </c>
    </row>
    <row r="1430" spans="1:10">
      <c r="A1430" s="96"/>
      <c r="B1430" s="96"/>
      <c r="C1430" s="96"/>
      <c r="D1430" s="96"/>
      <c r="E1430" s="96"/>
      <c r="F1430" s="4" t="s">
        <v>9</v>
      </c>
      <c r="G1430" s="4" t="s">
        <v>10</v>
      </c>
      <c r="H1430" s="4" t="s">
        <v>11</v>
      </c>
      <c r="I1430" s="96"/>
      <c r="J1430" s="96"/>
    </row>
    <row r="1431" spans="1:10">
      <c r="A1431" s="5" t="s">
        <v>1213</v>
      </c>
      <c r="B1431" s="6">
        <v>44961.743194664348</v>
      </c>
      <c r="C1431" s="5" t="s">
        <v>13</v>
      </c>
      <c r="D1431" s="15">
        <v>45173209218</v>
      </c>
      <c r="E1431" s="8" t="s">
        <v>27</v>
      </c>
      <c r="H1431" s="9">
        <v>1715.75</v>
      </c>
      <c r="I1431" s="5" t="s">
        <v>28</v>
      </c>
      <c r="J1431" s="5" t="s">
        <v>32</v>
      </c>
    </row>
    <row r="1432" spans="1:10">
      <c r="A1432" s="5" t="s">
        <v>1213</v>
      </c>
      <c r="B1432" s="6">
        <v>44961.743194664348</v>
      </c>
      <c r="C1432" s="5" t="s">
        <v>13</v>
      </c>
      <c r="D1432" s="15">
        <v>89940720243</v>
      </c>
      <c r="E1432" s="8" t="s">
        <v>27</v>
      </c>
      <c r="H1432" s="9">
        <v>196.7</v>
      </c>
      <c r="I1432" s="5" t="s">
        <v>28</v>
      </c>
      <c r="J1432" s="5" t="s">
        <v>30</v>
      </c>
    </row>
    <row r="1433" spans="1:10">
      <c r="A1433" s="5" t="s">
        <v>1213</v>
      </c>
      <c r="B1433" s="6">
        <v>44961.743194664348</v>
      </c>
      <c r="C1433" s="5" t="s">
        <v>13</v>
      </c>
      <c r="D1433" s="15">
        <v>45113297103</v>
      </c>
      <c r="E1433" s="8" t="s">
        <v>27</v>
      </c>
      <c r="H1433" s="9">
        <v>831</v>
      </c>
      <c r="I1433" s="5" t="s">
        <v>28</v>
      </c>
      <c r="J1433" s="5" t="s">
        <v>30</v>
      </c>
    </row>
    <row r="1434" spans="1:10">
      <c r="A1434" s="5" t="s">
        <v>1213</v>
      </c>
      <c r="B1434" s="6">
        <v>44961.743194664348</v>
      </c>
      <c r="C1434" s="5" t="s">
        <v>13</v>
      </c>
      <c r="D1434" s="15">
        <v>51217572140</v>
      </c>
      <c r="E1434" s="8" t="s">
        <v>27</v>
      </c>
      <c r="H1434" s="9">
        <v>1726</v>
      </c>
      <c r="I1434" s="5" t="s">
        <v>28</v>
      </c>
      <c r="J1434" s="5" t="s">
        <v>32</v>
      </c>
    </row>
    <row r="1435" spans="1:10">
      <c r="A1435" s="5" t="s">
        <v>1213</v>
      </c>
      <c r="B1435" s="6">
        <v>44961.743194664348</v>
      </c>
      <c r="C1435" s="5" t="s">
        <v>13</v>
      </c>
      <c r="D1435" s="7">
        <v>140872</v>
      </c>
      <c r="E1435" s="8" t="s">
        <v>27</v>
      </c>
      <c r="H1435" s="9">
        <v>11468.2</v>
      </c>
      <c r="I1435" s="5" t="s">
        <v>28</v>
      </c>
      <c r="J1435" s="8" t="s">
        <v>1130</v>
      </c>
    </row>
    <row r="1436" spans="1:10">
      <c r="A1436" s="5" t="s">
        <v>1213</v>
      </c>
      <c r="B1436" s="6">
        <v>44961.743194664348</v>
      </c>
      <c r="C1436" s="5" t="s">
        <v>13</v>
      </c>
      <c r="D1436" s="7">
        <v>205125</v>
      </c>
      <c r="E1436" s="8" t="s">
        <v>27</v>
      </c>
      <c r="H1436" s="9">
        <v>18245.3</v>
      </c>
      <c r="I1436" s="5" t="s">
        <v>28</v>
      </c>
      <c r="J1436" s="5" t="s">
        <v>29</v>
      </c>
    </row>
    <row r="1437" spans="1:10">
      <c r="A1437" s="5" t="s">
        <v>1213</v>
      </c>
      <c r="B1437" s="6">
        <v>44961.743194664348</v>
      </c>
      <c r="C1437" s="5" t="s">
        <v>13</v>
      </c>
      <c r="D1437" s="7">
        <v>241109</v>
      </c>
      <c r="E1437" s="8" t="s">
        <v>27</v>
      </c>
      <c r="H1437" s="9">
        <v>5978.9</v>
      </c>
      <c r="I1437" s="5" t="s">
        <v>28</v>
      </c>
      <c r="J1437" s="5" t="s">
        <v>32</v>
      </c>
    </row>
    <row r="1438" spans="1:10">
      <c r="A1438" s="11" t="s">
        <v>22</v>
      </c>
      <c r="B1438" s="3"/>
      <c r="C1438" s="3"/>
      <c r="D1438" s="7"/>
      <c r="E1438" s="8"/>
      <c r="H1438" s="9"/>
      <c r="I1438" s="10"/>
      <c r="J1438" s="5"/>
    </row>
    <row r="1439" spans="1:10">
      <c r="A1439" s="13" t="s">
        <v>23</v>
      </c>
      <c r="B1439" s="13" t="s">
        <v>24</v>
      </c>
      <c r="C1439" s="13" t="s">
        <v>25</v>
      </c>
      <c r="D1439" s="7"/>
      <c r="E1439" s="8"/>
      <c r="H1439" s="9"/>
      <c r="I1439" s="10"/>
      <c r="J1439" s="5"/>
    </row>
    <row r="1440" spans="1:10">
      <c r="A1440" s="40" t="s">
        <v>1276</v>
      </c>
      <c r="B1440" s="17"/>
      <c r="C1440" s="17"/>
    </row>
    <row r="1442" spans="1:10">
      <c r="A1442" s="1" t="s">
        <v>0</v>
      </c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1:10">
      <c r="A1443" s="3" t="s">
        <v>1283</v>
      </c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1:10">
      <c r="A1444" s="95" t="s">
        <v>0</v>
      </c>
      <c r="B1444" s="95" t="s">
        <v>2</v>
      </c>
      <c r="C1444" s="95" t="s">
        <v>3</v>
      </c>
      <c r="D1444" s="95" t="s">
        <v>4</v>
      </c>
      <c r="E1444" s="95" t="s">
        <v>5</v>
      </c>
      <c r="F1444" s="97" t="s">
        <v>6</v>
      </c>
      <c r="G1444" s="98"/>
      <c r="H1444" s="99"/>
      <c r="I1444" s="95" t="s">
        <v>7</v>
      </c>
      <c r="J1444" s="95" t="s">
        <v>8</v>
      </c>
    </row>
    <row r="1445" spans="1:10">
      <c r="A1445" s="96"/>
      <c r="B1445" s="96"/>
      <c r="C1445" s="96"/>
      <c r="D1445" s="96"/>
      <c r="E1445" s="96"/>
      <c r="F1445" s="4" t="s">
        <v>9</v>
      </c>
      <c r="G1445" s="4" t="s">
        <v>10</v>
      </c>
      <c r="H1445" s="4" t="s">
        <v>11</v>
      </c>
      <c r="I1445" s="96"/>
      <c r="J1445" s="96"/>
    </row>
    <row r="1446" spans="1:10">
      <c r="A1446" s="5" t="s">
        <v>1282</v>
      </c>
      <c r="B1446" s="6">
        <v>44963.50967835648</v>
      </c>
      <c r="C1446" s="5" t="s">
        <v>13</v>
      </c>
      <c r="D1446" s="10"/>
      <c r="E1446" s="8"/>
      <c r="G1446" s="9">
        <v>512.28</v>
      </c>
      <c r="I1446" s="10" t="s">
        <v>10</v>
      </c>
      <c r="J1446" s="5" t="s">
        <v>19</v>
      </c>
    </row>
    <row r="1447" spans="1:10">
      <c r="A1447" s="5" t="s">
        <v>1282</v>
      </c>
      <c r="B1447" s="6">
        <v>44963.50967835648</v>
      </c>
      <c r="C1447" s="5" t="s">
        <v>13</v>
      </c>
      <c r="D1447" s="10"/>
      <c r="E1447" s="8"/>
      <c r="F1447" s="9">
        <v>7781.2</v>
      </c>
      <c r="I1447" s="10" t="s">
        <v>9</v>
      </c>
      <c r="J1447" s="8" t="s">
        <v>14</v>
      </c>
    </row>
    <row r="1448" spans="1:10">
      <c r="A1448" s="5" t="s">
        <v>1282</v>
      </c>
      <c r="B1448" s="6">
        <v>44963.50967835648</v>
      </c>
      <c r="C1448" s="5" t="s">
        <v>13</v>
      </c>
      <c r="D1448" s="10"/>
      <c r="E1448" s="8"/>
      <c r="F1448" s="9">
        <v>2263.5</v>
      </c>
      <c r="I1448" s="10" t="s">
        <v>9</v>
      </c>
      <c r="J1448" s="5" t="s">
        <v>218</v>
      </c>
    </row>
    <row r="1449" spans="1:10">
      <c r="A1449" s="5" t="s">
        <v>1282</v>
      </c>
      <c r="B1449" s="6">
        <v>44963.50967835648</v>
      </c>
      <c r="C1449" s="5" t="s">
        <v>13</v>
      </c>
      <c r="D1449" s="10"/>
      <c r="E1449" s="8"/>
      <c r="F1449" s="9">
        <v>1897.7</v>
      </c>
      <c r="I1449" s="10" t="s">
        <v>9</v>
      </c>
      <c r="J1449" s="5" t="s">
        <v>15</v>
      </c>
    </row>
    <row r="1450" spans="1:10">
      <c r="A1450" s="5" t="s">
        <v>1282</v>
      </c>
      <c r="B1450" s="6">
        <v>44963.50967835648</v>
      </c>
      <c r="C1450" s="5" t="s">
        <v>13</v>
      </c>
      <c r="D1450" s="10"/>
      <c r="E1450" s="8"/>
      <c r="F1450" s="9">
        <v>3841.5</v>
      </c>
      <c r="I1450" s="10" t="s">
        <v>9</v>
      </c>
      <c r="J1450" s="8" t="s">
        <v>219</v>
      </c>
    </row>
    <row r="1451" spans="1:10">
      <c r="A1451" s="5" t="s">
        <v>1282</v>
      </c>
      <c r="B1451" s="6">
        <v>44963.50967835648</v>
      </c>
      <c r="C1451" s="5" t="s">
        <v>13</v>
      </c>
      <c r="D1451" s="10"/>
      <c r="E1451" s="8"/>
      <c r="F1451" s="9">
        <v>7279.7</v>
      </c>
      <c r="I1451" s="10" t="s">
        <v>9</v>
      </c>
      <c r="J1451" s="5" t="s">
        <v>16</v>
      </c>
    </row>
    <row r="1452" spans="1:10">
      <c r="A1452" s="5" t="s">
        <v>1282</v>
      </c>
      <c r="B1452" s="6">
        <v>44963.50967835648</v>
      </c>
      <c r="C1452" s="5" t="s">
        <v>13</v>
      </c>
      <c r="D1452" s="10"/>
      <c r="E1452" s="8"/>
      <c r="F1452" s="9">
        <v>4598.7</v>
      </c>
      <c r="I1452" s="10" t="s">
        <v>9</v>
      </c>
      <c r="J1452" s="5" t="s">
        <v>17</v>
      </c>
    </row>
    <row r="1453" spans="1:10">
      <c r="A1453" s="5" t="s">
        <v>1282</v>
      </c>
      <c r="B1453" s="6">
        <v>44963.50967835648</v>
      </c>
      <c r="C1453" s="5" t="s">
        <v>13</v>
      </c>
      <c r="D1453" s="10"/>
      <c r="E1453" s="8"/>
      <c r="F1453" s="9">
        <v>5710.4</v>
      </c>
      <c r="I1453" s="10" t="s">
        <v>9</v>
      </c>
      <c r="J1453" s="5" t="s">
        <v>18</v>
      </c>
    </row>
    <row r="1454" spans="1:10">
      <c r="A1454" s="5" t="s">
        <v>1282</v>
      </c>
      <c r="B1454" s="6">
        <v>44963.50967835648</v>
      </c>
      <c r="C1454" s="5" t="s">
        <v>13</v>
      </c>
      <c r="D1454" s="10"/>
      <c r="E1454" s="8"/>
      <c r="F1454" s="9">
        <v>14066.1</v>
      </c>
      <c r="I1454" s="10" t="s">
        <v>9</v>
      </c>
      <c r="J1454" s="5" t="s">
        <v>19</v>
      </c>
    </row>
    <row r="1455" spans="1:10">
      <c r="A1455" s="5" t="s">
        <v>1282</v>
      </c>
      <c r="B1455" s="6">
        <v>44963.50967835648</v>
      </c>
      <c r="C1455" s="5" t="s">
        <v>13</v>
      </c>
      <c r="D1455" s="10"/>
      <c r="E1455" s="8"/>
      <c r="F1455" s="9">
        <v>15032.2</v>
      </c>
      <c r="I1455" s="10" t="s">
        <v>9</v>
      </c>
      <c r="J1455" s="5" t="s">
        <v>20</v>
      </c>
    </row>
    <row r="1456" spans="1:10">
      <c r="A1456" s="5" t="s">
        <v>1282</v>
      </c>
      <c r="B1456" s="6">
        <v>44963.50967835648</v>
      </c>
      <c r="C1456" s="5" t="s">
        <v>13</v>
      </c>
      <c r="D1456" s="10"/>
      <c r="E1456" s="8"/>
      <c r="F1456" s="9">
        <v>12720.9</v>
      </c>
      <c r="I1456" s="10" t="s">
        <v>9</v>
      </c>
      <c r="J1456" s="5" t="s">
        <v>21</v>
      </c>
    </row>
    <row r="1457" spans="1:10">
      <c r="A1457" s="5" t="s">
        <v>1282</v>
      </c>
      <c r="B1457" s="6">
        <v>44963.50967835648</v>
      </c>
      <c r="C1457" s="5" t="s">
        <v>13</v>
      </c>
      <c r="D1457" s="10"/>
      <c r="E1457" s="8"/>
      <c r="F1457" s="9">
        <v>7012.2</v>
      </c>
      <c r="I1457" s="10" t="s">
        <v>9</v>
      </c>
      <c r="J1457" s="8" t="s">
        <v>221</v>
      </c>
    </row>
    <row r="1458" spans="1:10">
      <c r="A1458" s="5" t="s">
        <v>1282</v>
      </c>
      <c r="B1458" s="6">
        <v>44963.50967835648</v>
      </c>
      <c r="C1458" s="5" t="s">
        <v>13</v>
      </c>
      <c r="D1458" s="10"/>
      <c r="E1458" s="8"/>
      <c r="F1458" s="9">
        <v>1741.4</v>
      </c>
      <c r="I1458" s="10" t="s">
        <v>9</v>
      </c>
      <c r="J1458" s="8" t="s">
        <v>222</v>
      </c>
    </row>
    <row r="1459" spans="1:10">
      <c r="A1459" s="5" t="s">
        <v>1282</v>
      </c>
      <c r="B1459" s="6">
        <v>44963.50967835648</v>
      </c>
      <c r="C1459" s="5" t="s">
        <v>13</v>
      </c>
      <c r="D1459" s="10"/>
      <c r="E1459" s="8"/>
      <c r="F1459" s="9">
        <v>11501.9</v>
      </c>
      <c r="I1459" s="10" t="s">
        <v>9</v>
      </c>
      <c r="J1459" s="8" t="s">
        <v>223</v>
      </c>
    </row>
    <row r="1460" spans="1:10">
      <c r="A1460" s="5" t="s">
        <v>1282</v>
      </c>
      <c r="B1460" s="6">
        <v>44963.50967835648</v>
      </c>
      <c r="C1460" s="5" t="s">
        <v>13</v>
      </c>
      <c r="D1460" s="10"/>
      <c r="E1460" s="8"/>
      <c r="F1460" s="9">
        <v>6606.2</v>
      </c>
      <c r="I1460" s="10" t="s">
        <v>9</v>
      </c>
      <c r="J1460" s="8" t="s">
        <v>224</v>
      </c>
    </row>
    <row r="1461" spans="1:10">
      <c r="A1461" s="5" t="s">
        <v>1282</v>
      </c>
      <c r="B1461" s="6">
        <v>44963.50967835648</v>
      </c>
      <c r="C1461" s="5" t="s">
        <v>13</v>
      </c>
      <c r="D1461" s="10"/>
      <c r="E1461" s="8"/>
      <c r="F1461" s="9">
        <v>7978.7</v>
      </c>
      <c r="I1461" s="10" t="s">
        <v>9</v>
      </c>
      <c r="J1461" s="8" t="s">
        <v>225</v>
      </c>
    </row>
    <row r="1462" spans="1:10">
      <c r="A1462" s="11" t="s">
        <v>22</v>
      </c>
      <c r="B1462" s="3"/>
      <c r="C1462" s="3"/>
      <c r="D1462" s="7"/>
      <c r="E1462" s="8"/>
      <c r="F1462" s="12">
        <f>SUM(F1446:G1461)</f>
        <v>110544.57999999997</v>
      </c>
      <c r="H1462" s="9"/>
      <c r="I1462" s="10"/>
      <c r="J1462" s="5"/>
    </row>
    <row r="1463" spans="1:10" ht="15.75">
      <c r="A1463" s="13" t="s">
        <v>23</v>
      </c>
      <c r="B1463" s="13" t="s">
        <v>24</v>
      </c>
      <c r="C1463" s="13" t="s">
        <v>25</v>
      </c>
      <c r="D1463" s="14">
        <v>112729100</v>
      </c>
      <c r="E1463" s="8"/>
      <c r="H1463" s="9"/>
      <c r="I1463" s="10"/>
      <c r="J1463" s="5"/>
    </row>
    <row r="1464" spans="1:10">
      <c r="A1464" s="5"/>
      <c r="B1464" s="6"/>
      <c r="C1464" s="5"/>
      <c r="D1464" s="7"/>
      <c r="E1464" s="8"/>
      <c r="H1464" s="9"/>
      <c r="I1464" s="10"/>
      <c r="J1464" s="5"/>
    </row>
    <row r="1465" spans="1:10">
      <c r="A1465" s="89" t="s">
        <v>1317</v>
      </c>
      <c r="B1465" s="90"/>
      <c r="C1465" s="91"/>
      <c r="D1465" s="92"/>
      <c r="E1465" s="8"/>
      <c r="H1465" s="9"/>
      <c r="I1465" s="10"/>
      <c r="J1465" s="5"/>
    </row>
    <row r="1466" spans="1:10">
      <c r="A1466" s="5"/>
      <c r="B1466" s="6"/>
      <c r="C1466" s="5"/>
      <c r="D1466" s="7"/>
      <c r="E1466" s="8"/>
      <c r="H1466" s="9"/>
      <c r="I1466" s="10"/>
      <c r="J1466" s="5"/>
    </row>
    <row r="1467" spans="1:10">
      <c r="A1467" s="5" t="s">
        <v>1280</v>
      </c>
      <c r="B1467" s="6">
        <v>44963.761902800929</v>
      </c>
      <c r="C1467" s="5" t="s">
        <v>13</v>
      </c>
      <c r="D1467" s="15">
        <v>51167436343</v>
      </c>
      <c r="E1467" s="8" t="s">
        <v>27</v>
      </c>
      <c r="H1467" s="9">
        <v>12313.49</v>
      </c>
      <c r="I1467" s="5" t="s">
        <v>28</v>
      </c>
      <c r="J1467" s="5" t="s">
        <v>30</v>
      </c>
    </row>
    <row r="1468" spans="1:10">
      <c r="A1468" s="5" t="s">
        <v>1280</v>
      </c>
      <c r="B1468" s="6">
        <v>44963.761902800929</v>
      </c>
      <c r="C1468" s="5" t="s">
        <v>13</v>
      </c>
      <c r="D1468" s="15">
        <v>45113298663</v>
      </c>
      <c r="E1468" s="8" t="s">
        <v>27</v>
      </c>
      <c r="H1468" s="9">
        <v>119.32</v>
      </c>
      <c r="I1468" s="5" t="s">
        <v>28</v>
      </c>
      <c r="J1468" s="5" t="s">
        <v>30</v>
      </c>
    </row>
    <row r="1469" spans="1:10">
      <c r="A1469" s="5" t="s">
        <v>1280</v>
      </c>
      <c r="B1469" s="6">
        <v>44963.761902800929</v>
      </c>
      <c r="C1469" s="5" t="s">
        <v>13</v>
      </c>
      <c r="D1469" s="15">
        <v>45123282226</v>
      </c>
      <c r="E1469" s="8" t="s">
        <v>27</v>
      </c>
      <c r="H1469" s="9">
        <v>19351.5</v>
      </c>
      <c r="I1469" s="5" t="s">
        <v>28</v>
      </c>
      <c r="J1469" s="5" t="s">
        <v>30</v>
      </c>
    </row>
    <row r="1470" spans="1:10">
      <c r="A1470" s="5" t="s">
        <v>1280</v>
      </c>
      <c r="B1470" s="6">
        <v>44963.761902800929</v>
      </c>
      <c r="C1470" s="5" t="s">
        <v>13</v>
      </c>
      <c r="D1470" s="15">
        <v>45133150860</v>
      </c>
      <c r="E1470" s="8" t="s">
        <v>27</v>
      </c>
      <c r="H1470" s="9">
        <v>396.9</v>
      </c>
      <c r="I1470" s="5" t="s">
        <v>28</v>
      </c>
      <c r="J1470" s="5" t="s">
        <v>30</v>
      </c>
    </row>
    <row r="1471" spans="1:10">
      <c r="A1471" s="5" t="s">
        <v>1280</v>
      </c>
      <c r="B1471" s="6">
        <v>44963.761902800929</v>
      </c>
      <c r="C1471" s="5" t="s">
        <v>13</v>
      </c>
      <c r="D1471" s="7">
        <v>241255</v>
      </c>
      <c r="E1471" s="8" t="s">
        <v>27</v>
      </c>
      <c r="H1471" s="9">
        <v>2043.5</v>
      </c>
      <c r="I1471" s="5" t="s">
        <v>28</v>
      </c>
      <c r="J1471" s="8" t="s">
        <v>1130</v>
      </c>
    </row>
    <row r="1472" spans="1:10">
      <c r="A1472" s="5" t="s">
        <v>1280</v>
      </c>
      <c r="B1472" s="6">
        <v>44963.761902800929</v>
      </c>
      <c r="C1472" s="5" t="s">
        <v>13</v>
      </c>
      <c r="D1472" s="7">
        <v>205340</v>
      </c>
      <c r="E1472" s="8" t="s">
        <v>27</v>
      </c>
      <c r="H1472" s="9">
        <v>31080.799999999999</v>
      </c>
      <c r="I1472" s="5" t="s">
        <v>28</v>
      </c>
      <c r="J1472" s="5" t="s">
        <v>29</v>
      </c>
    </row>
    <row r="1473" spans="1:10">
      <c r="A1473" s="5" t="s">
        <v>1280</v>
      </c>
      <c r="B1473" s="6">
        <v>44963.761902800929</v>
      </c>
      <c r="C1473" s="5" t="s">
        <v>13</v>
      </c>
      <c r="D1473" s="7">
        <v>205339</v>
      </c>
      <c r="E1473" s="8" t="s">
        <v>27</v>
      </c>
      <c r="H1473" s="9">
        <v>4579.1000000000004</v>
      </c>
      <c r="I1473" s="5" t="s">
        <v>28</v>
      </c>
      <c r="J1473" s="5" t="s">
        <v>32</v>
      </c>
    </row>
    <row r="1474" spans="1:10">
      <c r="A1474" s="5" t="s">
        <v>1280</v>
      </c>
      <c r="B1474" s="6">
        <v>44963.761902800929</v>
      </c>
      <c r="C1474" s="5" t="s">
        <v>13</v>
      </c>
      <c r="D1474" s="15">
        <v>51167436917</v>
      </c>
      <c r="E1474" s="8" t="s">
        <v>27</v>
      </c>
      <c r="H1474" s="9">
        <v>162.5</v>
      </c>
      <c r="I1474" s="5" t="s">
        <v>28</v>
      </c>
      <c r="J1474" s="5" t="s">
        <v>30</v>
      </c>
    </row>
    <row r="1475" spans="1:10">
      <c r="A1475" s="5" t="s">
        <v>1280</v>
      </c>
      <c r="B1475" s="6">
        <v>44963.761902800929</v>
      </c>
      <c r="C1475" s="5" t="s">
        <v>13</v>
      </c>
      <c r="D1475" s="15">
        <v>45113301610</v>
      </c>
      <c r="E1475" s="8" t="s">
        <v>27</v>
      </c>
      <c r="H1475" s="9">
        <v>85.82</v>
      </c>
      <c r="I1475" s="5" t="s">
        <v>28</v>
      </c>
      <c r="J1475" s="5" t="s">
        <v>30</v>
      </c>
    </row>
    <row r="1476" spans="1:10">
      <c r="A1476" s="5" t="s">
        <v>1280</v>
      </c>
      <c r="B1476" s="6">
        <v>44963.761902800929</v>
      </c>
      <c r="C1476" s="5" t="s">
        <v>13</v>
      </c>
      <c r="D1476" s="15">
        <v>45123282407</v>
      </c>
      <c r="E1476" s="8" t="s">
        <v>27</v>
      </c>
      <c r="H1476" s="9">
        <v>65.5</v>
      </c>
      <c r="I1476" s="5" t="s">
        <v>28</v>
      </c>
      <c r="J1476" s="5" t="s">
        <v>30</v>
      </c>
    </row>
    <row r="1477" spans="1:10">
      <c r="A1477" s="5" t="s">
        <v>1281</v>
      </c>
      <c r="B1477" s="6">
        <v>44963.761902800929</v>
      </c>
      <c r="C1477" s="5" t="s">
        <v>13</v>
      </c>
      <c r="D1477" s="7"/>
      <c r="E1477" s="8"/>
      <c r="F1477" s="9">
        <v>6505.3</v>
      </c>
      <c r="I1477" s="10" t="s">
        <v>9</v>
      </c>
      <c r="J1477" s="8" t="s">
        <v>223</v>
      </c>
    </row>
    <row r="1478" spans="1:10">
      <c r="A1478" s="5" t="s">
        <v>1280</v>
      </c>
      <c r="B1478" s="6">
        <v>44963.761902800929</v>
      </c>
      <c r="C1478" s="5" t="s">
        <v>13</v>
      </c>
      <c r="D1478" s="7"/>
      <c r="E1478" s="8"/>
      <c r="F1478" s="9">
        <v>4613.8999999999996</v>
      </c>
      <c r="I1478" s="10" t="s">
        <v>9</v>
      </c>
      <c r="J1478" s="5" t="s">
        <v>218</v>
      </c>
    </row>
    <row r="1479" spans="1:10">
      <c r="A1479" s="5" t="s">
        <v>1280</v>
      </c>
      <c r="B1479" s="6">
        <v>44963.761902800929</v>
      </c>
      <c r="C1479" s="5" t="s">
        <v>13</v>
      </c>
      <c r="D1479" s="7"/>
      <c r="E1479" s="8"/>
      <c r="F1479" s="9">
        <v>4708</v>
      </c>
      <c r="I1479" s="10" t="s">
        <v>9</v>
      </c>
      <c r="J1479" s="5" t="s">
        <v>15</v>
      </c>
    </row>
    <row r="1480" spans="1:10">
      <c r="A1480" s="5" t="s">
        <v>1280</v>
      </c>
      <c r="B1480" s="6">
        <v>44963.761902800929</v>
      </c>
      <c r="C1480" s="5" t="s">
        <v>13</v>
      </c>
      <c r="D1480" s="7"/>
      <c r="E1480" s="8"/>
      <c r="F1480" s="9">
        <v>1873.3</v>
      </c>
      <c r="I1480" s="10" t="s">
        <v>9</v>
      </c>
      <c r="J1480" s="5" t="s">
        <v>17</v>
      </c>
    </row>
    <row r="1481" spans="1:10">
      <c r="A1481" s="5" t="s">
        <v>1280</v>
      </c>
      <c r="B1481" s="6">
        <v>44963.761902800929</v>
      </c>
      <c r="C1481" s="5" t="s">
        <v>13</v>
      </c>
      <c r="D1481" s="7"/>
      <c r="E1481" s="8"/>
      <c r="F1481" s="9">
        <v>11693.7</v>
      </c>
      <c r="I1481" s="10" t="s">
        <v>9</v>
      </c>
      <c r="J1481" s="5" t="s">
        <v>21</v>
      </c>
    </row>
    <row r="1482" spans="1:10">
      <c r="A1482" s="5" t="s">
        <v>1280</v>
      </c>
      <c r="B1482" s="6">
        <v>44963.761902800929</v>
      </c>
      <c r="C1482" s="5" t="s">
        <v>13</v>
      </c>
      <c r="D1482" s="7"/>
      <c r="E1482" s="8"/>
      <c r="F1482" s="9">
        <v>4468.6000000000004</v>
      </c>
      <c r="I1482" s="10" t="s">
        <v>9</v>
      </c>
      <c r="J1482" s="8" t="s">
        <v>221</v>
      </c>
    </row>
    <row r="1483" spans="1:10">
      <c r="A1483" s="5" t="s">
        <v>1280</v>
      </c>
      <c r="B1483" s="6">
        <v>44963.761902800929</v>
      </c>
      <c r="C1483" s="5" t="s">
        <v>13</v>
      </c>
      <c r="D1483" s="7"/>
      <c r="E1483" s="8"/>
      <c r="F1483" s="9">
        <v>5357.8</v>
      </c>
      <c r="I1483" s="10" t="s">
        <v>9</v>
      </c>
      <c r="J1483" s="8" t="s">
        <v>224</v>
      </c>
    </row>
    <row r="1484" spans="1:10">
      <c r="A1484" s="5" t="s">
        <v>1280</v>
      </c>
      <c r="B1484" s="6">
        <v>44963.761902800929</v>
      </c>
      <c r="C1484" s="5" t="s">
        <v>13</v>
      </c>
      <c r="D1484" s="7"/>
      <c r="E1484" s="8"/>
      <c r="F1484" s="9">
        <v>7402.2</v>
      </c>
      <c r="I1484" s="10" t="s">
        <v>9</v>
      </c>
      <c r="J1484" s="8" t="s">
        <v>225</v>
      </c>
    </row>
    <row r="1485" spans="1:10">
      <c r="A1485" s="11" t="s">
        <v>22</v>
      </c>
      <c r="B1485" s="3"/>
      <c r="C1485" s="3"/>
      <c r="D1485" s="7"/>
      <c r="E1485" s="8"/>
      <c r="F1485" s="12">
        <f>SUM(F1467:G1484)</f>
        <v>46622.8</v>
      </c>
      <c r="H1485" s="9"/>
      <c r="I1485" s="10"/>
      <c r="J1485" s="5"/>
    </row>
    <row r="1486" spans="1:10" ht="15.75">
      <c r="A1486" s="13" t="s">
        <v>23</v>
      </c>
      <c r="B1486" s="13" t="s">
        <v>24</v>
      </c>
      <c r="C1486" s="13" t="s">
        <v>25</v>
      </c>
      <c r="D1486" s="14">
        <v>112730499</v>
      </c>
      <c r="E1486" s="8"/>
      <c r="H1486" s="9"/>
      <c r="I1486" s="10"/>
      <c r="J1486" s="5"/>
    </row>
    <row r="1489" spans="1:10">
      <c r="A1489" s="1" t="s">
        <v>0</v>
      </c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1:10">
      <c r="A1490" s="3" t="s">
        <v>1322</v>
      </c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1:10">
      <c r="A1491" s="95" t="s">
        <v>0</v>
      </c>
      <c r="B1491" s="95" t="s">
        <v>2</v>
      </c>
      <c r="C1491" s="95" t="s">
        <v>3</v>
      </c>
      <c r="D1491" s="95" t="s">
        <v>4</v>
      </c>
      <c r="E1491" s="95" t="s">
        <v>5</v>
      </c>
      <c r="F1491" s="97" t="s">
        <v>6</v>
      </c>
      <c r="G1491" s="98"/>
      <c r="H1491" s="99"/>
      <c r="I1491" s="95" t="s">
        <v>7</v>
      </c>
      <c r="J1491" s="95" t="s">
        <v>8</v>
      </c>
    </row>
    <row r="1492" spans="1:10">
      <c r="A1492" s="96"/>
      <c r="B1492" s="96"/>
      <c r="C1492" s="96"/>
      <c r="D1492" s="96"/>
      <c r="E1492" s="96"/>
      <c r="F1492" s="4" t="s">
        <v>9</v>
      </c>
      <c r="G1492" s="4" t="s">
        <v>10</v>
      </c>
      <c r="H1492" s="4" t="s">
        <v>11</v>
      </c>
      <c r="I1492" s="96"/>
      <c r="J1492" s="96"/>
    </row>
    <row r="1493" spans="1:10">
      <c r="A1493" s="5" t="s">
        <v>1321</v>
      </c>
      <c r="B1493" s="6">
        <v>44964.474514479167</v>
      </c>
      <c r="C1493" s="5" t="s">
        <v>13</v>
      </c>
      <c r="D1493" s="7"/>
      <c r="E1493" s="8"/>
      <c r="F1493" s="9">
        <v>8556.1</v>
      </c>
      <c r="I1493" s="10" t="s">
        <v>9</v>
      </c>
      <c r="J1493" s="8" t="s">
        <v>14</v>
      </c>
    </row>
    <row r="1494" spans="1:10">
      <c r="A1494" s="5" t="s">
        <v>1321</v>
      </c>
      <c r="B1494" s="6">
        <v>44964.474514479167</v>
      </c>
      <c r="C1494" s="5" t="s">
        <v>13</v>
      </c>
      <c r="D1494" s="7"/>
      <c r="E1494" s="8"/>
      <c r="F1494" s="9">
        <v>11705</v>
      </c>
      <c r="I1494" s="10" t="s">
        <v>9</v>
      </c>
      <c r="J1494" s="5" t="s">
        <v>16</v>
      </c>
    </row>
    <row r="1495" spans="1:10">
      <c r="A1495" s="5" t="s">
        <v>1321</v>
      </c>
      <c r="B1495" s="6">
        <v>44964.474514479167</v>
      </c>
      <c r="C1495" s="5" t="s">
        <v>13</v>
      </c>
      <c r="D1495" s="7"/>
      <c r="E1495" s="8"/>
      <c r="F1495" s="9">
        <v>13934.3</v>
      </c>
      <c r="I1495" s="10" t="s">
        <v>9</v>
      </c>
      <c r="J1495" s="5" t="s">
        <v>18</v>
      </c>
    </row>
    <row r="1496" spans="1:10">
      <c r="A1496" s="5" t="s">
        <v>1321</v>
      </c>
      <c r="B1496" s="6">
        <v>44964.474514479167</v>
      </c>
      <c r="C1496" s="5" t="s">
        <v>13</v>
      </c>
      <c r="D1496" s="7"/>
      <c r="E1496" s="8"/>
      <c r="F1496" s="9">
        <v>18994.099999999999</v>
      </c>
      <c r="I1496" s="10" t="s">
        <v>9</v>
      </c>
      <c r="J1496" s="5" t="s">
        <v>19</v>
      </c>
    </row>
    <row r="1497" spans="1:10">
      <c r="A1497" s="5" t="s">
        <v>1321</v>
      </c>
      <c r="B1497" s="6">
        <v>44964.474514479167</v>
      </c>
      <c r="C1497" s="5" t="s">
        <v>13</v>
      </c>
      <c r="D1497" s="7"/>
      <c r="E1497" s="8"/>
      <c r="F1497" s="9">
        <v>5870.5</v>
      </c>
      <c r="I1497" s="10" t="s">
        <v>9</v>
      </c>
      <c r="J1497" s="5" t="s">
        <v>20</v>
      </c>
    </row>
    <row r="1498" spans="1:10">
      <c r="A1498" s="5" t="s">
        <v>1321</v>
      </c>
      <c r="B1498" s="6">
        <v>44964.474514479167</v>
      </c>
      <c r="C1498" s="5" t="s">
        <v>13</v>
      </c>
      <c r="D1498" s="7"/>
      <c r="E1498" s="8"/>
      <c r="F1498" s="9">
        <v>5411.1</v>
      </c>
      <c r="I1498" s="10" t="s">
        <v>9</v>
      </c>
      <c r="J1498" s="8" t="s">
        <v>222</v>
      </c>
    </row>
    <row r="1499" spans="1:10">
      <c r="A1499" s="11" t="s">
        <v>22</v>
      </c>
      <c r="B1499" s="3"/>
      <c r="C1499" s="3"/>
      <c r="D1499" s="7"/>
      <c r="E1499" s="8"/>
      <c r="F1499" s="12">
        <f>SUM(F1493:G1498)</f>
        <v>64471.099999999991</v>
      </c>
      <c r="H1499" s="9"/>
      <c r="I1499" s="10"/>
      <c r="J1499" s="5"/>
    </row>
    <row r="1500" spans="1:10" ht="15.75">
      <c r="A1500" s="13" t="s">
        <v>23</v>
      </c>
      <c r="B1500" s="13" t="s">
        <v>24</v>
      </c>
      <c r="C1500" s="13" t="s">
        <v>25</v>
      </c>
      <c r="D1500" s="14">
        <v>112730500</v>
      </c>
      <c r="E1500" s="8"/>
      <c r="H1500" s="9"/>
      <c r="I1500" s="10"/>
      <c r="J1500" s="5"/>
    </row>
    <row r="1501" spans="1:10">
      <c r="A1501" s="5"/>
      <c r="B1501" s="6"/>
      <c r="C1501" s="5"/>
      <c r="D1501" s="7"/>
      <c r="E1501" s="8"/>
      <c r="H1501" s="9"/>
      <c r="I1501" s="10"/>
      <c r="J1501" s="5"/>
    </row>
    <row r="1502" spans="1:10">
      <c r="A1502" s="5"/>
      <c r="B1502" s="6"/>
      <c r="C1502" s="5"/>
      <c r="D1502" s="7"/>
      <c r="E1502" s="8"/>
      <c r="H1502" s="9"/>
      <c r="I1502" s="10"/>
      <c r="J1502" s="5"/>
    </row>
    <row r="1503" spans="1:10">
      <c r="A1503" s="5" t="s">
        <v>1320</v>
      </c>
      <c r="B1503" s="6">
        <v>44964.737676770834</v>
      </c>
      <c r="C1503" s="5" t="s">
        <v>13</v>
      </c>
      <c r="D1503" s="7">
        <v>141106</v>
      </c>
      <c r="E1503" s="8" t="s">
        <v>27</v>
      </c>
      <c r="H1503" s="9">
        <v>11979.1</v>
      </c>
      <c r="I1503" s="5" t="s">
        <v>28</v>
      </c>
      <c r="J1503" s="8" t="s">
        <v>1130</v>
      </c>
    </row>
    <row r="1504" spans="1:10">
      <c r="A1504" s="5" t="s">
        <v>1319</v>
      </c>
      <c r="B1504" s="6">
        <v>44964.737676770834</v>
      </c>
      <c r="C1504" s="5" t="s">
        <v>13</v>
      </c>
      <c r="D1504" s="15">
        <v>81600127223</v>
      </c>
      <c r="E1504" s="8" t="s">
        <v>27</v>
      </c>
      <c r="H1504" s="9">
        <v>810</v>
      </c>
      <c r="I1504" s="5" t="s">
        <v>28</v>
      </c>
      <c r="J1504" s="5" t="s">
        <v>32</v>
      </c>
    </row>
    <row r="1505" spans="1:10">
      <c r="A1505" s="5" t="s">
        <v>1319</v>
      </c>
      <c r="B1505" s="6">
        <v>44964.737676770834</v>
      </c>
      <c r="C1505" s="5" t="s">
        <v>13</v>
      </c>
      <c r="D1505" s="15">
        <v>51217586110</v>
      </c>
      <c r="E1505" s="8" t="s">
        <v>27</v>
      </c>
      <c r="H1505" s="9">
        <v>186912</v>
      </c>
      <c r="I1505" s="5" t="s">
        <v>28</v>
      </c>
      <c r="J1505" s="5" t="s">
        <v>30</v>
      </c>
    </row>
    <row r="1506" spans="1:10">
      <c r="A1506" s="5" t="s">
        <v>1319</v>
      </c>
      <c r="B1506" s="6">
        <v>44964.737676770834</v>
      </c>
      <c r="C1506" s="5" t="s">
        <v>13</v>
      </c>
      <c r="D1506" s="7">
        <v>3117513545</v>
      </c>
      <c r="E1506" s="5" t="s">
        <v>31</v>
      </c>
      <c r="H1506" s="9">
        <v>26260</v>
      </c>
      <c r="I1506" s="5" t="s">
        <v>28</v>
      </c>
      <c r="J1506" s="5" t="s">
        <v>30</v>
      </c>
    </row>
    <row r="1507" spans="1:10">
      <c r="A1507" s="5" t="s">
        <v>1319</v>
      </c>
      <c r="B1507" s="6">
        <v>44964.737676770834</v>
      </c>
      <c r="C1507" s="5" t="s">
        <v>13</v>
      </c>
      <c r="D1507" s="15">
        <v>19080572565</v>
      </c>
      <c r="E1507" s="8" t="s">
        <v>27</v>
      </c>
      <c r="H1507" s="9">
        <v>810</v>
      </c>
      <c r="I1507" s="5" t="s">
        <v>28</v>
      </c>
      <c r="J1507" s="5" t="s">
        <v>32</v>
      </c>
    </row>
    <row r="1508" spans="1:10">
      <c r="A1508" s="5" t="s">
        <v>1319</v>
      </c>
      <c r="B1508" s="6">
        <v>44964.737676770834</v>
      </c>
      <c r="C1508" s="5" t="s">
        <v>13</v>
      </c>
      <c r="D1508" s="15">
        <v>45163244120</v>
      </c>
      <c r="E1508" s="8" t="s">
        <v>27</v>
      </c>
      <c r="H1508" s="9">
        <v>941.5</v>
      </c>
      <c r="I1508" s="5" t="s">
        <v>28</v>
      </c>
      <c r="J1508" s="5" t="s">
        <v>32</v>
      </c>
    </row>
    <row r="1509" spans="1:10">
      <c r="A1509" s="5" t="s">
        <v>1319</v>
      </c>
      <c r="B1509" s="6">
        <v>44964.737676770834</v>
      </c>
      <c r="C1509" s="5" t="s">
        <v>13</v>
      </c>
      <c r="D1509" s="15">
        <v>51517500856</v>
      </c>
      <c r="E1509" s="8" t="s">
        <v>27</v>
      </c>
      <c r="H1509" s="9">
        <v>6533.5</v>
      </c>
      <c r="I1509" s="5" t="s">
        <v>28</v>
      </c>
      <c r="J1509" s="5" t="s">
        <v>30</v>
      </c>
    </row>
    <row r="1510" spans="1:10">
      <c r="A1510" s="5" t="s">
        <v>1319</v>
      </c>
      <c r="B1510" s="6">
        <v>44964.737676770834</v>
      </c>
      <c r="C1510" s="5" t="s">
        <v>13</v>
      </c>
      <c r="D1510" s="7">
        <v>472932</v>
      </c>
      <c r="E1510" s="8" t="s">
        <v>27</v>
      </c>
      <c r="H1510" s="9">
        <v>25588.6</v>
      </c>
      <c r="I1510" s="5" t="s">
        <v>28</v>
      </c>
      <c r="J1510" s="5" t="s">
        <v>29</v>
      </c>
    </row>
    <row r="1511" spans="1:10">
      <c r="A1511" s="5" t="s">
        <v>1319</v>
      </c>
      <c r="B1511" s="6">
        <v>44964.737676770834</v>
      </c>
      <c r="C1511" s="5" t="s">
        <v>13</v>
      </c>
      <c r="D1511" s="7">
        <v>254764</v>
      </c>
      <c r="E1511" s="8" t="s">
        <v>27</v>
      </c>
      <c r="H1511" s="9">
        <v>4792.6000000000004</v>
      </c>
      <c r="I1511" s="5" t="s">
        <v>28</v>
      </c>
      <c r="J1511" s="5" t="s">
        <v>32</v>
      </c>
    </row>
    <row r="1512" spans="1:10">
      <c r="A1512" s="5" t="s">
        <v>1319</v>
      </c>
      <c r="B1512" s="6">
        <v>44964.737676770834</v>
      </c>
      <c r="C1512" s="5" t="s">
        <v>13</v>
      </c>
      <c r="D1512" s="7">
        <v>254762</v>
      </c>
      <c r="E1512" s="8" t="s">
        <v>27</v>
      </c>
      <c r="H1512" s="9">
        <v>6984</v>
      </c>
      <c r="I1512" s="5" t="s">
        <v>28</v>
      </c>
      <c r="J1512" s="5" t="s">
        <v>32</v>
      </c>
    </row>
    <row r="1513" spans="1:10">
      <c r="A1513" s="11" t="s">
        <v>22</v>
      </c>
      <c r="B1513" s="3"/>
      <c r="C1513" s="3"/>
      <c r="D1513" s="7"/>
      <c r="E1513" s="8"/>
      <c r="H1513" s="9"/>
      <c r="I1513" s="10"/>
      <c r="J1513" s="5"/>
    </row>
    <row r="1514" spans="1:10">
      <c r="A1514" s="13" t="s">
        <v>23</v>
      </c>
      <c r="B1514" s="13" t="s">
        <v>24</v>
      </c>
      <c r="C1514" s="13" t="s">
        <v>25</v>
      </c>
      <c r="D1514" s="7"/>
      <c r="E1514" s="8"/>
      <c r="H1514" s="9"/>
      <c r="I1514" s="10"/>
      <c r="J1514" s="5"/>
    </row>
    <row r="1515" spans="1:10">
      <c r="A1515" s="40" t="s">
        <v>720</v>
      </c>
      <c r="B1515" s="30"/>
    </row>
    <row r="1517" spans="1:10">
      <c r="A1517" s="1" t="s">
        <v>0</v>
      </c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1:10">
      <c r="A1518" s="3" t="s">
        <v>1355</v>
      </c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1:10">
      <c r="A1519" s="95" t="s">
        <v>0</v>
      </c>
      <c r="B1519" s="95" t="s">
        <v>2</v>
      </c>
      <c r="C1519" s="95" t="s">
        <v>3</v>
      </c>
      <c r="D1519" s="95" t="s">
        <v>4</v>
      </c>
      <c r="E1519" s="95" t="s">
        <v>5</v>
      </c>
      <c r="F1519" s="97" t="s">
        <v>6</v>
      </c>
      <c r="G1519" s="98"/>
      <c r="H1519" s="99"/>
      <c r="I1519" s="95" t="s">
        <v>7</v>
      </c>
      <c r="J1519" s="95" t="s">
        <v>8</v>
      </c>
    </row>
    <row r="1520" spans="1:10">
      <c r="A1520" s="96"/>
      <c r="B1520" s="96"/>
      <c r="C1520" s="96"/>
      <c r="D1520" s="96"/>
      <c r="E1520" s="96"/>
      <c r="F1520" s="4" t="s">
        <v>9</v>
      </c>
      <c r="G1520" s="4" t="s">
        <v>10</v>
      </c>
      <c r="H1520" s="4" t="s">
        <v>11</v>
      </c>
      <c r="I1520" s="96"/>
      <c r="J1520" s="96"/>
    </row>
    <row r="1521" spans="1:10">
      <c r="A1521" s="5" t="s">
        <v>1354</v>
      </c>
      <c r="B1521" s="6">
        <v>44965.475681435186</v>
      </c>
      <c r="C1521" s="5" t="s">
        <v>13</v>
      </c>
      <c r="D1521" s="10"/>
      <c r="E1521" s="8"/>
      <c r="F1521" s="9">
        <v>4502.3999999999996</v>
      </c>
      <c r="I1521" s="10" t="s">
        <v>9</v>
      </c>
      <c r="J1521" s="8" t="s">
        <v>14</v>
      </c>
    </row>
    <row r="1522" spans="1:10">
      <c r="A1522" s="5" t="s">
        <v>1354</v>
      </c>
      <c r="B1522" s="6">
        <v>44965.475681435186</v>
      </c>
      <c r="C1522" s="5" t="s">
        <v>13</v>
      </c>
      <c r="D1522" s="10"/>
      <c r="E1522" s="8"/>
      <c r="F1522" s="9">
        <v>9582.7000000000007</v>
      </c>
      <c r="I1522" s="10" t="s">
        <v>9</v>
      </c>
      <c r="J1522" s="5" t="s">
        <v>218</v>
      </c>
    </row>
    <row r="1523" spans="1:10">
      <c r="A1523" s="5" t="s">
        <v>1354</v>
      </c>
      <c r="B1523" s="6">
        <v>44965.475681435186</v>
      </c>
      <c r="C1523" s="5" t="s">
        <v>13</v>
      </c>
      <c r="D1523" s="10"/>
      <c r="E1523" s="8"/>
      <c r="F1523" s="9">
        <v>8965.4</v>
      </c>
      <c r="I1523" s="10" t="s">
        <v>9</v>
      </c>
      <c r="J1523" s="5" t="s">
        <v>15</v>
      </c>
    </row>
    <row r="1524" spans="1:10">
      <c r="A1524" s="5" t="s">
        <v>1354</v>
      </c>
      <c r="B1524" s="6">
        <v>44965.475681435186</v>
      </c>
      <c r="C1524" s="5" t="s">
        <v>13</v>
      </c>
      <c r="D1524" s="10"/>
      <c r="E1524" s="8"/>
      <c r="F1524" s="9">
        <v>6458.6</v>
      </c>
      <c r="I1524" s="10" t="s">
        <v>9</v>
      </c>
      <c r="J1524" s="8" t="s">
        <v>219</v>
      </c>
    </row>
    <row r="1525" spans="1:10">
      <c r="A1525" s="5" t="s">
        <v>1354</v>
      </c>
      <c r="B1525" s="6">
        <v>44965.475681435186</v>
      </c>
      <c r="C1525" s="5" t="s">
        <v>13</v>
      </c>
      <c r="D1525" s="10"/>
      <c r="E1525" s="8"/>
      <c r="F1525" s="9">
        <v>14895.3</v>
      </c>
      <c r="I1525" s="10" t="s">
        <v>9</v>
      </c>
      <c r="J1525" s="5" t="s">
        <v>16</v>
      </c>
    </row>
    <row r="1526" spans="1:10">
      <c r="A1526" s="5" t="s">
        <v>1354</v>
      </c>
      <c r="B1526" s="6">
        <v>44965.475681435186</v>
      </c>
      <c r="C1526" s="5" t="s">
        <v>13</v>
      </c>
      <c r="D1526" s="10"/>
      <c r="E1526" s="8"/>
      <c r="F1526" s="9">
        <v>20135.7</v>
      </c>
      <c r="I1526" s="10" t="s">
        <v>9</v>
      </c>
      <c r="J1526" s="5" t="s">
        <v>17</v>
      </c>
    </row>
    <row r="1527" spans="1:10">
      <c r="A1527" s="5" t="s">
        <v>1354</v>
      </c>
      <c r="B1527" s="6">
        <v>44965.475681435186</v>
      </c>
      <c r="C1527" s="5" t="s">
        <v>13</v>
      </c>
      <c r="D1527" s="10"/>
      <c r="E1527" s="8"/>
      <c r="F1527" s="9">
        <v>7599.2</v>
      </c>
      <c r="I1527" s="10" t="s">
        <v>9</v>
      </c>
      <c r="J1527" s="5" t="s">
        <v>18</v>
      </c>
    </row>
    <row r="1528" spans="1:10">
      <c r="A1528" s="5" t="s">
        <v>1354</v>
      </c>
      <c r="B1528" s="6">
        <v>44965.475681435186</v>
      </c>
      <c r="C1528" s="5" t="s">
        <v>13</v>
      </c>
      <c r="D1528" s="10"/>
      <c r="E1528" s="8"/>
      <c r="F1528" s="9">
        <v>15061.2</v>
      </c>
      <c r="I1528" s="10" t="s">
        <v>9</v>
      </c>
      <c r="J1528" s="5" t="s">
        <v>19</v>
      </c>
    </row>
    <row r="1529" spans="1:10">
      <c r="A1529" s="5" t="s">
        <v>1354</v>
      </c>
      <c r="B1529" s="6">
        <v>44965.475681435186</v>
      </c>
      <c r="C1529" s="5" t="s">
        <v>13</v>
      </c>
      <c r="D1529" s="10"/>
      <c r="E1529" s="8"/>
      <c r="F1529" s="9">
        <v>17601.5</v>
      </c>
      <c r="I1529" s="10" t="s">
        <v>9</v>
      </c>
      <c r="J1529" s="5" t="s">
        <v>20</v>
      </c>
    </row>
    <row r="1530" spans="1:10">
      <c r="A1530" s="5" t="s">
        <v>1354</v>
      </c>
      <c r="B1530" s="6">
        <v>44965.475681435186</v>
      </c>
      <c r="C1530" s="5" t="s">
        <v>13</v>
      </c>
      <c r="D1530" s="10"/>
      <c r="E1530" s="8"/>
      <c r="F1530" s="9">
        <v>8429.6</v>
      </c>
      <c r="I1530" s="10" t="s">
        <v>9</v>
      </c>
      <c r="J1530" s="5" t="s">
        <v>33</v>
      </c>
    </row>
    <row r="1531" spans="1:10">
      <c r="A1531" s="5" t="s">
        <v>1354</v>
      </c>
      <c r="B1531" s="6">
        <v>44965.475681435186</v>
      </c>
      <c r="C1531" s="5" t="s">
        <v>13</v>
      </c>
      <c r="D1531" s="10"/>
      <c r="E1531" s="8"/>
      <c r="F1531" s="9">
        <v>10316.299999999999</v>
      </c>
      <c r="I1531" s="10" t="s">
        <v>9</v>
      </c>
      <c r="J1531" s="5" t="s">
        <v>21</v>
      </c>
    </row>
    <row r="1532" spans="1:10">
      <c r="A1532" s="5" t="s">
        <v>1354</v>
      </c>
      <c r="B1532" s="6">
        <v>44965.475681435186</v>
      </c>
      <c r="C1532" s="5" t="s">
        <v>13</v>
      </c>
      <c r="D1532" s="10"/>
      <c r="E1532" s="8"/>
      <c r="F1532" s="9">
        <v>7014.4</v>
      </c>
      <c r="I1532" s="10" t="s">
        <v>9</v>
      </c>
      <c r="J1532" s="8" t="s">
        <v>222</v>
      </c>
    </row>
    <row r="1533" spans="1:10">
      <c r="A1533" s="5" t="s">
        <v>1354</v>
      </c>
      <c r="B1533" s="6">
        <v>44965.475681435186</v>
      </c>
      <c r="C1533" s="5" t="s">
        <v>13</v>
      </c>
      <c r="D1533" s="10"/>
      <c r="E1533" s="8"/>
      <c r="F1533" s="9">
        <v>5829.9</v>
      </c>
      <c r="I1533" s="10" t="s">
        <v>9</v>
      </c>
      <c r="J1533" s="8" t="s">
        <v>225</v>
      </c>
    </row>
    <row r="1534" spans="1:10">
      <c r="A1534" s="11" t="s">
        <v>22</v>
      </c>
      <c r="B1534" s="3"/>
      <c r="C1534" s="3"/>
      <c r="D1534" s="7"/>
      <c r="E1534" s="8"/>
      <c r="F1534" s="54">
        <f>SUM(F1521:G1533)</f>
        <v>136392.19999999998</v>
      </c>
      <c r="I1534" s="10"/>
      <c r="J1534" s="5"/>
    </row>
    <row r="1535" spans="1:10" ht="15.75">
      <c r="A1535" s="13" t="s">
        <v>23</v>
      </c>
      <c r="B1535" s="13" t="s">
        <v>24</v>
      </c>
      <c r="C1535" s="13" t="s">
        <v>25</v>
      </c>
      <c r="D1535" s="14">
        <v>112732443</v>
      </c>
      <c r="E1535" s="8"/>
      <c r="F1535" s="9"/>
      <c r="I1535" s="10"/>
      <c r="J1535" s="5"/>
    </row>
    <row r="1536" spans="1:10">
      <c r="A1536" s="5"/>
      <c r="B1536" s="6"/>
      <c r="C1536" s="5"/>
      <c r="D1536" s="7"/>
      <c r="E1536" s="8"/>
      <c r="F1536" s="9"/>
      <c r="I1536" s="10"/>
      <c r="J1536" s="5"/>
    </row>
    <row r="1537" spans="1:10">
      <c r="A1537" s="5"/>
      <c r="B1537" s="6"/>
      <c r="C1537" s="5"/>
      <c r="D1537" s="7"/>
      <c r="E1537" s="8"/>
      <c r="F1537" s="9"/>
      <c r="I1537" s="10"/>
      <c r="J1537" s="5"/>
    </row>
    <row r="1538" spans="1:10">
      <c r="A1538" s="5" t="s">
        <v>1353</v>
      </c>
      <c r="B1538" s="6">
        <v>44965.777419618054</v>
      </c>
      <c r="C1538" s="5" t="s">
        <v>13</v>
      </c>
      <c r="D1538" s="7">
        <v>45153149969</v>
      </c>
      <c r="E1538" s="8" t="s">
        <v>27</v>
      </c>
      <c r="H1538" s="9">
        <v>12278.49</v>
      </c>
      <c r="I1538" s="5" t="s">
        <v>28</v>
      </c>
      <c r="J1538" s="5" t="s">
        <v>30</v>
      </c>
    </row>
    <row r="1539" spans="1:10">
      <c r="A1539" s="5" t="s">
        <v>1353</v>
      </c>
      <c r="B1539" s="6">
        <v>44965.777419618054</v>
      </c>
      <c r="C1539" s="5" t="s">
        <v>13</v>
      </c>
      <c r="D1539" s="15">
        <v>51217585365</v>
      </c>
      <c r="E1539" s="8" t="s">
        <v>27</v>
      </c>
      <c r="H1539" s="9">
        <v>264.04000000000002</v>
      </c>
      <c r="I1539" s="5" t="s">
        <v>28</v>
      </c>
      <c r="J1539" s="5" t="s">
        <v>30</v>
      </c>
    </row>
    <row r="1540" spans="1:10">
      <c r="A1540" s="5" t="s">
        <v>1353</v>
      </c>
      <c r="B1540" s="6">
        <v>44965.777419618054</v>
      </c>
      <c r="C1540" s="5" t="s">
        <v>13</v>
      </c>
      <c r="D1540" s="15">
        <v>512175853651</v>
      </c>
      <c r="E1540" s="8" t="s">
        <v>27</v>
      </c>
      <c r="H1540" s="9">
        <v>174.18</v>
      </c>
      <c r="I1540" s="5" t="s">
        <v>28</v>
      </c>
      <c r="J1540" s="5" t="s">
        <v>30</v>
      </c>
    </row>
    <row r="1541" spans="1:10">
      <c r="A1541" s="5" t="s">
        <v>1353</v>
      </c>
      <c r="B1541" s="6">
        <v>44965.777419618054</v>
      </c>
      <c r="C1541" s="5" t="s">
        <v>13</v>
      </c>
      <c r="D1541" s="15">
        <v>512175853652</v>
      </c>
      <c r="E1541" s="8" t="s">
        <v>27</v>
      </c>
      <c r="H1541" s="9">
        <v>440.24</v>
      </c>
      <c r="I1541" s="5" t="s">
        <v>28</v>
      </c>
      <c r="J1541" s="5" t="s">
        <v>30</v>
      </c>
    </row>
    <row r="1542" spans="1:10">
      <c r="A1542" s="5" t="s">
        <v>1353</v>
      </c>
      <c r="B1542" s="6">
        <v>44965.777419618054</v>
      </c>
      <c r="C1542" s="5" t="s">
        <v>13</v>
      </c>
      <c r="D1542" s="15">
        <v>512175853653</v>
      </c>
      <c r="E1542" s="8" t="s">
        <v>27</v>
      </c>
      <c r="H1542" s="9">
        <v>1572.44</v>
      </c>
      <c r="I1542" s="5" t="s">
        <v>28</v>
      </c>
      <c r="J1542" s="5" t="s">
        <v>30</v>
      </c>
    </row>
    <row r="1543" spans="1:10">
      <c r="A1543" s="5" t="s">
        <v>1353</v>
      </c>
      <c r="B1543" s="6">
        <v>44965.777419618054</v>
      </c>
      <c r="C1543" s="5" t="s">
        <v>13</v>
      </c>
      <c r="D1543" s="15">
        <v>512175853654</v>
      </c>
      <c r="E1543" s="8" t="s">
        <v>27</v>
      </c>
      <c r="H1543" s="9">
        <v>89.86</v>
      </c>
      <c r="I1543" s="5" t="s">
        <v>28</v>
      </c>
      <c r="J1543" s="5" t="s">
        <v>30</v>
      </c>
    </row>
    <row r="1544" spans="1:10">
      <c r="A1544" s="5" t="s">
        <v>1353</v>
      </c>
      <c r="B1544" s="6">
        <v>44965.777419618054</v>
      </c>
      <c r="C1544" s="5" t="s">
        <v>13</v>
      </c>
      <c r="D1544" s="15">
        <v>512175853655</v>
      </c>
      <c r="E1544" s="8" t="s">
        <v>27</v>
      </c>
      <c r="H1544" s="9">
        <v>130288.48</v>
      </c>
      <c r="I1544" s="5" t="s">
        <v>28</v>
      </c>
      <c r="J1544" s="5" t="s">
        <v>30</v>
      </c>
    </row>
    <row r="1545" spans="1:10">
      <c r="A1545" s="5" t="s">
        <v>1353</v>
      </c>
      <c r="B1545" s="6">
        <v>44965.777419618054</v>
      </c>
      <c r="C1545" s="5" t="s">
        <v>13</v>
      </c>
      <c r="D1545" s="15">
        <v>512175853656</v>
      </c>
      <c r="E1545" s="8" t="s">
        <v>27</v>
      </c>
      <c r="H1545" s="9">
        <v>1547.6</v>
      </c>
      <c r="I1545" s="5" t="s">
        <v>28</v>
      </c>
      <c r="J1545" s="5" t="s">
        <v>30</v>
      </c>
    </row>
    <row r="1546" spans="1:10">
      <c r="A1546" s="5" t="s">
        <v>1353</v>
      </c>
      <c r="B1546" s="6">
        <v>44965.777419618054</v>
      </c>
      <c r="C1546" s="5" t="s">
        <v>13</v>
      </c>
      <c r="D1546" s="15">
        <v>51417473978</v>
      </c>
      <c r="E1546" s="8" t="s">
        <v>27</v>
      </c>
      <c r="H1546" s="9">
        <v>183.3</v>
      </c>
      <c r="I1546" s="5" t="s">
        <v>28</v>
      </c>
      <c r="J1546" s="5" t="s">
        <v>30</v>
      </c>
    </row>
    <row r="1547" spans="1:10">
      <c r="A1547" s="5" t="s">
        <v>1353</v>
      </c>
      <c r="B1547" s="6">
        <v>44965.777419618054</v>
      </c>
      <c r="C1547" s="5" t="s">
        <v>13</v>
      </c>
      <c r="D1547" s="15">
        <v>45173219862</v>
      </c>
      <c r="E1547" s="8" t="s">
        <v>27</v>
      </c>
      <c r="H1547" s="9">
        <v>2136</v>
      </c>
      <c r="I1547" s="5" t="s">
        <v>28</v>
      </c>
      <c r="J1547" s="5" t="s">
        <v>30</v>
      </c>
    </row>
    <row r="1548" spans="1:10">
      <c r="A1548" s="5" t="s">
        <v>1353</v>
      </c>
      <c r="B1548" s="6">
        <v>44965.777419618054</v>
      </c>
      <c r="C1548" s="5" t="s">
        <v>13</v>
      </c>
      <c r="D1548" s="15">
        <v>51717401557</v>
      </c>
      <c r="E1548" s="8" t="s">
        <v>27</v>
      </c>
      <c r="H1548" s="9">
        <v>1248.24</v>
      </c>
      <c r="I1548" s="5" t="s">
        <v>28</v>
      </c>
      <c r="J1548" s="5" t="s">
        <v>30</v>
      </c>
    </row>
    <row r="1549" spans="1:10">
      <c r="A1549" s="5" t="s">
        <v>1353</v>
      </c>
      <c r="B1549" s="6">
        <v>44965.777419618054</v>
      </c>
      <c r="C1549" s="5" t="s">
        <v>13</v>
      </c>
      <c r="D1549" s="15">
        <v>45133156980</v>
      </c>
      <c r="E1549" s="8" t="s">
        <v>27</v>
      </c>
      <c r="H1549" s="9">
        <v>9912.4</v>
      </c>
      <c r="I1549" s="5" t="s">
        <v>28</v>
      </c>
      <c r="J1549" s="5" t="s">
        <v>32</v>
      </c>
    </row>
    <row r="1550" spans="1:10">
      <c r="A1550" s="5" t="s">
        <v>1353</v>
      </c>
      <c r="B1550" s="6">
        <v>44965.777419618054</v>
      </c>
      <c r="C1550" s="5" t="s">
        <v>13</v>
      </c>
      <c r="D1550" s="15">
        <v>51217597527</v>
      </c>
      <c r="E1550" s="8" t="s">
        <v>27</v>
      </c>
      <c r="H1550" s="9">
        <v>14000</v>
      </c>
      <c r="I1550" s="5" t="s">
        <v>28</v>
      </c>
      <c r="J1550" s="5" t="s">
        <v>32</v>
      </c>
    </row>
    <row r="1551" spans="1:10">
      <c r="A1551" s="5" t="s">
        <v>1353</v>
      </c>
      <c r="B1551" s="6">
        <v>44965.777419618054</v>
      </c>
      <c r="C1551" s="5" t="s">
        <v>13</v>
      </c>
      <c r="D1551" s="7">
        <v>141291</v>
      </c>
      <c r="E1551" s="8" t="s">
        <v>27</v>
      </c>
      <c r="H1551" s="9">
        <v>11785.6</v>
      </c>
      <c r="I1551" s="5" t="s">
        <v>28</v>
      </c>
      <c r="J1551" s="8" t="s">
        <v>1130</v>
      </c>
    </row>
    <row r="1552" spans="1:10">
      <c r="A1552" s="5" t="s">
        <v>1353</v>
      </c>
      <c r="B1552" s="6">
        <v>44965.777419618054</v>
      </c>
      <c r="C1552" s="5" t="s">
        <v>13</v>
      </c>
      <c r="D1552" s="7">
        <v>141288</v>
      </c>
      <c r="E1552" s="8" t="s">
        <v>274</v>
      </c>
      <c r="H1552" s="9">
        <v>2505.6</v>
      </c>
      <c r="I1552" s="5" t="s">
        <v>28</v>
      </c>
      <c r="J1552" s="8" t="s">
        <v>1130</v>
      </c>
    </row>
    <row r="1553" spans="1:10">
      <c r="A1553" s="5" t="s">
        <v>1353</v>
      </c>
      <c r="B1553" s="6">
        <v>44965.777419618054</v>
      </c>
      <c r="C1553" s="5" t="s">
        <v>13</v>
      </c>
      <c r="D1553" s="15">
        <v>51117563177</v>
      </c>
      <c r="E1553" s="8" t="s">
        <v>27</v>
      </c>
      <c r="H1553" s="9">
        <v>170.1</v>
      </c>
      <c r="I1553" s="5" t="s">
        <v>28</v>
      </c>
      <c r="J1553" s="5" t="s">
        <v>30</v>
      </c>
    </row>
    <row r="1554" spans="1:10">
      <c r="A1554" s="5" t="s">
        <v>1353</v>
      </c>
      <c r="B1554" s="6">
        <v>44965.777419618054</v>
      </c>
      <c r="C1554" s="5" t="s">
        <v>13</v>
      </c>
      <c r="D1554" s="15">
        <v>45153153360</v>
      </c>
      <c r="E1554" s="8" t="s">
        <v>27</v>
      </c>
      <c r="H1554" s="9">
        <v>7013.6</v>
      </c>
      <c r="I1554" s="5" t="s">
        <v>28</v>
      </c>
      <c r="J1554" s="5" t="s">
        <v>30</v>
      </c>
    </row>
    <row r="1555" spans="1:10">
      <c r="A1555" s="5" t="s">
        <v>1353</v>
      </c>
      <c r="B1555" s="6">
        <v>44965.777419618054</v>
      </c>
      <c r="C1555" s="5" t="s">
        <v>13</v>
      </c>
      <c r="D1555" s="15">
        <v>45153153438</v>
      </c>
      <c r="E1555" s="8" t="s">
        <v>27</v>
      </c>
      <c r="H1555" s="9">
        <v>98.5</v>
      </c>
      <c r="I1555" s="5" t="s">
        <v>28</v>
      </c>
      <c r="J1555" s="5" t="s">
        <v>30</v>
      </c>
    </row>
    <row r="1556" spans="1:10">
      <c r="A1556" s="5" t="s">
        <v>1353</v>
      </c>
      <c r="B1556" s="6">
        <v>44965.777419618054</v>
      </c>
      <c r="C1556" s="5" t="s">
        <v>13</v>
      </c>
      <c r="D1556" s="7">
        <v>715237</v>
      </c>
      <c r="E1556" s="8" t="s">
        <v>27</v>
      </c>
      <c r="H1556" s="9">
        <v>6727.8</v>
      </c>
      <c r="I1556" s="5" t="s">
        <v>28</v>
      </c>
      <c r="J1556" s="5" t="s">
        <v>32</v>
      </c>
    </row>
    <row r="1557" spans="1:10">
      <c r="A1557" s="5" t="s">
        <v>1353</v>
      </c>
      <c r="B1557" s="6">
        <v>44965.777419618054</v>
      </c>
      <c r="C1557" s="5" t="s">
        <v>13</v>
      </c>
      <c r="D1557" s="7">
        <v>715233</v>
      </c>
      <c r="E1557" s="8" t="s">
        <v>27</v>
      </c>
      <c r="H1557" s="9">
        <v>338.7</v>
      </c>
      <c r="I1557" s="5" t="s">
        <v>28</v>
      </c>
      <c r="J1557" s="5" t="s">
        <v>32</v>
      </c>
    </row>
    <row r="1558" spans="1:10">
      <c r="A1558" s="5" t="s">
        <v>1353</v>
      </c>
      <c r="B1558" s="6">
        <v>44965.777419618054</v>
      </c>
      <c r="C1558" s="5" t="s">
        <v>13</v>
      </c>
      <c r="D1558" s="7">
        <v>715234</v>
      </c>
      <c r="E1558" s="8" t="s">
        <v>27</v>
      </c>
      <c r="H1558" s="9">
        <v>5467.72</v>
      </c>
      <c r="I1558" s="5" t="s">
        <v>28</v>
      </c>
      <c r="J1558" s="5" t="s">
        <v>32</v>
      </c>
    </row>
    <row r="1559" spans="1:10">
      <c r="A1559" s="5" t="s">
        <v>1353</v>
      </c>
      <c r="B1559" s="6">
        <v>44965.777419618054</v>
      </c>
      <c r="C1559" s="5" t="s">
        <v>13</v>
      </c>
      <c r="D1559" s="15">
        <v>51717406999</v>
      </c>
      <c r="E1559" s="8" t="s">
        <v>27</v>
      </c>
      <c r="H1559" s="9">
        <v>1789.59</v>
      </c>
      <c r="I1559" s="5" t="s">
        <v>28</v>
      </c>
      <c r="J1559" s="5" t="s">
        <v>30</v>
      </c>
    </row>
    <row r="1560" spans="1:10">
      <c r="A1560" s="5" t="s">
        <v>1353</v>
      </c>
      <c r="B1560" s="6">
        <v>44965.777419618054</v>
      </c>
      <c r="C1560" s="5" t="s">
        <v>13</v>
      </c>
      <c r="D1560" s="7">
        <v>165654</v>
      </c>
      <c r="E1560" s="5" t="s">
        <v>684</v>
      </c>
      <c r="H1560" s="9">
        <v>13747.7</v>
      </c>
      <c r="I1560" s="5" t="s">
        <v>28</v>
      </c>
      <c r="J1560" s="5" t="s">
        <v>29</v>
      </c>
    </row>
    <row r="1561" spans="1:10">
      <c r="A1561" s="5" t="s">
        <v>1353</v>
      </c>
      <c r="B1561" s="6">
        <v>44965.777419618054</v>
      </c>
      <c r="C1561" s="5" t="s">
        <v>13</v>
      </c>
      <c r="D1561" s="7">
        <v>292333</v>
      </c>
      <c r="E1561" s="8" t="s">
        <v>27</v>
      </c>
      <c r="H1561" s="9">
        <v>33238.800000000003</v>
      </c>
      <c r="I1561" s="5" t="s">
        <v>28</v>
      </c>
      <c r="J1561" s="5" t="s">
        <v>29</v>
      </c>
    </row>
    <row r="1562" spans="1:10">
      <c r="A1562" s="5" t="s">
        <v>1353</v>
      </c>
      <c r="B1562" s="6">
        <v>44965.777419618054</v>
      </c>
      <c r="C1562" s="5" t="s">
        <v>13</v>
      </c>
      <c r="D1562" s="7"/>
      <c r="E1562" s="8"/>
      <c r="F1562" s="9">
        <v>4595.5</v>
      </c>
      <c r="I1562" s="10" t="s">
        <v>9</v>
      </c>
      <c r="J1562" s="5" t="s">
        <v>218</v>
      </c>
    </row>
    <row r="1563" spans="1:10">
      <c r="A1563" s="5" t="s">
        <v>1353</v>
      </c>
      <c r="B1563" s="6">
        <v>44965.777419618054</v>
      </c>
      <c r="C1563" s="5" t="s">
        <v>13</v>
      </c>
      <c r="D1563" s="7"/>
      <c r="E1563" s="8"/>
      <c r="F1563" s="9">
        <v>9101.5</v>
      </c>
      <c r="I1563" s="10" t="s">
        <v>9</v>
      </c>
      <c r="J1563" s="8" t="s">
        <v>221</v>
      </c>
    </row>
    <row r="1564" spans="1:10">
      <c r="A1564" s="5" t="s">
        <v>1353</v>
      </c>
      <c r="B1564" s="6">
        <v>44965.777419618054</v>
      </c>
      <c r="C1564" s="5" t="s">
        <v>13</v>
      </c>
      <c r="D1564" s="7"/>
      <c r="E1564" s="8"/>
      <c r="F1564" s="9">
        <v>8674.2000000000007</v>
      </c>
      <c r="I1564" s="10" t="s">
        <v>9</v>
      </c>
      <c r="J1564" s="8" t="s">
        <v>223</v>
      </c>
    </row>
    <row r="1565" spans="1:10">
      <c r="A1565" s="5" t="s">
        <v>1353</v>
      </c>
      <c r="B1565" s="6">
        <v>44965.777419618054</v>
      </c>
      <c r="C1565" s="5" t="s">
        <v>13</v>
      </c>
      <c r="D1565" s="7"/>
      <c r="E1565" s="8"/>
      <c r="F1565" s="9">
        <v>6789.5</v>
      </c>
      <c r="I1565" s="10" t="s">
        <v>9</v>
      </c>
      <c r="J1565" s="8" t="s">
        <v>224</v>
      </c>
    </row>
    <row r="1566" spans="1:10">
      <c r="A1566" s="5" t="s">
        <v>1353</v>
      </c>
      <c r="B1566" s="6">
        <v>44965.777419618054</v>
      </c>
      <c r="C1566" s="5" t="s">
        <v>13</v>
      </c>
      <c r="D1566" s="7"/>
      <c r="E1566" s="8"/>
      <c r="F1566" s="9">
        <v>10233.1</v>
      </c>
      <c r="I1566" s="10" t="s">
        <v>9</v>
      </c>
      <c r="J1566" s="8" t="s">
        <v>225</v>
      </c>
    </row>
    <row r="1567" spans="1:10">
      <c r="A1567" s="11" t="s">
        <v>22</v>
      </c>
      <c r="B1567" s="3"/>
      <c r="C1567" s="3"/>
      <c r="D1567" s="7"/>
      <c r="E1567" s="8"/>
      <c r="F1567" s="54">
        <f>SUM(F1538:G1566)</f>
        <v>39393.800000000003</v>
      </c>
      <c r="I1567" s="10"/>
      <c r="J1567" s="5"/>
    </row>
    <row r="1568" spans="1:10" ht="15.75">
      <c r="A1568" s="13" t="s">
        <v>23</v>
      </c>
      <c r="B1568" s="13" t="s">
        <v>24</v>
      </c>
      <c r="C1568" s="13" t="s">
        <v>25</v>
      </c>
      <c r="D1568" s="14">
        <v>112734017</v>
      </c>
      <c r="E1568" s="8"/>
      <c r="F1568" s="9"/>
      <c r="I1568" s="10"/>
      <c r="J1568" s="5"/>
    </row>
    <row r="1571" spans="1:10">
      <c r="A1571" s="1" t="s">
        <v>0</v>
      </c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1:10">
      <c r="A1572" s="3" t="s">
        <v>1394</v>
      </c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1:10">
      <c r="A1573" s="95" t="s">
        <v>0</v>
      </c>
      <c r="B1573" s="95" t="s">
        <v>2</v>
      </c>
      <c r="C1573" s="95" t="s">
        <v>3</v>
      </c>
      <c r="D1573" s="95" t="s">
        <v>4</v>
      </c>
      <c r="E1573" s="95" t="s">
        <v>5</v>
      </c>
      <c r="F1573" s="97" t="s">
        <v>6</v>
      </c>
      <c r="G1573" s="98"/>
      <c r="H1573" s="99"/>
      <c r="I1573" s="95" t="s">
        <v>7</v>
      </c>
      <c r="J1573" s="95" t="s">
        <v>8</v>
      </c>
    </row>
    <row r="1574" spans="1:10">
      <c r="A1574" s="96"/>
      <c r="B1574" s="96"/>
      <c r="C1574" s="96"/>
      <c r="D1574" s="96"/>
      <c r="E1574" s="96"/>
      <c r="F1574" s="4" t="s">
        <v>9</v>
      </c>
      <c r="G1574" s="4" t="s">
        <v>10</v>
      </c>
      <c r="H1574" s="4" t="s">
        <v>11</v>
      </c>
      <c r="I1574" s="96"/>
      <c r="J1574" s="96"/>
    </row>
    <row r="1575" spans="1:10">
      <c r="A1575" s="5" t="s">
        <v>1393</v>
      </c>
      <c r="B1575" s="6">
        <v>44966.499785092594</v>
      </c>
      <c r="C1575" s="5" t="s">
        <v>13</v>
      </c>
      <c r="D1575" s="10"/>
      <c r="E1575" s="8"/>
      <c r="F1575" s="9">
        <v>6827.8</v>
      </c>
      <c r="I1575" s="10" t="s">
        <v>9</v>
      </c>
      <c r="J1575" s="5" t="s">
        <v>15</v>
      </c>
    </row>
    <row r="1576" spans="1:10">
      <c r="A1576" s="5" t="s">
        <v>1393</v>
      </c>
      <c r="B1576" s="6">
        <v>44966.499785092594</v>
      </c>
      <c r="C1576" s="5" t="s">
        <v>13</v>
      </c>
      <c r="D1576" s="10"/>
      <c r="E1576" s="8"/>
      <c r="F1576" s="9">
        <v>17618.599999999999</v>
      </c>
      <c r="I1576" s="10" t="s">
        <v>9</v>
      </c>
      <c r="J1576" s="5" t="s">
        <v>16</v>
      </c>
    </row>
    <row r="1577" spans="1:10">
      <c r="A1577" s="5" t="s">
        <v>1393</v>
      </c>
      <c r="B1577" s="6">
        <v>44966.499785092594</v>
      </c>
      <c r="C1577" s="5" t="s">
        <v>13</v>
      </c>
      <c r="D1577" s="10"/>
      <c r="E1577" s="8"/>
      <c r="F1577" s="9">
        <v>12245.2</v>
      </c>
      <c r="I1577" s="10" t="s">
        <v>9</v>
      </c>
      <c r="J1577" s="5" t="s">
        <v>17</v>
      </c>
    </row>
    <row r="1578" spans="1:10">
      <c r="A1578" s="5" t="s">
        <v>1393</v>
      </c>
      <c r="B1578" s="6">
        <v>44966.499785092594</v>
      </c>
      <c r="C1578" s="5" t="s">
        <v>13</v>
      </c>
      <c r="D1578" s="10"/>
      <c r="E1578" s="8"/>
      <c r="F1578" s="9">
        <v>497.5</v>
      </c>
      <c r="I1578" s="10" t="s">
        <v>9</v>
      </c>
      <c r="J1578" s="5" t="s">
        <v>220</v>
      </c>
    </row>
    <row r="1579" spans="1:10">
      <c r="A1579" s="5" t="s">
        <v>1393</v>
      </c>
      <c r="B1579" s="6">
        <v>44966.499785092594</v>
      </c>
      <c r="C1579" s="5" t="s">
        <v>13</v>
      </c>
      <c r="D1579" s="10"/>
      <c r="E1579" s="8"/>
      <c r="F1579" s="9">
        <v>9222.1</v>
      </c>
      <c r="I1579" s="10" t="s">
        <v>9</v>
      </c>
      <c r="J1579" s="5" t="s">
        <v>18</v>
      </c>
    </row>
    <row r="1580" spans="1:10">
      <c r="A1580" s="5" t="s">
        <v>1393</v>
      </c>
      <c r="B1580" s="6">
        <v>44966.499785092594</v>
      </c>
      <c r="C1580" s="5" t="s">
        <v>13</v>
      </c>
      <c r="D1580" s="10"/>
      <c r="E1580" s="8"/>
      <c r="F1580" s="9">
        <v>14515.8</v>
      </c>
      <c r="I1580" s="10" t="s">
        <v>9</v>
      </c>
      <c r="J1580" s="5" t="s">
        <v>19</v>
      </c>
    </row>
    <row r="1581" spans="1:10">
      <c r="A1581" s="5" t="s">
        <v>1393</v>
      </c>
      <c r="B1581" s="6">
        <v>44966.499785092594</v>
      </c>
      <c r="C1581" s="5" t="s">
        <v>13</v>
      </c>
      <c r="D1581" s="10"/>
      <c r="E1581" s="8"/>
      <c r="F1581" s="9">
        <v>18342.599999999999</v>
      </c>
      <c r="I1581" s="10" t="s">
        <v>9</v>
      </c>
      <c r="J1581" s="5" t="s">
        <v>20</v>
      </c>
    </row>
    <row r="1582" spans="1:10">
      <c r="A1582" s="5" t="s">
        <v>1393</v>
      </c>
      <c r="B1582" s="6">
        <v>44966.499785092594</v>
      </c>
      <c r="C1582" s="5" t="s">
        <v>13</v>
      </c>
      <c r="D1582" s="10"/>
      <c r="E1582" s="8"/>
      <c r="F1582" s="9">
        <v>9460.4</v>
      </c>
      <c r="I1582" s="10" t="s">
        <v>9</v>
      </c>
      <c r="J1582" s="5" t="s">
        <v>21</v>
      </c>
    </row>
    <row r="1583" spans="1:10">
      <c r="A1583" s="5" t="s">
        <v>1393</v>
      </c>
      <c r="B1583" s="6">
        <v>44966.499785092594</v>
      </c>
      <c r="C1583" s="5" t="s">
        <v>13</v>
      </c>
      <c r="D1583" s="10"/>
      <c r="E1583" s="8"/>
      <c r="F1583" s="9">
        <v>10860.3</v>
      </c>
      <c r="I1583" s="10" t="s">
        <v>9</v>
      </c>
      <c r="J1583" s="8" t="s">
        <v>221</v>
      </c>
    </row>
    <row r="1584" spans="1:10">
      <c r="A1584" s="5" t="s">
        <v>1393</v>
      </c>
      <c r="B1584" s="6">
        <v>44966.499785092594</v>
      </c>
      <c r="C1584" s="5" t="s">
        <v>13</v>
      </c>
      <c r="D1584" s="10"/>
      <c r="E1584" s="8"/>
      <c r="F1584" s="9">
        <v>10199.200000000001</v>
      </c>
      <c r="I1584" s="10" t="s">
        <v>9</v>
      </c>
      <c r="J1584" s="8" t="s">
        <v>222</v>
      </c>
    </row>
    <row r="1585" spans="1:10">
      <c r="A1585" s="5" t="s">
        <v>1393</v>
      </c>
      <c r="B1585" s="6">
        <v>44966.499785092594</v>
      </c>
      <c r="C1585" s="5" t="s">
        <v>13</v>
      </c>
      <c r="D1585" s="10"/>
      <c r="E1585" s="8"/>
      <c r="F1585" s="9">
        <v>10803.1</v>
      </c>
      <c r="I1585" s="10" t="s">
        <v>9</v>
      </c>
      <c r="J1585" s="8" t="s">
        <v>223</v>
      </c>
    </row>
    <row r="1586" spans="1:10">
      <c r="A1586" s="5" t="s">
        <v>1393</v>
      </c>
      <c r="B1586" s="6">
        <v>44966.499785092594</v>
      </c>
      <c r="C1586" s="5" t="s">
        <v>13</v>
      </c>
      <c r="D1586" s="10"/>
      <c r="E1586" s="8"/>
      <c r="F1586" s="9">
        <v>10128.5</v>
      </c>
      <c r="I1586" s="10" t="s">
        <v>9</v>
      </c>
      <c r="J1586" s="8" t="s">
        <v>224</v>
      </c>
    </row>
    <row r="1587" spans="1:10">
      <c r="A1587" s="11" t="s">
        <v>22</v>
      </c>
      <c r="B1587" s="3"/>
      <c r="C1587" s="3"/>
      <c r="D1587" s="7"/>
      <c r="E1587" s="8"/>
      <c r="F1587" s="37">
        <f>SUM(F1575:G1586)</f>
        <v>130721.1</v>
      </c>
      <c r="G1587" s="9"/>
      <c r="I1587" s="10"/>
      <c r="J1587" s="8"/>
    </row>
    <row r="1588" spans="1:10" ht="15.75">
      <c r="A1588" s="13" t="s">
        <v>23</v>
      </c>
      <c r="B1588" s="13" t="s">
        <v>24</v>
      </c>
      <c r="C1588" s="13" t="s">
        <v>25</v>
      </c>
      <c r="D1588" s="14">
        <v>112734018</v>
      </c>
      <c r="E1588" s="8"/>
      <c r="G1588" s="9"/>
      <c r="I1588" s="10"/>
      <c r="J1588" s="8"/>
    </row>
    <row r="1589" spans="1:10">
      <c r="A1589" s="5"/>
      <c r="B1589" s="6"/>
      <c r="C1589" s="5"/>
      <c r="D1589" s="7"/>
      <c r="E1589" s="8"/>
      <c r="G1589" s="9"/>
      <c r="I1589" s="10"/>
      <c r="J1589" s="8"/>
    </row>
    <row r="1590" spans="1:10">
      <c r="A1590" s="5"/>
      <c r="B1590" s="6"/>
      <c r="C1590" s="5"/>
      <c r="D1590" s="7"/>
      <c r="E1590" s="8"/>
      <c r="G1590" s="9"/>
      <c r="I1590" s="10"/>
      <c r="J1590" s="8"/>
    </row>
    <row r="1591" spans="1:10">
      <c r="A1591" s="5" t="s">
        <v>1392</v>
      </c>
      <c r="B1591" s="6">
        <v>44966.779298437497</v>
      </c>
      <c r="C1591" s="5" t="s">
        <v>13</v>
      </c>
      <c r="D1591" s="7"/>
      <c r="E1591" s="8"/>
      <c r="G1591" s="9">
        <v>6009.53</v>
      </c>
      <c r="I1591" s="10" t="s">
        <v>10</v>
      </c>
      <c r="J1591" s="5" t="s">
        <v>32</v>
      </c>
    </row>
    <row r="1592" spans="1:10">
      <c r="A1592" s="5" t="s">
        <v>1392</v>
      </c>
      <c r="B1592" s="6">
        <v>44966.779298437497</v>
      </c>
      <c r="C1592" s="5" t="s">
        <v>13</v>
      </c>
      <c r="D1592" s="15">
        <v>11770785349</v>
      </c>
      <c r="E1592" s="8" t="s">
        <v>27</v>
      </c>
      <c r="H1592" s="9">
        <v>951.37</v>
      </c>
      <c r="I1592" s="5" t="s">
        <v>28</v>
      </c>
      <c r="J1592" s="5" t="s">
        <v>32</v>
      </c>
    </row>
    <row r="1593" spans="1:10">
      <c r="A1593" s="5" t="s">
        <v>1392</v>
      </c>
      <c r="B1593" s="6">
        <v>44966.779298437497</v>
      </c>
      <c r="C1593" s="5" t="s">
        <v>13</v>
      </c>
      <c r="D1593" s="7">
        <v>241745</v>
      </c>
      <c r="E1593" s="8" t="s">
        <v>27</v>
      </c>
      <c r="H1593" s="9">
        <v>25535.200000000001</v>
      </c>
      <c r="I1593" s="5" t="s">
        <v>28</v>
      </c>
      <c r="J1593" s="8" t="s">
        <v>1130</v>
      </c>
    </row>
    <row r="1594" spans="1:10">
      <c r="A1594" s="5" t="s">
        <v>1392</v>
      </c>
      <c r="B1594" s="6">
        <v>44966.779298437497</v>
      </c>
      <c r="C1594" s="5" t="s">
        <v>13</v>
      </c>
      <c r="D1594" s="15">
        <v>45163250789</v>
      </c>
      <c r="E1594" s="8" t="s">
        <v>27</v>
      </c>
      <c r="H1594" s="9">
        <v>87.69</v>
      </c>
      <c r="I1594" s="5" t="s">
        <v>28</v>
      </c>
      <c r="J1594" s="5" t="s">
        <v>30</v>
      </c>
    </row>
    <row r="1595" spans="1:10">
      <c r="A1595" s="5" t="s">
        <v>1392</v>
      </c>
      <c r="B1595" s="6">
        <v>44966.779298437497</v>
      </c>
      <c r="C1595" s="5" t="s">
        <v>13</v>
      </c>
      <c r="D1595" s="15">
        <v>45133163018</v>
      </c>
      <c r="E1595" s="8" t="s">
        <v>27</v>
      </c>
      <c r="H1595" s="9">
        <v>83.5</v>
      </c>
      <c r="I1595" s="5" t="s">
        <v>28</v>
      </c>
      <c r="J1595" s="5" t="s">
        <v>30</v>
      </c>
    </row>
    <row r="1596" spans="1:10">
      <c r="A1596" s="5" t="s">
        <v>1392</v>
      </c>
      <c r="B1596" s="6">
        <v>44966.779298437497</v>
      </c>
      <c r="C1596" s="5" t="s">
        <v>13</v>
      </c>
      <c r="D1596" s="15">
        <v>45113310021</v>
      </c>
      <c r="E1596" s="8" t="s">
        <v>27</v>
      </c>
      <c r="H1596" s="9">
        <v>180.33</v>
      </c>
      <c r="I1596" s="5" t="s">
        <v>28</v>
      </c>
      <c r="J1596" s="5" t="s">
        <v>30</v>
      </c>
    </row>
    <row r="1597" spans="1:10">
      <c r="A1597" s="5" t="s">
        <v>1392</v>
      </c>
      <c r="B1597" s="6">
        <v>44966.779298437497</v>
      </c>
      <c r="C1597" s="5" t="s">
        <v>13</v>
      </c>
      <c r="D1597" s="15">
        <v>45163247726</v>
      </c>
      <c r="E1597" s="8" t="s">
        <v>27</v>
      </c>
      <c r="H1597" s="9">
        <v>521.1</v>
      </c>
      <c r="I1597" s="5" t="s">
        <v>28</v>
      </c>
      <c r="J1597" s="5" t="s">
        <v>30</v>
      </c>
    </row>
    <row r="1598" spans="1:10">
      <c r="A1598" s="5" t="s">
        <v>1392</v>
      </c>
      <c r="B1598" s="6">
        <v>44966.779298437497</v>
      </c>
      <c r="C1598" s="5" t="s">
        <v>13</v>
      </c>
      <c r="D1598" s="15">
        <v>45153157635</v>
      </c>
      <c r="E1598" s="8" t="s">
        <v>27</v>
      </c>
      <c r="H1598" s="9">
        <v>908.76</v>
      </c>
      <c r="I1598" s="5" t="s">
        <v>28</v>
      </c>
      <c r="J1598" s="5" t="s">
        <v>30</v>
      </c>
    </row>
    <row r="1599" spans="1:10">
      <c r="A1599" s="5" t="s">
        <v>1392</v>
      </c>
      <c r="B1599" s="6">
        <v>44966.779298437497</v>
      </c>
      <c r="C1599" s="5" t="s">
        <v>13</v>
      </c>
      <c r="D1599" s="15">
        <v>45173223419</v>
      </c>
      <c r="E1599" s="8" t="s">
        <v>27</v>
      </c>
      <c r="H1599" s="9">
        <v>570.63</v>
      </c>
      <c r="I1599" s="5" t="s">
        <v>28</v>
      </c>
      <c r="J1599" s="5" t="s">
        <v>30</v>
      </c>
    </row>
    <row r="1600" spans="1:10">
      <c r="A1600" s="5" t="s">
        <v>1392</v>
      </c>
      <c r="B1600" s="6">
        <v>44966.779298437497</v>
      </c>
      <c r="C1600" s="5" t="s">
        <v>13</v>
      </c>
      <c r="D1600" s="7">
        <v>112039</v>
      </c>
      <c r="E1600" s="8" t="s">
        <v>27</v>
      </c>
      <c r="H1600" s="9">
        <v>6218.2</v>
      </c>
      <c r="I1600" s="5" t="s">
        <v>28</v>
      </c>
      <c r="J1600" s="5" t="s">
        <v>32</v>
      </c>
    </row>
    <row r="1601" spans="1:10">
      <c r="A1601" s="5" t="s">
        <v>1392</v>
      </c>
      <c r="B1601" s="6">
        <v>44966.779298437497</v>
      </c>
      <c r="C1601" s="5" t="s">
        <v>13</v>
      </c>
      <c r="D1601" s="7">
        <v>112032</v>
      </c>
      <c r="E1601" s="8" t="s">
        <v>27</v>
      </c>
      <c r="H1601" s="9">
        <v>943.88</v>
      </c>
      <c r="I1601" s="5" t="s">
        <v>28</v>
      </c>
      <c r="J1601" s="5" t="s">
        <v>32</v>
      </c>
    </row>
    <row r="1602" spans="1:10">
      <c r="A1602" s="5" t="s">
        <v>1392</v>
      </c>
      <c r="B1602" s="6">
        <v>44966.779298437497</v>
      </c>
      <c r="C1602" s="5" t="s">
        <v>13</v>
      </c>
      <c r="D1602" s="7">
        <v>112035</v>
      </c>
      <c r="E1602" s="8" t="s">
        <v>27</v>
      </c>
      <c r="H1602" s="9">
        <v>16543.43</v>
      </c>
      <c r="I1602" s="5" t="s">
        <v>28</v>
      </c>
      <c r="J1602" s="5" t="s">
        <v>32</v>
      </c>
    </row>
    <row r="1603" spans="1:10">
      <c r="A1603" s="5" t="s">
        <v>1392</v>
      </c>
      <c r="B1603" s="6">
        <v>44966.779298437497</v>
      </c>
      <c r="C1603" s="5" t="s">
        <v>13</v>
      </c>
      <c r="D1603" s="7">
        <v>112036</v>
      </c>
      <c r="E1603" s="8" t="s">
        <v>27</v>
      </c>
      <c r="H1603" s="9">
        <v>656.6</v>
      </c>
      <c r="I1603" s="5" t="s">
        <v>28</v>
      </c>
      <c r="J1603" s="5" t="s">
        <v>32</v>
      </c>
    </row>
    <row r="1604" spans="1:10">
      <c r="A1604" s="5" t="s">
        <v>1392</v>
      </c>
      <c r="B1604" s="6">
        <v>44966.779298437497</v>
      </c>
      <c r="C1604" s="5" t="s">
        <v>13</v>
      </c>
      <c r="D1604" s="7">
        <v>112037</v>
      </c>
      <c r="E1604" s="8" t="s">
        <v>27</v>
      </c>
      <c r="H1604" s="9">
        <v>1871</v>
      </c>
      <c r="I1604" s="5" t="s">
        <v>28</v>
      </c>
      <c r="J1604" s="5" t="s">
        <v>32</v>
      </c>
    </row>
    <row r="1605" spans="1:10">
      <c r="A1605" s="5" t="s">
        <v>1392</v>
      </c>
      <c r="B1605" s="6">
        <v>44966.779298437497</v>
      </c>
      <c r="C1605" s="5" t="s">
        <v>13</v>
      </c>
      <c r="D1605" s="15">
        <v>45123295304</v>
      </c>
      <c r="E1605" s="8" t="s">
        <v>27</v>
      </c>
      <c r="H1605" s="9">
        <v>570.63</v>
      </c>
      <c r="I1605" s="5" t="s">
        <v>28</v>
      </c>
      <c r="J1605" s="5" t="s">
        <v>30</v>
      </c>
    </row>
    <row r="1606" spans="1:10">
      <c r="A1606" s="5" t="s">
        <v>1392</v>
      </c>
      <c r="B1606" s="6">
        <v>44966.779298437497</v>
      </c>
      <c r="C1606" s="5" t="s">
        <v>13</v>
      </c>
      <c r="D1606" s="7">
        <v>292479</v>
      </c>
      <c r="E1606" s="8" t="s">
        <v>27</v>
      </c>
      <c r="H1606" s="9">
        <v>34131.5</v>
      </c>
      <c r="I1606" s="5" t="s">
        <v>28</v>
      </c>
      <c r="J1606" s="5" t="s">
        <v>29</v>
      </c>
    </row>
    <row r="1607" spans="1:10">
      <c r="A1607" s="5" t="s">
        <v>1392</v>
      </c>
      <c r="B1607" s="6">
        <v>44966.779298437497</v>
      </c>
      <c r="C1607" s="5" t="s">
        <v>13</v>
      </c>
      <c r="D1607" s="7"/>
      <c r="E1607" s="8"/>
      <c r="F1607" s="9">
        <v>7582.1</v>
      </c>
      <c r="I1607" s="10" t="s">
        <v>9</v>
      </c>
      <c r="J1607" s="8" t="s">
        <v>14</v>
      </c>
    </row>
    <row r="1608" spans="1:10">
      <c r="A1608" s="5" t="s">
        <v>1392</v>
      </c>
      <c r="B1608" s="6">
        <v>44966.779298437497</v>
      </c>
      <c r="C1608" s="5" t="s">
        <v>13</v>
      </c>
      <c r="D1608" s="7"/>
      <c r="E1608" s="8"/>
      <c r="F1608" s="9">
        <v>6434</v>
      </c>
      <c r="I1608" s="10" t="s">
        <v>9</v>
      </c>
      <c r="J1608" s="5" t="s">
        <v>218</v>
      </c>
    </row>
    <row r="1609" spans="1:10">
      <c r="A1609" s="5" t="s">
        <v>1392</v>
      </c>
      <c r="B1609" s="6">
        <v>44966.779298437497</v>
      </c>
      <c r="C1609" s="5" t="s">
        <v>13</v>
      </c>
      <c r="D1609" s="7"/>
      <c r="E1609" s="8"/>
      <c r="F1609" s="9">
        <v>24421.9</v>
      </c>
      <c r="I1609" s="10" t="s">
        <v>9</v>
      </c>
      <c r="J1609" s="8" t="s">
        <v>219</v>
      </c>
    </row>
    <row r="1610" spans="1:10">
      <c r="A1610" s="5" t="s">
        <v>1392</v>
      </c>
      <c r="B1610" s="6">
        <v>44966.779298437497</v>
      </c>
      <c r="C1610" s="5" t="s">
        <v>13</v>
      </c>
      <c r="D1610" s="7"/>
      <c r="E1610" s="8"/>
      <c r="F1610" s="9">
        <v>177</v>
      </c>
      <c r="I1610" s="10" t="s">
        <v>9</v>
      </c>
      <c r="J1610" s="5" t="s">
        <v>220</v>
      </c>
    </row>
    <row r="1611" spans="1:10">
      <c r="A1611" s="5" t="s">
        <v>1392</v>
      </c>
      <c r="B1611" s="6">
        <v>44966.779298437497</v>
      </c>
      <c r="C1611" s="5" t="s">
        <v>13</v>
      </c>
      <c r="D1611" s="7"/>
      <c r="E1611" s="8"/>
      <c r="F1611" s="9">
        <v>10281.5</v>
      </c>
      <c r="I1611" s="10" t="s">
        <v>9</v>
      </c>
      <c r="J1611" s="8" t="s">
        <v>223</v>
      </c>
    </row>
    <row r="1612" spans="1:10">
      <c r="A1612" s="5" t="s">
        <v>1392</v>
      </c>
      <c r="B1612" s="6">
        <v>44966.779298437497</v>
      </c>
      <c r="C1612" s="5" t="s">
        <v>13</v>
      </c>
      <c r="D1612" s="7"/>
      <c r="E1612" s="8"/>
      <c r="F1612" s="9">
        <v>6059.9</v>
      </c>
      <c r="I1612" s="10" t="s">
        <v>9</v>
      </c>
      <c r="J1612" s="8" t="s">
        <v>225</v>
      </c>
    </row>
    <row r="1613" spans="1:10">
      <c r="A1613" s="11" t="s">
        <v>22</v>
      </c>
      <c r="B1613" s="3"/>
      <c r="C1613" s="3"/>
      <c r="D1613" s="7"/>
      <c r="E1613" s="8"/>
      <c r="F1613" s="37">
        <f>SUM(F1591:G1612)</f>
        <v>60965.93</v>
      </c>
      <c r="G1613" s="9"/>
      <c r="I1613" s="10"/>
      <c r="J1613" s="8"/>
    </row>
    <row r="1614" spans="1:10" ht="15.75">
      <c r="A1614" s="13" t="s">
        <v>23</v>
      </c>
      <c r="B1614" s="13" t="s">
        <v>24</v>
      </c>
      <c r="C1614" s="13" t="s">
        <v>25</v>
      </c>
      <c r="D1614" s="14">
        <v>112736334</v>
      </c>
      <c r="E1614" s="8"/>
      <c r="G1614" s="9"/>
      <c r="I1614" s="10"/>
      <c r="J1614" s="8"/>
    </row>
    <row r="1617" spans="1:10">
      <c r="A1617" s="1" t="s">
        <v>0</v>
      </c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1:10">
      <c r="A1618" s="3" t="s">
        <v>1433</v>
      </c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1:10">
      <c r="A1619" s="95" t="s">
        <v>0</v>
      </c>
      <c r="B1619" s="95" t="s">
        <v>2</v>
      </c>
      <c r="C1619" s="95" t="s">
        <v>3</v>
      </c>
      <c r="D1619" s="95" t="s">
        <v>4</v>
      </c>
      <c r="E1619" s="95" t="s">
        <v>5</v>
      </c>
      <c r="F1619" s="97" t="s">
        <v>6</v>
      </c>
      <c r="G1619" s="98"/>
      <c r="H1619" s="99"/>
      <c r="I1619" s="95" t="s">
        <v>7</v>
      </c>
      <c r="J1619" s="95" t="s">
        <v>8</v>
      </c>
    </row>
    <row r="1620" spans="1:10">
      <c r="A1620" s="96"/>
      <c r="B1620" s="96"/>
      <c r="C1620" s="96"/>
      <c r="D1620" s="96"/>
      <c r="E1620" s="96"/>
      <c r="F1620" s="4" t="s">
        <v>9</v>
      </c>
      <c r="G1620" s="4" t="s">
        <v>10</v>
      </c>
      <c r="H1620" s="4" t="s">
        <v>11</v>
      </c>
      <c r="I1620" s="96"/>
      <c r="J1620" s="96"/>
    </row>
    <row r="1621" spans="1:10">
      <c r="A1621" s="5" t="s">
        <v>1432</v>
      </c>
      <c r="B1621" s="6">
        <v>44967.476715983794</v>
      </c>
      <c r="C1621" s="5" t="s">
        <v>13</v>
      </c>
      <c r="D1621" s="10"/>
      <c r="E1621" s="8"/>
      <c r="F1621" s="9">
        <v>10241.1</v>
      </c>
      <c r="I1621" s="10" t="s">
        <v>9</v>
      </c>
      <c r="J1621" s="8" t="s">
        <v>14</v>
      </c>
    </row>
    <row r="1622" spans="1:10">
      <c r="A1622" s="5" t="s">
        <v>1432</v>
      </c>
      <c r="B1622" s="6">
        <v>44967.476715983794</v>
      </c>
      <c r="C1622" s="5" t="s">
        <v>13</v>
      </c>
      <c r="D1622" s="10"/>
      <c r="E1622" s="8"/>
      <c r="F1622" s="9">
        <v>5369.4</v>
      </c>
      <c r="I1622" s="10" t="s">
        <v>9</v>
      </c>
      <c r="J1622" s="5" t="s">
        <v>15</v>
      </c>
    </row>
    <row r="1623" spans="1:10">
      <c r="A1623" s="5" t="s">
        <v>1432</v>
      </c>
      <c r="B1623" s="6">
        <v>44967.476715983794</v>
      </c>
      <c r="C1623" s="5" t="s">
        <v>13</v>
      </c>
      <c r="D1623" s="10"/>
      <c r="E1623" s="8"/>
      <c r="F1623" s="9">
        <v>10578.5</v>
      </c>
      <c r="I1623" s="10" t="s">
        <v>9</v>
      </c>
      <c r="J1623" s="5" t="s">
        <v>16</v>
      </c>
    </row>
    <row r="1624" spans="1:10">
      <c r="A1624" s="5" t="s">
        <v>1432</v>
      </c>
      <c r="B1624" s="6">
        <v>44967.476715983794</v>
      </c>
      <c r="C1624" s="5" t="s">
        <v>13</v>
      </c>
      <c r="D1624" s="10"/>
      <c r="E1624" s="8"/>
      <c r="F1624" s="9">
        <v>29003.1</v>
      </c>
      <c r="I1624" s="10" t="s">
        <v>9</v>
      </c>
      <c r="J1624" s="5" t="s">
        <v>17</v>
      </c>
    </row>
    <row r="1625" spans="1:10">
      <c r="A1625" s="5" t="s">
        <v>1432</v>
      </c>
      <c r="B1625" s="6">
        <v>44967.476715983794</v>
      </c>
      <c r="C1625" s="5" t="s">
        <v>13</v>
      </c>
      <c r="D1625" s="10"/>
      <c r="E1625" s="8"/>
      <c r="F1625" s="9">
        <v>8049.9</v>
      </c>
      <c r="I1625" s="10" t="s">
        <v>9</v>
      </c>
      <c r="J1625" s="5" t="s">
        <v>18</v>
      </c>
    </row>
    <row r="1626" spans="1:10">
      <c r="A1626" s="5" t="s">
        <v>1432</v>
      </c>
      <c r="B1626" s="6">
        <v>44967.476715983794</v>
      </c>
      <c r="C1626" s="5" t="s">
        <v>13</v>
      </c>
      <c r="D1626" s="10"/>
      <c r="E1626" s="8"/>
      <c r="F1626" s="9">
        <v>14342.2</v>
      </c>
      <c r="I1626" s="10" t="s">
        <v>9</v>
      </c>
      <c r="J1626" s="5" t="s">
        <v>19</v>
      </c>
    </row>
    <row r="1627" spans="1:10">
      <c r="A1627" s="5" t="s">
        <v>1432</v>
      </c>
      <c r="B1627" s="6">
        <v>44967.476715983794</v>
      </c>
      <c r="C1627" s="5" t="s">
        <v>13</v>
      </c>
      <c r="D1627" s="10"/>
      <c r="E1627" s="8"/>
      <c r="F1627" s="9">
        <v>10484.1</v>
      </c>
      <c r="I1627" s="10" t="s">
        <v>9</v>
      </c>
      <c r="J1627" s="5" t="s">
        <v>20</v>
      </c>
    </row>
    <row r="1628" spans="1:10">
      <c r="A1628" s="5" t="s">
        <v>1432</v>
      </c>
      <c r="B1628" s="6">
        <v>44967.476715983794</v>
      </c>
      <c r="C1628" s="5" t="s">
        <v>13</v>
      </c>
      <c r="D1628" s="10"/>
      <c r="E1628" s="8"/>
      <c r="F1628" s="9">
        <v>14254.9</v>
      </c>
      <c r="I1628" s="10" t="s">
        <v>9</v>
      </c>
      <c r="J1628" s="5" t="s">
        <v>21</v>
      </c>
    </row>
    <row r="1629" spans="1:10">
      <c r="A1629" s="5" t="s">
        <v>1432</v>
      </c>
      <c r="B1629" s="6">
        <v>44967.476715983794</v>
      </c>
      <c r="C1629" s="5" t="s">
        <v>13</v>
      </c>
      <c r="D1629" s="10"/>
      <c r="E1629" s="8"/>
      <c r="F1629" s="9">
        <v>10896.3</v>
      </c>
      <c r="I1629" s="10" t="s">
        <v>9</v>
      </c>
      <c r="J1629" s="8" t="s">
        <v>221</v>
      </c>
    </row>
    <row r="1630" spans="1:10">
      <c r="A1630" s="5" t="s">
        <v>1432</v>
      </c>
      <c r="B1630" s="6">
        <v>44967.476715983794</v>
      </c>
      <c r="C1630" s="5" t="s">
        <v>13</v>
      </c>
      <c r="D1630" s="10"/>
      <c r="E1630" s="8"/>
      <c r="F1630" s="9">
        <v>18144</v>
      </c>
      <c r="I1630" s="10" t="s">
        <v>9</v>
      </c>
      <c r="J1630" s="8" t="s">
        <v>222</v>
      </c>
    </row>
    <row r="1631" spans="1:10">
      <c r="A1631" s="5" t="s">
        <v>1432</v>
      </c>
      <c r="B1631" s="6">
        <v>44967.476715983794</v>
      </c>
      <c r="C1631" s="5" t="s">
        <v>13</v>
      </c>
      <c r="D1631" s="10"/>
      <c r="E1631" s="8"/>
      <c r="F1631" s="9">
        <v>8834.7999999999993</v>
      </c>
      <c r="I1631" s="10" t="s">
        <v>9</v>
      </c>
      <c r="J1631" s="8" t="s">
        <v>224</v>
      </c>
    </row>
    <row r="1632" spans="1:10">
      <c r="A1632" s="11" t="s">
        <v>22</v>
      </c>
      <c r="B1632" s="3"/>
      <c r="C1632" s="3"/>
      <c r="D1632" s="7"/>
      <c r="E1632" s="8"/>
      <c r="F1632" s="37">
        <f>SUM(F1621:G1631)</f>
        <v>140198.29999999999</v>
      </c>
      <c r="H1632" s="9"/>
      <c r="I1632" s="10"/>
      <c r="J1632" s="5"/>
    </row>
    <row r="1633" spans="1:10" ht="15.75">
      <c r="A1633" s="13" t="s">
        <v>23</v>
      </c>
      <c r="B1633" s="13" t="s">
        <v>24</v>
      </c>
      <c r="C1633" s="13" t="s">
        <v>25</v>
      </c>
      <c r="D1633" s="14">
        <v>112736335</v>
      </c>
      <c r="E1633" s="8"/>
      <c r="H1633" s="9"/>
      <c r="I1633" s="10"/>
      <c r="J1633" s="5"/>
    </row>
    <row r="1634" spans="1:10">
      <c r="A1634" s="5"/>
      <c r="B1634" s="6"/>
      <c r="C1634" s="5"/>
      <c r="D1634" s="7"/>
      <c r="E1634" s="8"/>
      <c r="H1634" s="9"/>
      <c r="I1634" s="10"/>
      <c r="J1634" s="5"/>
    </row>
    <row r="1635" spans="1:10">
      <c r="A1635" s="5"/>
      <c r="B1635" s="6"/>
      <c r="C1635" s="5"/>
      <c r="D1635" s="7"/>
      <c r="E1635" s="8"/>
      <c r="H1635" s="9"/>
      <c r="I1635" s="10"/>
      <c r="J1635" s="5"/>
    </row>
    <row r="1636" spans="1:10">
      <c r="A1636" s="5" t="s">
        <v>1430</v>
      </c>
      <c r="B1636" s="6">
        <v>44967.85776515046</v>
      </c>
      <c r="C1636" s="5" t="s">
        <v>13</v>
      </c>
      <c r="D1636" s="15">
        <v>45163252188</v>
      </c>
      <c r="E1636" s="8" t="s">
        <v>27</v>
      </c>
      <c r="H1636" s="9">
        <v>352.85</v>
      </c>
      <c r="I1636" s="5" t="s">
        <v>28</v>
      </c>
      <c r="J1636" s="5" t="s">
        <v>30</v>
      </c>
    </row>
    <row r="1637" spans="1:10">
      <c r="A1637" s="5" t="s">
        <v>1430</v>
      </c>
      <c r="B1637" s="6">
        <v>44967.85776515046</v>
      </c>
      <c r="C1637" s="5" t="s">
        <v>13</v>
      </c>
      <c r="D1637" s="15">
        <v>45133164536</v>
      </c>
      <c r="E1637" s="8" t="s">
        <v>27</v>
      </c>
      <c r="H1637" s="9">
        <v>315.2</v>
      </c>
      <c r="I1637" s="5" t="s">
        <v>28</v>
      </c>
      <c r="J1637" s="5" t="s">
        <v>30</v>
      </c>
    </row>
    <row r="1638" spans="1:10">
      <c r="A1638" s="5" t="s">
        <v>1430</v>
      </c>
      <c r="B1638" s="6">
        <v>44967.85776515046</v>
      </c>
      <c r="C1638" s="5" t="s">
        <v>13</v>
      </c>
      <c r="D1638" s="15">
        <v>45133165176</v>
      </c>
      <c r="E1638" s="8" t="s">
        <v>27</v>
      </c>
      <c r="H1638" s="9">
        <v>782.72</v>
      </c>
      <c r="I1638" s="5" t="s">
        <v>28</v>
      </c>
      <c r="J1638" s="5" t="s">
        <v>30</v>
      </c>
    </row>
    <row r="1639" spans="1:10">
      <c r="A1639" s="5" t="s">
        <v>1430</v>
      </c>
      <c r="B1639" s="6">
        <v>44967.85776515046</v>
      </c>
      <c r="C1639" s="5" t="s">
        <v>13</v>
      </c>
      <c r="D1639" s="15">
        <v>45113314844</v>
      </c>
      <c r="E1639" s="8" t="s">
        <v>27</v>
      </c>
      <c r="H1639" s="9">
        <v>484</v>
      </c>
      <c r="I1639" s="5" t="s">
        <v>28</v>
      </c>
      <c r="J1639" s="5" t="s">
        <v>30</v>
      </c>
    </row>
    <row r="1640" spans="1:10">
      <c r="A1640" s="5" t="s">
        <v>1430</v>
      </c>
      <c r="B1640" s="6">
        <v>44967.85776515046</v>
      </c>
      <c r="C1640" s="5" t="s">
        <v>13</v>
      </c>
      <c r="D1640" s="15">
        <v>45173228697</v>
      </c>
      <c r="E1640" s="8" t="s">
        <v>27</v>
      </c>
      <c r="H1640" s="9">
        <v>207.1</v>
      </c>
      <c r="I1640" s="5" t="s">
        <v>28</v>
      </c>
      <c r="J1640" s="5" t="s">
        <v>30</v>
      </c>
    </row>
    <row r="1641" spans="1:10">
      <c r="A1641" s="5" t="s">
        <v>1430</v>
      </c>
      <c r="B1641" s="6">
        <v>44967.85776515046</v>
      </c>
      <c r="C1641" s="5" t="s">
        <v>13</v>
      </c>
      <c r="D1641" s="15">
        <v>45113311268</v>
      </c>
      <c r="E1641" s="8" t="s">
        <v>27</v>
      </c>
      <c r="H1641" s="9">
        <v>130</v>
      </c>
      <c r="I1641" s="5" t="s">
        <v>28</v>
      </c>
      <c r="J1641" s="5" t="s">
        <v>30</v>
      </c>
    </row>
    <row r="1642" spans="1:10">
      <c r="A1642" s="5" t="s">
        <v>1430</v>
      </c>
      <c r="B1642" s="6">
        <v>44967.85776515046</v>
      </c>
      <c r="C1642" s="5" t="s">
        <v>13</v>
      </c>
      <c r="D1642" s="15">
        <v>14556702353</v>
      </c>
      <c r="E1642" s="5" t="s">
        <v>684</v>
      </c>
      <c r="H1642" s="9">
        <v>343.2</v>
      </c>
      <c r="I1642" s="5" t="s">
        <v>28</v>
      </c>
      <c r="J1642" s="5" t="s">
        <v>30</v>
      </c>
    </row>
    <row r="1643" spans="1:10">
      <c r="A1643" s="5" t="s">
        <v>1430</v>
      </c>
      <c r="B1643" s="6">
        <v>44967.85776515046</v>
      </c>
      <c r="C1643" s="5" t="s">
        <v>13</v>
      </c>
      <c r="D1643" s="15">
        <v>45123296830</v>
      </c>
      <c r="E1643" s="8" t="s">
        <v>27</v>
      </c>
      <c r="H1643" s="9">
        <v>195.94</v>
      </c>
      <c r="I1643" s="5" t="s">
        <v>28</v>
      </c>
      <c r="J1643" s="5" t="s">
        <v>30</v>
      </c>
    </row>
    <row r="1644" spans="1:10">
      <c r="A1644" s="5" t="s">
        <v>1430</v>
      </c>
      <c r="B1644" s="6">
        <v>44967.85776515046</v>
      </c>
      <c r="C1644" s="5" t="s">
        <v>13</v>
      </c>
      <c r="D1644" s="15">
        <v>45153159787</v>
      </c>
      <c r="E1644" s="8" t="s">
        <v>27</v>
      </c>
      <c r="H1644" s="9">
        <v>347.3</v>
      </c>
      <c r="I1644" s="5" t="s">
        <v>28</v>
      </c>
      <c r="J1644" s="5" t="s">
        <v>30</v>
      </c>
    </row>
    <row r="1645" spans="1:10">
      <c r="A1645" s="5" t="s">
        <v>1430</v>
      </c>
      <c r="B1645" s="6">
        <v>44967.85776515046</v>
      </c>
      <c r="C1645" s="5" t="s">
        <v>13</v>
      </c>
      <c r="D1645" s="15">
        <v>45143529013</v>
      </c>
      <c r="E1645" s="8" t="s">
        <v>27</v>
      </c>
      <c r="H1645" s="9">
        <v>522.9</v>
      </c>
      <c r="I1645" s="5" t="s">
        <v>28</v>
      </c>
      <c r="J1645" s="5" t="s">
        <v>30</v>
      </c>
    </row>
    <row r="1646" spans="1:10">
      <c r="A1646" s="5" t="s">
        <v>1430</v>
      </c>
      <c r="B1646" s="6">
        <v>44967.85776515046</v>
      </c>
      <c r="C1646" s="5" t="s">
        <v>13</v>
      </c>
      <c r="D1646" s="15">
        <v>53312266548</v>
      </c>
      <c r="E1646" s="8" t="s">
        <v>27</v>
      </c>
      <c r="H1646" s="9">
        <v>943</v>
      </c>
      <c r="I1646" s="5" t="s">
        <v>28</v>
      </c>
      <c r="J1646" s="5" t="s">
        <v>30</v>
      </c>
    </row>
    <row r="1647" spans="1:10">
      <c r="A1647" s="5" t="s">
        <v>1430</v>
      </c>
      <c r="B1647" s="6">
        <v>44967.85776515046</v>
      </c>
      <c r="C1647" s="5" t="s">
        <v>13</v>
      </c>
      <c r="D1647" s="15">
        <v>45123297891</v>
      </c>
      <c r="E1647" s="8" t="s">
        <v>27</v>
      </c>
      <c r="H1647" s="9">
        <v>314</v>
      </c>
      <c r="I1647" s="5" t="s">
        <v>28</v>
      </c>
      <c r="J1647" s="5" t="s">
        <v>30</v>
      </c>
    </row>
    <row r="1648" spans="1:10">
      <c r="A1648" s="5" t="s">
        <v>1430</v>
      </c>
      <c r="B1648" s="6">
        <v>44967.85776515046</v>
      </c>
      <c r="C1648" s="5" t="s">
        <v>13</v>
      </c>
      <c r="D1648" s="15">
        <v>45133166089</v>
      </c>
      <c r="E1648" s="8" t="s">
        <v>27</v>
      </c>
      <c r="H1648" s="9">
        <v>271.2</v>
      </c>
      <c r="I1648" s="5" t="s">
        <v>28</v>
      </c>
      <c r="J1648" s="5" t="s">
        <v>30</v>
      </c>
    </row>
    <row r="1649" spans="1:10">
      <c r="A1649" s="5" t="s">
        <v>1430</v>
      </c>
      <c r="B1649" s="6">
        <v>44967.85776515046</v>
      </c>
      <c r="C1649" s="5" t="s">
        <v>13</v>
      </c>
      <c r="D1649" s="7">
        <v>241964</v>
      </c>
      <c r="E1649" s="8" t="s">
        <v>27</v>
      </c>
      <c r="H1649" s="9">
        <v>17448.3</v>
      </c>
      <c r="I1649" s="5" t="s">
        <v>28</v>
      </c>
      <c r="J1649" s="8" t="s">
        <v>1130</v>
      </c>
    </row>
    <row r="1650" spans="1:10">
      <c r="A1650" s="5" t="s">
        <v>1430</v>
      </c>
      <c r="B1650" s="6">
        <v>44967.85776515046</v>
      </c>
      <c r="C1650" s="5" t="s">
        <v>13</v>
      </c>
      <c r="D1650" s="15">
        <v>45153155738</v>
      </c>
      <c r="E1650" s="8" t="s">
        <v>27</v>
      </c>
      <c r="H1650" s="9">
        <v>684</v>
      </c>
      <c r="I1650" s="5" t="s">
        <v>28</v>
      </c>
      <c r="J1650" s="5" t="s">
        <v>32</v>
      </c>
    </row>
    <row r="1651" spans="1:10">
      <c r="A1651" s="5" t="s">
        <v>1430</v>
      </c>
      <c r="B1651" s="6">
        <v>44967.85776515046</v>
      </c>
      <c r="C1651" s="5" t="s">
        <v>13</v>
      </c>
      <c r="D1651" s="7">
        <v>241991</v>
      </c>
      <c r="E1651" s="8" t="s">
        <v>27</v>
      </c>
      <c r="H1651" s="9">
        <v>3118.2</v>
      </c>
      <c r="I1651" s="5" t="s">
        <v>28</v>
      </c>
      <c r="J1651" s="5" t="s">
        <v>32</v>
      </c>
    </row>
    <row r="1652" spans="1:10">
      <c r="A1652" s="5" t="s">
        <v>1430</v>
      </c>
      <c r="B1652" s="6">
        <v>44967.85776515046</v>
      </c>
      <c r="C1652" s="5" t="s">
        <v>13</v>
      </c>
      <c r="D1652" s="7">
        <v>2419901</v>
      </c>
      <c r="E1652" s="8" t="s">
        <v>27</v>
      </c>
      <c r="H1652" s="9">
        <v>1119.6199999999999</v>
      </c>
      <c r="I1652" s="5" t="s">
        <v>28</v>
      </c>
      <c r="J1652" s="5" t="s">
        <v>32</v>
      </c>
    </row>
    <row r="1653" spans="1:10">
      <c r="A1653" s="5" t="s">
        <v>1430</v>
      </c>
      <c r="B1653" s="6">
        <v>44967.85776515046</v>
      </c>
      <c r="C1653" s="5" t="s">
        <v>13</v>
      </c>
      <c r="D1653" s="7">
        <v>2419902</v>
      </c>
      <c r="E1653" s="8" t="s">
        <v>27</v>
      </c>
      <c r="H1653" s="9">
        <v>1043.4000000000001</v>
      </c>
      <c r="I1653" s="5" t="s">
        <v>28</v>
      </c>
      <c r="J1653" s="5" t="s">
        <v>32</v>
      </c>
    </row>
    <row r="1654" spans="1:10">
      <c r="A1654" s="5" t="s">
        <v>1430</v>
      </c>
      <c r="B1654" s="6">
        <v>44967.85776515046</v>
      </c>
      <c r="C1654" s="5" t="s">
        <v>13</v>
      </c>
      <c r="D1654" s="7">
        <v>206187</v>
      </c>
      <c r="E1654" s="8" t="s">
        <v>27</v>
      </c>
      <c r="H1654" s="9">
        <v>22043.9</v>
      </c>
      <c r="I1654" s="5" t="s">
        <v>28</v>
      </c>
      <c r="J1654" s="5" t="s">
        <v>29</v>
      </c>
    </row>
    <row r="1655" spans="1:10">
      <c r="A1655" s="5" t="s">
        <v>1430</v>
      </c>
      <c r="B1655" s="6">
        <v>44967.85776515046</v>
      </c>
      <c r="C1655" s="5" t="s">
        <v>13</v>
      </c>
      <c r="D1655" s="15">
        <v>45123300724</v>
      </c>
      <c r="E1655" s="8" t="s">
        <v>27</v>
      </c>
      <c r="H1655" s="9">
        <v>1305</v>
      </c>
      <c r="I1655" s="5" t="s">
        <v>28</v>
      </c>
      <c r="J1655" s="5" t="s">
        <v>30</v>
      </c>
    </row>
    <row r="1656" spans="1:10">
      <c r="A1656" s="5" t="s">
        <v>1431</v>
      </c>
      <c r="B1656" s="6">
        <v>44967.85776515046</v>
      </c>
      <c r="C1656" s="5" t="s">
        <v>13</v>
      </c>
      <c r="D1656" s="7"/>
      <c r="E1656" s="8"/>
      <c r="F1656" s="9">
        <v>9846.9</v>
      </c>
      <c r="I1656" s="10" t="s">
        <v>9</v>
      </c>
      <c r="J1656" s="5" t="s">
        <v>20</v>
      </c>
    </row>
    <row r="1657" spans="1:10">
      <c r="A1657" s="5" t="s">
        <v>1430</v>
      </c>
      <c r="B1657" s="6">
        <v>44967.85776515046</v>
      </c>
      <c r="C1657" s="5" t="s">
        <v>13</v>
      </c>
      <c r="D1657" s="7"/>
      <c r="E1657" s="8"/>
      <c r="F1657" s="9">
        <v>8081.3</v>
      </c>
      <c r="I1657" s="10" t="s">
        <v>9</v>
      </c>
      <c r="J1657" s="8" t="s">
        <v>14</v>
      </c>
    </row>
    <row r="1658" spans="1:10">
      <c r="A1658" s="5" t="s">
        <v>1430</v>
      </c>
      <c r="B1658" s="6">
        <v>44967.85776515046</v>
      </c>
      <c r="C1658" s="5" t="s">
        <v>13</v>
      </c>
      <c r="D1658" s="7"/>
      <c r="E1658" s="8"/>
      <c r="F1658" s="9">
        <v>5863.5</v>
      </c>
      <c r="I1658" s="10" t="s">
        <v>9</v>
      </c>
      <c r="J1658" s="5" t="s">
        <v>218</v>
      </c>
    </row>
    <row r="1659" spans="1:10">
      <c r="A1659" s="5" t="s">
        <v>1430</v>
      </c>
      <c r="B1659" s="6">
        <v>44967.85776515046</v>
      </c>
      <c r="C1659" s="5" t="s">
        <v>13</v>
      </c>
      <c r="D1659" s="7"/>
      <c r="E1659" s="8"/>
      <c r="F1659" s="9">
        <v>4910.6000000000004</v>
      </c>
      <c r="I1659" s="10" t="s">
        <v>9</v>
      </c>
      <c r="J1659" s="8" t="s">
        <v>219</v>
      </c>
    </row>
    <row r="1660" spans="1:10">
      <c r="A1660" s="5" t="s">
        <v>1430</v>
      </c>
      <c r="B1660" s="6">
        <v>44967.85776515046</v>
      </c>
      <c r="C1660" s="5" t="s">
        <v>13</v>
      </c>
      <c r="D1660" s="7"/>
      <c r="E1660" s="8"/>
      <c r="F1660" s="9">
        <v>23116.9</v>
      </c>
      <c r="I1660" s="10" t="s">
        <v>9</v>
      </c>
      <c r="J1660" s="5" t="s">
        <v>16</v>
      </c>
    </row>
    <row r="1661" spans="1:10">
      <c r="A1661" s="5" t="s">
        <v>1430</v>
      </c>
      <c r="B1661" s="6">
        <v>44967.85776515046</v>
      </c>
      <c r="C1661" s="5" t="s">
        <v>13</v>
      </c>
      <c r="D1661" s="7"/>
      <c r="E1661" s="8"/>
      <c r="F1661" s="9">
        <v>12231.9</v>
      </c>
      <c r="I1661" s="10" t="s">
        <v>9</v>
      </c>
      <c r="J1661" s="5" t="s">
        <v>17</v>
      </c>
    </row>
    <row r="1662" spans="1:10">
      <c r="A1662" s="5" t="s">
        <v>1430</v>
      </c>
      <c r="B1662" s="6">
        <v>44967.85776515046</v>
      </c>
      <c r="C1662" s="5" t="s">
        <v>13</v>
      </c>
      <c r="D1662" s="7"/>
      <c r="E1662" s="8"/>
      <c r="F1662" s="9">
        <v>10487.1</v>
      </c>
      <c r="I1662" s="10" t="s">
        <v>9</v>
      </c>
      <c r="J1662" s="5" t="s">
        <v>18</v>
      </c>
    </row>
    <row r="1663" spans="1:10">
      <c r="A1663" s="5" t="s">
        <v>1430</v>
      </c>
      <c r="B1663" s="6">
        <v>44967.85776515046</v>
      </c>
      <c r="C1663" s="5" t="s">
        <v>13</v>
      </c>
      <c r="D1663" s="7"/>
      <c r="E1663" s="8"/>
      <c r="F1663" s="9">
        <v>13401.8</v>
      </c>
      <c r="I1663" s="10" t="s">
        <v>9</v>
      </c>
      <c r="J1663" s="5" t="s">
        <v>19</v>
      </c>
    </row>
    <row r="1664" spans="1:10">
      <c r="A1664" s="5" t="s">
        <v>1430</v>
      </c>
      <c r="B1664" s="6">
        <v>44967.85776515046</v>
      </c>
      <c r="C1664" s="5" t="s">
        <v>13</v>
      </c>
      <c r="D1664" s="7"/>
      <c r="E1664" s="8"/>
      <c r="F1664" s="9">
        <v>11344.1</v>
      </c>
      <c r="I1664" s="10" t="s">
        <v>9</v>
      </c>
      <c r="J1664" s="5" t="s">
        <v>21</v>
      </c>
    </row>
    <row r="1665" spans="1:10">
      <c r="A1665" s="5" t="s">
        <v>1430</v>
      </c>
      <c r="B1665" s="6">
        <v>44967.85776515046</v>
      </c>
      <c r="C1665" s="5" t="s">
        <v>13</v>
      </c>
      <c r="D1665" s="7"/>
      <c r="E1665" s="8"/>
      <c r="F1665" s="9">
        <v>9087.7999999999993</v>
      </c>
      <c r="I1665" s="10" t="s">
        <v>9</v>
      </c>
      <c r="J1665" s="8" t="s">
        <v>222</v>
      </c>
    </row>
    <row r="1666" spans="1:10">
      <c r="A1666" s="5" t="s">
        <v>1430</v>
      </c>
      <c r="B1666" s="6">
        <v>44967.85776515046</v>
      </c>
      <c r="C1666" s="5" t="s">
        <v>13</v>
      </c>
      <c r="D1666" s="7"/>
      <c r="E1666" s="8"/>
      <c r="F1666" s="9">
        <v>12596.1</v>
      </c>
      <c r="I1666" s="10" t="s">
        <v>9</v>
      </c>
      <c r="J1666" s="8" t="s">
        <v>223</v>
      </c>
    </row>
    <row r="1667" spans="1:10">
      <c r="A1667" s="5" t="s">
        <v>1430</v>
      </c>
      <c r="B1667" s="6">
        <v>44967.85776515046</v>
      </c>
      <c r="C1667" s="5" t="s">
        <v>13</v>
      </c>
      <c r="D1667" s="7"/>
      <c r="E1667" s="8"/>
      <c r="F1667" s="9">
        <v>11530.8</v>
      </c>
      <c r="I1667" s="10" t="s">
        <v>9</v>
      </c>
      <c r="J1667" s="8" t="s">
        <v>224</v>
      </c>
    </row>
    <row r="1668" spans="1:10">
      <c r="A1668" s="5" t="s">
        <v>1430</v>
      </c>
      <c r="B1668" s="6">
        <v>44967.85776515046</v>
      </c>
      <c r="C1668" s="5" t="s">
        <v>13</v>
      </c>
      <c r="D1668" s="7"/>
      <c r="E1668" s="8"/>
      <c r="F1668" s="9">
        <v>7071.8</v>
      </c>
      <c r="I1668" s="10" t="s">
        <v>9</v>
      </c>
      <c r="J1668" s="8" t="s">
        <v>225</v>
      </c>
    </row>
    <row r="1669" spans="1:10">
      <c r="A1669" s="11" t="s">
        <v>22</v>
      </c>
      <c r="B1669" s="3"/>
      <c r="C1669" s="3"/>
      <c r="D1669" s="7"/>
      <c r="E1669" s="8"/>
      <c r="F1669" s="37">
        <f>SUM(F1636:G1668)</f>
        <v>139570.6</v>
      </c>
      <c r="H1669" s="9"/>
      <c r="I1669" s="10"/>
      <c r="J1669" s="5"/>
    </row>
    <row r="1670" spans="1:10" ht="15.75">
      <c r="A1670" s="13" t="s">
        <v>23</v>
      </c>
      <c r="B1670" s="13" t="s">
        <v>24</v>
      </c>
      <c r="C1670" s="13" t="s">
        <v>25</v>
      </c>
      <c r="D1670" s="14">
        <v>112761094</v>
      </c>
      <c r="E1670" s="8"/>
      <c r="H1670" s="9"/>
      <c r="I1670" s="10"/>
      <c r="J1670" s="5"/>
    </row>
    <row r="1671" spans="1:10">
      <c r="A1671" s="5"/>
      <c r="B1671" s="6"/>
      <c r="C1671" s="5"/>
      <c r="D1671" s="7"/>
      <c r="E1671" s="8"/>
      <c r="H1671" s="9"/>
      <c r="I1671" s="10"/>
      <c r="J1671" s="5"/>
    </row>
    <row r="1672" spans="1:10">
      <c r="A1672" s="5"/>
      <c r="B1672" s="6"/>
      <c r="C1672" s="5"/>
      <c r="D1672" s="7"/>
      <c r="E1672" s="8"/>
      <c r="H1672" s="9"/>
      <c r="I1672" s="10"/>
      <c r="J1672" s="5"/>
    </row>
    <row r="1673" spans="1:10">
      <c r="A1673" s="1" t="s">
        <v>0</v>
      </c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1:10">
      <c r="A1674" s="3" t="s">
        <v>1429</v>
      </c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1:10">
      <c r="A1675" s="95" t="s">
        <v>0</v>
      </c>
      <c r="B1675" s="95" t="s">
        <v>2</v>
      </c>
      <c r="C1675" s="95" t="s">
        <v>3</v>
      </c>
      <c r="D1675" s="95" t="s">
        <v>4</v>
      </c>
      <c r="E1675" s="95" t="s">
        <v>5</v>
      </c>
      <c r="F1675" s="97" t="s">
        <v>6</v>
      </c>
      <c r="G1675" s="98"/>
      <c r="H1675" s="99"/>
      <c r="I1675" s="95" t="s">
        <v>7</v>
      </c>
      <c r="J1675" s="95" t="s">
        <v>8</v>
      </c>
    </row>
    <row r="1676" spans="1:10">
      <c r="A1676" s="96"/>
      <c r="B1676" s="96"/>
      <c r="C1676" s="96"/>
      <c r="D1676" s="96"/>
      <c r="E1676" s="96"/>
      <c r="F1676" s="4" t="s">
        <v>9</v>
      </c>
      <c r="G1676" s="4" t="s">
        <v>10</v>
      </c>
      <c r="H1676" s="4" t="s">
        <v>11</v>
      </c>
      <c r="I1676" s="96"/>
      <c r="J1676" s="96"/>
    </row>
    <row r="1677" spans="1:10">
      <c r="A1677" s="5" t="s">
        <v>1428</v>
      </c>
      <c r="B1677" s="6">
        <v>44968.600658796298</v>
      </c>
      <c r="C1677" s="5" t="s">
        <v>13</v>
      </c>
      <c r="D1677" s="15">
        <v>45113319984</v>
      </c>
      <c r="E1677" s="8" t="s">
        <v>27</v>
      </c>
      <c r="H1677" s="9">
        <v>324.95999999999998</v>
      </c>
      <c r="I1677" s="5" t="s">
        <v>28</v>
      </c>
      <c r="J1677" s="5" t="s">
        <v>30</v>
      </c>
    </row>
    <row r="1678" spans="1:10">
      <c r="A1678" s="5" t="s">
        <v>1428</v>
      </c>
      <c r="B1678" s="6">
        <v>44968.600658796298</v>
      </c>
      <c r="C1678" s="5" t="s">
        <v>13</v>
      </c>
      <c r="D1678" s="15">
        <v>45153163340</v>
      </c>
      <c r="E1678" s="8" t="s">
        <v>27</v>
      </c>
      <c r="H1678" s="9">
        <v>1200.5999999999999</v>
      </c>
      <c r="I1678" s="5" t="s">
        <v>28</v>
      </c>
      <c r="J1678" s="5" t="s">
        <v>30</v>
      </c>
    </row>
    <row r="1679" spans="1:10">
      <c r="A1679" s="5" t="s">
        <v>1428</v>
      </c>
      <c r="B1679" s="6">
        <v>44968.600658796298</v>
      </c>
      <c r="C1679" s="5" t="s">
        <v>13</v>
      </c>
      <c r="D1679" s="15">
        <v>45143536600</v>
      </c>
      <c r="E1679" s="8" t="s">
        <v>27</v>
      </c>
      <c r="H1679" s="9">
        <v>222.5</v>
      </c>
      <c r="I1679" s="5" t="s">
        <v>28</v>
      </c>
      <c r="J1679" s="5" t="s">
        <v>30</v>
      </c>
    </row>
    <row r="1680" spans="1:10">
      <c r="A1680" s="5" t="s">
        <v>1428</v>
      </c>
      <c r="B1680" s="6">
        <v>44968.600658796298</v>
      </c>
      <c r="C1680" s="5" t="s">
        <v>13</v>
      </c>
      <c r="D1680" s="15">
        <v>45133172072</v>
      </c>
      <c r="E1680" s="8" t="s">
        <v>27</v>
      </c>
      <c r="H1680" s="9">
        <v>653.5</v>
      </c>
      <c r="I1680" s="5" t="s">
        <v>28</v>
      </c>
      <c r="J1680" s="5" t="s">
        <v>32</v>
      </c>
    </row>
    <row r="1681" spans="1:10">
      <c r="A1681" s="5" t="s">
        <v>1428</v>
      </c>
      <c r="B1681" s="6">
        <v>44968.600658796298</v>
      </c>
      <c r="C1681" s="5" t="s">
        <v>13</v>
      </c>
      <c r="D1681" s="7">
        <v>206338</v>
      </c>
      <c r="E1681" s="8" t="s">
        <v>27</v>
      </c>
      <c r="H1681" s="9">
        <v>5081.8999999999996</v>
      </c>
      <c r="I1681" s="5" t="s">
        <v>28</v>
      </c>
      <c r="J1681" s="5" t="s">
        <v>32</v>
      </c>
    </row>
    <row r="1682" spans="1:10">
      <c r="A1682" s="5" t="s">
        <v>1428</v>
      </c>
      <c r="B1682" s="6">
        <v>44968.600658796298</v>
      </c>
      <c r="C1682" s="5" t="s">
        <v>13</v>
      </c>
      <c r="D1682" s="7">
        <v>292716</v>
      </c>
      <c r="E1682" s="8" t="s">
        <v>27</v>
      </c>
      <c r="H1682" s="9">
        <v>25040.3</v>
      </c>
      <c r="I1682" s="5" t="s">
        <v>28</v>
      </c>
      <c r="J1682" s="5" t="s">
        <v>29</v>
      </c>
    </row>
    <row r="1683" spans="1:10">
      <c r="A1683" s="5" t="s">
        <v>1428</v>
      </c>
      <c r="B1683" s="6">
        <v>44968.600658796298</v>
      </c>
      <c r="C1683" s="5" t="s">
        <v>13</v>
      </c>
      <c r="D1683" s="7">
        <v>242128</v>
      </c>
      <c r="E1683" s="8" t="s">
        <v>27</v>
      </c>
      <c r="H1683" s="9">
        <v>15422.3</v>
      </c>
      <c r="I1683" s="5" t="s">
        <v>28</v>
      </c>
      <c r="J1683" s="8" t="s">
        <v>1130</v>
      </c>
    </row>
    <row r="1684" spans="1:10">
      <c r="A1684" s="11" t="s">
        <v>22</v>
      </c>
      <c r="B1684" s="3"/>
      <c r="C1684" s="3"/>
      <c r="D1684" s="7"/>
      <c r="E1684" s="8"/>
      <c r="H1684" s="9"/>
      <c r="I1684" s="10"/>
      <c r="J1684" s="5"/>
    </row>
    <row r="1685" spans="1:10">
      <c r="A1685" s="13" t="s">
        <v>23</v>
      </c>
      <c r="B1685" s="13" t="s">
        <v>24</v>
      </c>
      <c r="C1685" s="13" t="s">
        <v>25</v>
      </c>
      <c r="D1685" s="7"/>
      <c r="E1685" s="8"/>
      <c r="H1685" s="9"/>
      <c r="I1685" s="10"/>
      <c r="J1685" s="5"/>
    </row>
    <row r="1686" spans="1:10">
      <c r="A1686" s="40" t="s">
        <v>720</v>
      </c>
      <c r="B1686" s="41"/>
      <c r="C1686" s="5"/>
      <c r="D1686" s="7"/>
      <c r="E1686" s="8"/>
      <c r="H1686" s="9"/>
      <c r="I1686" s="10"/>
      <c r="J1686" s="5"/>
    </row>
    <row r="1688" spans="1:10">
      <c r="A1688" s="1" t="s">
        <v>0</v>
      </c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1:10">
      <c r="A1689" s="3" t="s">
        <v>1496</v>
      </c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1:10">
      <c r="A1690" s="95" t="s">
        <v>0</v>
      </c>
      <c r="B1690" s="95" t="s">
        <v>2</v>
      </c>
      <c r="C1690" s="95" t="s">
        <v>3</v>
      </c>
      <c r="D1690" s="95" t="s">
        <v>4</v>
      </c>
      <c r="E1690" s="95" t="s">
        <v>5</v>
      </c>
      <c r="F1690" s="97" t="s">
        <v>6</v>
      </c>
      <c r="G1690" s="98"/>
      <c r="H1690" s="99"/>
      <c r="I1690" s="95" t="s">
        <v>7</v>
      </c>
      <c r="J1690" s="95" t="s">
        <v>8</v>
      </c>
    </row>
    <row r="1691" spans="1:10">
      <c r="A1691" s="96"/>
      <c r="B1691" s="96"/>
      <c r="C1691" s="96"/>
      <c r="D1691" s="96"/>
      <c r="E1691" s="96"/>
      <c r="F1691" s="4" t="s">
        <v>9</v>
      </c>
      <c r="G1691" s="4" t="s">
        <v>10</v>
      </c>
      <c r="H1691" s="4" t="s">
        <v>11</v>
      </c>
      <c r="I1691" s="96"/>
      <c r="J1691" s="96"/>
    </row>
    <row r="1692" spans="1:10">
      <c r="A1692" s="5" t="s">
        <v>1495</v>
      </c>
      <c r="B1692" s="6">
        <v>44970.523805185185</v>
      </c>
      <c r="C1692" s="5" t="s">
        <v>13</v>
      </c>
      <c r="D1692" s="10"/>
      <c r="E1692" s="8"/>
      <c r="F1692" s="9">
        <v>6251.9</v>
      </c>
      <c r="I1692" s="10" t="s">
        <v>9</v>
      </c>
      <c r="J1692" s="8" t="s">
        <v>14</v>
      </c>
    </row>
    <row r="1693" spans="1:10">
      <c r="A1693" s="5" t="s">
        <v>1495</v>
      </c>
      <c r="B1693" s="6">
        <v>44970.523805185185</v>
      </c>
      <c r="C1693" s="5" t="s">
        <v>13</v>
      </c>
      <c r="D1693" s="10"/>
      <c r="E1693" s="8"/>
      <c r="F1693" s="9">
        <v>5880.5</v>
      </c>
      <c r="I1693" s="10" t="s">
        <v>9</v>
      </c>
      <c r="J1693" s="5" t="s">
        <v>218</v>
      </c>
    </row>
    <row r="1694" spans="1:10">
      <c r="A1694" s="5" t="s">
        <v>1495</v>
      </c>
      <c r="B1694" s="6">
        <v>44970.523805185185</v>
      </c>
      <c r="C1694" s="5" t="s">
        <v>13</v>
      </c>
      <c r="D1694" s="10"/>
      <c r="E1694" s="8"/>
      <c r="F1694" s="9">
        <v>7908.2</v>
      </c>
      <c r="I1694" s="10" t="s">
        <v>9</v>
      </c>
      <c r="J1694" s="5" t="s">
        <v>15</v>
      </c>
    </row>
    <row r="1695" spans="1:10">
      <c r="A1695" s="5" t="s">
        <v>1495</v>
      </c>
      <c r="B1695" s="6">
        <v>44970.523805185185</v>
      </c>
      <c r="C1695" s="5" t="s">
        <v>13</v>
      </c>
      <c r="D1695" s="10"/>
      <c r="E1695" s="8"/>
      <c r="F1695" s="9">
        <v>3113.6</v>
      </c>
      <c r="I1695" s="10" t="s">
        <v>9</v>
      </c>
      <c r="J1695" s="8" t="s">
        <v>219</v>
      </c>
    </row>
    <row r="1696" spans="1:10">
      <c r="A1696" s="5" t="s">
        <v>1495</v>
      </c>
      <c r="B1696" s="6">
        <v>44970.523805185185</v>
      </c>
      <c r="C1696" s="5" t="s">
        <v>13</v>
      </c>
      <c r="D1696" s="10"/>
      <c r="E1696" s="8"/>
      <c r="F1696" s="9">
        <v>4934.8</v>
      </c>
      <c r="I1696" s="10" t="s">
        <v>9</v>
      </c>
      <c r="J1696" s="5" t="s">
        <v>16</v>
      </c>
    </row>
    <row r="1697" spans="1:10">
      <c r="A1697" s="5" t="s">
        <v>1495</v>
      </c>
      <c r="B1697" s="6">
        <v>44970.523805185185</v>
      </c>
      <c r="C1697" s="5" t="s">
        <v>13</v>
      </c>
      <c r="D1697" s="10"/>
      <c r="E1697" s="8"/>
      <c r="F1697" s="9">
        <v>4787.1000000000004</v>
      </c>
      <c r="I1697" s="10" t="s">
        <v>9</v>
      </c>
      <c r="J1697" s="5" t="s">
        <v>17</v>
      </c>
    </row>
    <row r="1698" spans="1:10">
      <c r="A1698" s="5" t="s">
        <v>1495</v>
      </c>
      <c r="B1698" s="6">
        <v>44970.523805185185</v>
      </c>
      <c r="C1698" s="5" t="s">
        <v>13</v>
      </c>
      <c r="D1698" s="10"/>
      <c r="E1698" s="8"/>
      <c r="F1698" s="9">
        <v>5236.6000000000004</v>
      </c>
      <c r="I1698" s="10" t="s">
        <v>9</v>
      </c>
      <c r="J1698" s="5" t="s">
        <v>18</v>
      </c>
    </row>
    <row r="1699" spans="1:10">
      <c r="A1699" s="5" t="s">
        <v>1495</v>
      </c>
      <c r="B1699" s="6">
        <v>44970.523805185185</v>
      </c>
      <c r="C1699" s="5" t="s">
        <v>13</v>
      </c>
      <c r="D1699" s="10"/>
      <c r="E1699" s="8"/>
      <c r="F1699" s="9">
        <v>15711.2</v>
      </c>
      <c r="I1699" s="10" t="s">
        <v>9</v>
      </c>
      <c r="J1699" s="5" t="s">
        <v>19</v>
      </c>
    </row>
    <row r="1700" spans="1:10">
      <c r="A1700" s="5" t="s">
        <v>1495</v>
      </c>
      <c r="B1700" s="6">
        <v>44970.523805185185</v>
      </c>
      <c r="C1700" s="5" t="s">
        <v>13</v>
      </c>
      <c r="D1700" s="10"/>
      <c r="E1700" s="8"/>
      <c r="F1700" s="9">
        <v>11588.6</v>
      </c>
      <c r="I1700" s="10" t="s">
        <v>9</v>
      </c>
      <c r="J1700" s="5" t="s">
        <v>20</v>
      </c>
    </row>
    <row r="1701" spans="1:10">
      <c r="A1701" s="5" t="s">
        <v>1495</v>
      </c>
      <c r="B1701" s="6">
        <v>44970.523805185185</v>
      </c>
      <c r="C1701" s="5" t="s">
        <v>13</v>
      </c>
      <c r="D1701" s="10"/>
      <c r="E1701" s="8"/>
      <c r="F1701" s="9">
        <v>9722.9</v>
      </c>
      <c r="I1701" s="10" t="s">
        <v>9</v>
      </c>
      <c r="J1701" s="5" t="s">
        <v>21</v>
      </c>
    </row>
    <row r="1702" spans="1:10">
      <c r="A1702" s="5" t="s">
        <v>1495</v>
      </c>
      <c r="B1702" s="6">
        <v>44970.523805185185</v>
      </c>
      <c r="C1702" s="5" t="s">
        <v>13</v>
      </c>
      <c r="D1702" s="10"/>
      <c r="E1702" s="8"/>
      <c r="F1702" s="9">
        <v>21729</v>
      </c>
      <c r="I1702" s="10" t="s">
        <v>9</v>
      </c>
      <c r="J1702" s="8" t="s">
        <v>221</v>
      </c>
    </row>
    <row r="1703" spans="1:10">
      <c r="A1703" s="5" t="s">
        <v>1495</v>
      </c>
      <c r="B1703" s="6">
        <v>44970.523805185185</v>
      </c>
      <c r="C1703" s="5" t="s">
        <v>13</v>
      </c>
      <c r="D1703" s="10"/>
      <c r="E1703" s="8"/>
      <c r="F1703" s="9">
        <v>1952.1</v>
      </c>
      <c r="I1703" s="10" t="s">
        <v>9</v>
      </c>
      <c r="J1703" s="8" t="s">
        <v>222</v>
      </c>
    </row>
    <row r="1704" spans="1:10">
      <c r="A1704" s="5" t="s">
        <v>1495</v>
      </c>
      <c r="B1704" s="6">
        <v>44970.523805185185</v>
      </c>
      <c r="C1704" s="5" t="s">
        <v>13</v>
      </c>
      <c r="D1704" s="10"/>
      <c r="E1704" s="8"/>
      <c r="F1704" s="9">
        <v>11846.4</v>
      </c>
      <c r="I1704" s="10" t="s">
        <v>9</v>
      </c>
      <c r="J1704" s="8" t="s">
        <v>223</v>
      </c>
    </row>
    <row r="1705" spans="1:10">
      <c r="A1705" s="5" t="s">
        <v>1495</v>
      </c>
      <c r="B1705" s="6">
        <v>44970.523805185185</v>
      </c>
      <c r="C1705" s="5" t="s">
        <v>13</v>
      </c>
      <c r="D1705" s="10"/>
      <c r="E1705" s="8"/>
      <c r="F1705" s="9">
        <v>5778.2</v>
      </c>
      <c r="I1705" s="10" t="s">
        <v>9</v>
      </c>
      <c r="J1705" s="8" t="s">
        <v>224</v>
      </c>
    </row>
    <row r="1706" spans="1:10">
      <c r="A1706" s="5" t="s">
        <v>1495</v>
      </c>
      <c r="B1706" s="6">
        <v>44970.523805185185</v>
      </c>
      <c r="C1706" s="5" t="s">
        <v>13</v>
      </c>
      <c r="D1706" s="10"/>
      <c r="E1706" s="8"/>
      <c r="F1706" s="9">
        <v>6664.8</v>
      </c>
      <c r="I1706" s="10" t="s">
        <v>9</v>
      </c>
      <c r="J1706" s="8" t="s">
        <v>225</v>
      </c>
    </row>
    <row r="1707" spans="1:10">
      <c r="A1707" s="5" t="s">
        <v>1495</v>
      </c>
      <c r="B1707" s="6">
        <v>44970.523805185185</v>
      </c>
      <c r="C1707" s="5" t="s">
        <v>13</v>
      </c>
      <c r="D1707" s="10"/>
      <c r="E1707" s="8"/>
      <c r="F1707" s="9">
        <v>2202.9</v>
      </c>
      <c r="I1707" s="10" t="s">
        <v>9</v>
      </c>
      <c r="J1707" s="8" t="s">
        <v>275</v>
      </c>
    </row>
    <row r="1708" spans="1:10">
      <c r="A1708" s="11" t="s">
        <v>22</v>
      </c>
      <c r="B1708" s="3"/>
      <c r="C1708" s="3"/>
      <c r="D1708" s="7"/>
      <c r="E1708" s="8"/>
      <c r="F1708" s="37">
        <f>SUM(F1692:G1707)</f>
        <v>125308.79999999999</v>
      </c>
      <c r="H1708" s="9"/>
      <c r="I1708" s="10"/>
      <c r="J1708" s="5"/>
    </row>
    <row r="1709" spans="1:10" ht="15.75">
      <c r="A1709" s="13" t="s">
        <v>23</v>
      </c>
      <c r="B1709" s="13" t="s">
        <v>24</v>
      </c>
      <c r="C1709" s="13" t="s">
        <v>25</v>
      </c>
      <c r="D1709" s="14">
        <v>112761095</v>
      </c>
      <c r="E1709" s="8"/>
      <c r="H1709" s="9"/>
      <c r="I1709" s="10"/>
      <c r="J1709" s="5"/>
    </row>
    <row r="1710" spans="1:10">
      <c r="A1710" s="5"/>
      <c r="B1710" s="6"/>
      <c r="C1710" s="5"/>
      <c r="D1710" s="7"/>
      <c r="E1710" s="8"/>
      <c r="H1710" s="9"/>
      <c r="I1710" s="10"/>
      <c r="J1710" s="5"/>
    </row>
    <row r="1711" spans="1:10">
      <c r="A1711" s="5"/>
      <c r="B1711" s="6"/>
      <c r="C1711" s="5"/>
      <c r="D1711" s="7"/>
      <c r="E1711" s="8"/>
      <c r="H1711" s="9"/>
      <c r="I1711" s="10"/>
      <c r="J1711" s="5"/>
    </row>
    <row r="1712" spans="1:10">
      <c r="A1712" s="5" t="s">
        <v>1494</v>
      </c>
      <c r="B1712" s="6">
        <v>44970.759303541665</v>
      </c>
      <c r="C1712" s="5" t="s">
        <v>13</v>
      </c>
      <c r="D1712" s="7">
        <v>242267</v>
      </c>
      <c r="E1712" s="8" t="s">
        <v>27</v>
      </c>
      <c r="H1712" s="9">
        <v>25355.4</v>
      </c>
      <c r="I1712" s="5" t="s">
        <v>28</v>
      </c>
      <c r="J1712" s="8" t="s">
        <v>1130</v>
      </c>
    </row>
    <row r="1713" spans="1:10">
      <c r="A1713" s="5" t="s">
        <v>1493</v>
      </c>
      <c r="B1713" s="6">
        <v>44970.759303541665</v>
      </c>
      <c r="C1713" s="5" t="s">
        <v>13</v>
      </c>
      <c r="D1713" s="15">
        <v>45153166092</v>
      </c>
      <c r="E1713" s="8" t="s">
        <v>27</v>
      </c>
      <c r="H1713" s="9">
        <v>394.2</v>
      </c>
      <c r="I1713" s="5" t="s">
        <v>28</v>
      </c>
      <c r="J1713" s="5" t="s">
        <v>32</v>
      </c>
    </row>
    <row r="1714" spans="1:10">
      <c r="A1714" s="5" t="s">
        <v>1493</v>
      </c>
      <c r="B1714" s="6">
        <v>44970.759303541665</v>
      </c>
      <c r="C1714" s="5" t="s">
        <v>13</v>
      </c>
      <c r="D1714" s="15">
        <v>45163260447</v>
      </c>
      <c r="E1714" s="8" t="s">
        <v>27</v>
      </c>
      <c r="H1714" s="9">
        <v>430.7</v>
      </c>
      <c r="I1714" s="5" t="s">
        <v>28</v>
      </c>
      <c r="J1714" s="5" t="s">
        <v>32</v>
      </c>
    </row>
    <row r="1715" spans="1:10">
      <c r="A1715" s="5" t="s">
        <v>1493</v>
      </c>
      <c r="B1715" s="6">
        <v>44970.759303541665</v>
      </c>
      <c r="C1715" s="5" t="s">
        <v>13</v>
      </c>
      <c r="D1715" s="15">
        <v>51117579335</v>
      </c>
      <c r="E1715" s="8" t="s">
        <v>27</v>
      </c>
      <c r="H1715" s="9">
        <v>530.09</v>
      </c>
      <c r="I1715" s="5" t="s">
        <v>28</v>
      </c>
      <c r="J1715" s="5" t="s">
        <v>30</v>
      </c>
    </row>
    <row r="1716" spans="1:10">
      <c r="A1716" s="5" t="s">
        <v>1493</v>
      </c>
      <c r="B1716" s="6">
        <v>44970.759303541665</v>
      </c>
      <c r="C1716" s="5" t="s">
        <v>13</v>
      </c>
      <c r="D1716" s="15">
        <v>511175793351</v>
      </c>
      <c r="E1716" s="8" t="s">
        <v>27</v>
      </c>
      <c r="H1716" s="9">
        <v>3078.94</v>
      </c>
      <c r="I1716" s="5" t="s">
        <v>28</v>
      </c>
      <c r="J1716" s="5" t="s">
        <v>30</v>
      </c>
    </row>
    <row r="1717" spans="1:10">
      <c r="A1717" s="5" t="s">
        <v>1493</v>
      </c>
      <c r="B1717" s="6">
        <v>44970.759303541665</v>
      </c>
      <c r="C1717" s="5" t="s">
        <v>13</v>
      </c>
      <c r="D1717" s="15">
        <v>51517533811</v>
      </c>
      <c r="E1717" s="8" t="s">
        <v>27</v>
      </c>
      <c r="H1717" s="9">
        <v>10766.56</v>
      </c>
      <c r="I1717" s="5" t="s">
        <v>28</v>
      </c>
      <c r="J1717" s="5" t="s">
        <v>30</v>
      </c>
    </row>
    <row r="1718" spans="1:10">
      <c r="A1718" s="5" t="s">
        <v>1493</v>
      </c>
      <c r="B1718" s="6">
        <v>44970.759303541665</v>
      </c>
      <c r="C1718" s="5" t="s">
        <v>13</v>
      </c>
      <c r="D1718" s="15">
        <v>45153165868</v>
      </c>
      <c r="E1718" s="8" t="s">
        <v>27</v>
      </c>
      <c r="H1718" s="9">
        <v>250.5</v>
      </c>
      <c r="I1718" s="5" t="s">
        <v>28</v>
      </c>
      <c r="J1718" s="5" t="s">
        <v>30</v>
      </c>
    </row>
    <row r="1719" spans="1:10">
      <c r="A1719" s="5" t="s">
        <v>1493</v>
      </c>
      <c r="B1719" s="6">
        <v>44970.759303541665</v>
      </c>
      <c r="C1719" s="5" t="s">
        <v>13</v>
      </c>
      <c r="D1719" s="15">
        <v>45163260242</v>
      </c>
      <c r="E1719" s="8" t="s">
        <v>27</v>
      </c>
      <c r="H1719" s="9">
        <v>120.8</v>
      </c>
      <c r="I1719" s="5" t="s">
        <v>28</v>
      </c>
      <c r="J1719" s="5" t="s">
        <v>30</v>
      </c>
    </row>
    <row r="1720" spans="1:10">
      <c r="A1720" s="5" t="s">
        <v>1493</v>
      </c>
      <c r="B1720" s="6">
        <v>44970.759303541665</v>
      </c>
      <c r="C1720" s="5" t="s">
        <v>13</v>
      </c>
      <c r="D1720" s="7">
        <v>6945759505</v>
      </c>
      <c r="E1720" s="5" t="s">
        <v>684</v>
      </c>
      <c r="H1720" s="9">
        <v>8721</v>
      </c>
      <c r="I1720" s="5" t="s">
        <v>28</v>
      </c>
      <c r="J1720" s="5" t="s">
        <v>30</v>
      </c>
    </row>
    <row r="1721" spans="1:10">
      <c r="A1721" s="5" t="s">
        <v>1493</v>
      </c>
      <c r="B1721" s="6">
        <v>44970.759303541665</v>
      </c>
      <c r="C1721" s="5" t="s">
        <v>13</v>
      </c>
      <c r="D1721" s="7">
        <v>636673</v>
      </c>
      <c r="E1721" s="8" t="s">
        <v>27</v>
      </c>
      <c r="H1721" s="9">
        <v>10723.6</v>
      </c>
      <c r="I1721" s="5" t="s">
        <v>28</v>
      </c>
      <c r="J1721" s="5" t="s">
        <v>32</v>
      </c>
    </row>
    <row r="1722" spans="1:10">
      <c r="A1722" s="5" t="s">
        <v>1493</v>
      </c>
      <c r="B1722" s="6">
        <v>44970.759303541665</v>
      </c>
      <c r="C1722" s="5" t="s">
        <v>13</v>
      </c>
      <c r="D1722" s="7">
        <v>292871</v>
      </c>
      <c r="E1722" s="8" t="s">
        <v>27</v>
      </c>
      <c r="H1722" s="9">
        <v>24030.2</v>
      </c>
      <c r="I1722" s="5" t="s">
        <v>28</v>
      </c>
      <c r="J1722" s="5" t="s">
        <v>29</v>
      </c>
    </row>
    <row r="1723" spans="1:10">
      <c r="A1723" s="5" t="s">
        <v>1493</v>
      </c>
      <c r="B1723" s="6">
        <v>44970.759303541665</v>
      </c>
      <c r="C1723" s="5" t="s">
        <v>13</v>
      </c>
      <c r="D1723" s="7"/>
      <c r="E1723" s="8"/>
      <c r="F1723" s="9">
        <v>2707.7</v>
      </c>
      <c r="I1723" s="10" t="s">
        <v>9</v>
      </c>
      <c r="J1723" s="5" t="s">
        <v>15</v>
      </c>
    </row>
    <row r="1724" spans="1:10">
      <c r="A1724" s="5" t="s">
        <v>1493</v>
      </c>
      <c r="B1724" s="6">
        <v>44970.759303541665</v>
      </c>
      <c r="C1724" s="5" t="s">
        <v>13</v>
      </c>
      <c r="D1724" s="7"/>
      <c r="E1724" s="8"/>
      <c r="F1724" s="9">
        <v>4170.8</v>
      </c>
      <c r="I1724" s="10" t="s">
        <v>9</v>
      </c>
      <c r="J1724" s="8" t="s">
        <v>219</v>
      </c>
    </row>
    <row r="1725" spans="1:10">
      <c r="A1725" s="5" t="s">
        <v>1493</v>
      </c>
      <c r="B1725" s="6">
        <v>44970.759303541665</v>
      </c>
      <c r="C1725" s="5" t="s">
        <v>13</v>
      </c>
      <c r="D1725" s="7"/>
      <c r="E1725" s="8"/>
      <c r="F1725" s="9">
        <v>4435.1000000000004</v>
      </c>
      <c r="I1725" s="10" t="s">
        <v>9</v>
      </c>
      <c r="J1725" s="5" t="s">
        <v>19</v>
      </c>
    </row>
    <row r="1726" spans="1:10">
      <c r="A1726" s="5" t="s">
        <v>1493</v>
      </c>
      <c r="B1726" s="6">
        <v>44970.759303541665</v>
      </c>
      <c r="C1726" s="5" t="s">
        <v>13</v>
      </c>
      <c r="D1726" s="7"/>
      <c r="E1726" s="8"/>
      <c r="F1726" s="9">
        <v>8323.4</v>
      </c>
      <c r="I1726" s="10" t="s">
        <v>9</v>
      </c>
      <c r="J1726" s="5" t="s">
        <v>21</v>
      </c>
    </row>
    <row r="1727" spans="1:10">
      <c r="A1727" s="5" t="s">
        <v>1493</v>
      </c>
      <c r="B1727" s="6">
        <v>44970.759303541665</v>
      </c>
      <c r="C1727" s="5" t="s">
        <v>13</v>
      </c>
      <c r="D1727" s="7"/>
      <c r="E1727" s="8"/>
      <c r="F1727" s="9">
        <v>0.1</v>
      </c>
      <c r="I1727" s="10" t="s">
        <v>9</v>
      </c>
      <c r="J1727" s="5" t="s">
        <v>30</v>
      </c>
    </row>
    <row r="1728" spans="1:10">
      <c r="A1728" s="5" t="s">
        <v>1493</v>
      </c>
      <c r="B1728" s="6">
        <v>44970.759303541665</v>
      </c>
      <c r="C1728" s="5" t="s">
        <v>13</v>
      </c>
      <c r="D1728" s="7"/>
      <c r="E1728" s="8"/>
      <c r="F1728" s="9">
        <v>4639.1000000000004</v>
      </c>
      <c r="I1728" s="10" t="s">
        <v>9</v>
      </c>
      <c r="J1728" s="8" t="s">
        <v>222</v>
      </c>
    </row>
    <row r="1729" spans="1:10">
      <c r="A1729" s="5" t="s">
        <v>1493</v>
      </c>
      <c r="B1729" s="6">
        <v>44970.759303541665</v>
      </c>
      <c r="C1729" s="5" t="s">
        <v>13</v>
      </c>
      <c r="D1729" s="7"/>
      <c r="E1729" s="8"/>
      <c r="F1729" s="9">
        <v>7256.4</v>
      </c>
      <c r="I1729" s="10" t="s">
        <v>9</v>
      </c>
      <c r="J1729" s="8" t="s">
        <v>223</v>
      </c>
    </row>
    <row r="1730" spans="1:10">
      <c r="A1730" s="5" t="s">
        <v>1493</v>
      </c>
      <c r="B1730" s="6">
        <v>44970.759303541665</v>
      </c>
      <c r="C1730" s="5" t="s">
        <v>13</v>
      </c>
      <c r="D1730" s="7"/>
      <c r="E1730" s="8"/>
      <c r="F1730" s="9">
        <v>11831.8</v>
      </c>
      <c r="I1730" s="10" t="s">
        <v>9</v>
      </c>
      <c r="J1730" s="8" t="s">
        <v>225</v>
      </c>
    </row>
    <row r="1731" spans="1:10">
      <c r="A1731" s="11" t="s">
        <v>22</v>
      </c>
      <c r="B1731" s="3"/>
      <c r="C1731" s="3"/>
      <c r="D1731" s="7"/>
      <c r="E1731" s="8"/>
      <c r="F1731" s="37">
        <f>SUM(F1712:G1730)</f>
        <v>43364.399999999994</v>
      </c>
      <c r="H1731" s="9"/>
      <c r="I1731" s="10"/>
      <c r="J1731" s="5"/>
    </row>
    <row r="1732" spans="1:10" ht="15.75">
      <c r="A1732" s="13" t="s">
        <v>23</v>
      </c>
      <c r="B1732" s="13" t="s">
        <v>24</v>
      </c>
      <c r="C1732" s="13" t="s">
        <v>25</v>
      </c>
      <c r="D1732" s="14">
        <v>112774107</v>
      </c>
      <c r="E1732" s="8"/>
      <c r="H1732" s="9"/>
      <c r="I1732" s="10"/>
      <c r="J1732" s="5"/>
    </row>
    <row r="1735" spans="1:10">
      <c r="A1735" s="1" t="s">
        <v>0</v>
      </c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1:10">
      <c r="A1736" s="3" t="s">
        <v>1535</v>
      </c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1:10">
      <c r="A1737" s="95" t="s">
        <v>0</v>
      </c>
      <c r="B1737" s="95" t="s">
        <v>2</v>
      </c>
      <c r="C1737" s="95" t="s">
        <v>3</v>
      </c>
      <c r="D1737" s="95" t="s">
        <v>4</v>
      </c>
      <c r="E1737" s="95" t="s">
        <v>5</v>
      </c>
      <c r="F1737" s="97" t="s">
        <v>6</v>
      </c>
      <c r="G1737" s="98"/>
      <c r="H1737" s="99"/>
      <c r="I1737" s="95" t="s">
        <v>7</v>
      </c>
      <c r="J1737" s="95" t="s">
        <v>8</v>
      </c>
    </row>
    <row r="1738" spans="1:10">
      <c r="A1738" s="96"/>
      <c r="B1738" s="96"/>
      <c r="C1738" s="96"/>
      <c r="D1738" s="96"/>
      <c r="E1738" s="96"/>
      <c r="F1738" s="4" t="s">
        <v>9</v>
      </c>
      <c r="G1738" s="4" t="s">
        <v>10</v>
      </c>
      <c r="H1738" s="4" t="s">
        <v>11</v>
      </c>
      <c r="I1738" s="96"/>
      <c r="J1738" s="96"/>
    </row>
    <row r="1739" spans="1:10">
      <c r="A1739" s="5" t="s">
        <v>1534</v>
      </c>
      <c r="B1739" s="6">
        <v>44971.471757557869</v>
      </c>
      <c r="C1739" s="5" t="s">
        <v>13</v>
      </c>
      <c r="D1739" s="10"/>
      <c r="E1739" s="8"/>
      <c r="F1739" s="9">
        <v>8119.7</v>
      </c>
      <c r="I1739" s="10" t="s">
        <v>9</v>
      </c>
      <c r="J1739" s="8" t="s">
        <v>14</v>
      </c>
    </row>
    <row r="1740" spans="1:10">
      <c r="A1740" s="5" t="s">
        <v>1534</v>
      </c>
      <c r="B1740" s="6">
        <v>44971.471757557869</v>
      </c>
      <c r="C1740" s="5" t="s">
        <v>13</v>
      </c>
      <c r="D1740" s="10"/>
      <c r="E1740" s="8"/>
      <c r="F1740" s="9">
        <v>4861.2</v>
      </c>
      <c r="I1740" s="10" t="s">
        <v>9</v>
      </c>
      <c r="J1740" s="5" t="s">
        <v>218</v>
      </c>
    </row>
    <row r="1741" spans="1:10">
      <c r="A1741" s="5" t="s">
        <v>1534</v>
      </c>
      <c r="B1741" s="6">
        <v>44971.471757557869</v>
      </c>
      <c r="C1741" s="5" t="s">
        <v>13</v>
      </c>
      <c r="D1741" s="10"/>
      <c r="E1741" s="8"/>
      <c r="F1741" s="9">
        <v>5029.2</v>
      </c>
      <c r="I1741" s="10" t="s">
        <v>9</v>
      </c>
      <c r="J1741" s="5" t="s">
        <v>16</v>
      </c>
    </row>
    <row r="1742" spans="1:10">
      <c r="A1742" s="5" t="s">
        <v>1534</v>
      </c>
      <c r="B1742" s="6">
        <v>44971.471757557869</v>
      </c>
      <c r="C1742" s="5" t="s">
        <v>13</v>
      </c>
      <c r="D1742" s="10"/>
      <c r="E1742" s="8"/>
      <c r="F1742" s="9">
        <v>13509.2</v>
      </c>
      <c r="I1742" s="10" t="s">
        <v>9</v>
      </c>
      <c r="J1742" s="5" t="s">
        <v>17</v>
      </c>
    </row>
    <row r="1743" spans="1:10">
      <c r="A1743" s="5" t="s">
        <v>1534</v>
      </c>
      <c r="B1743" s="6">
        <v>44971.471757557869</v>
      </c>
      <c r="C1743" s="5" t="s">
        <v>13</v>
      </c>
      <c r="D1743" s="10"/>
      <c r="E1743" s="8"/>
      <c r="F1743" s="9">
        <v>11723.4</v>
      </c>
      <c r="I1743" s="10" t="s">
        <v>9</v>
      </c>
      <c r="J1743" s="5" t="s">
        <v>18</v>
      </c>
    </row>
    <row r="1744" spans="1:10">
      <c r="A1744" s="5" t="s">
        <v>1534</v>
      </c>
      <c r="B1744" s="6">
        <v>44971.471757557869</v>
      </c>
      <c r="C1744" s="5" t="s">
        <v>13</v>
      </c>
      <c r="D1744" s="10"/>
      <c r="E1744" s="8"/>
      <c r="F1744" s="9">
        <v>4589.7</v>
      </c>
      <c r="I1744" s="10" t="s">
        <v>9</v>
      </c>
      <c r="J1744" s="5" t="s">
        <v>20</v>
      </c>
    </row>
    <row r="1745" spans="1:10">
      <c r="A1745" s="5" t="s">
        <v>1534</v>
      </c>
      <c r="B1745" s="6">
        <v>44971.471757557869</v>
      </c>
      <c r="C1745" s="5" t="s">
        <v>13</v>
      </c>
      <c r="D1745" s="10"/>
      <c r="E1745" s="8"/>
      <c r="F1745" s="9">
        <v>5906.5</v>
      </c>
      <c r="I1745" s="10" t="s">
        <v>9</v>
      </c>
      <c r="J1745" s="8" t="s">
        <v>221</v>
      </c>
    </row>
    <row r="1746" spans="1:10">
      <c r="A1746" s="5" t="s">
        <v>1534</v>
      </c>
      <c r="B1746" s="6">
        <v>44971.471757557869</v>
      </c>
      <c r="C1746" s="5" t="s">
        <v>13</v>
      </c>
      <c r="D1746" s="10"/>
      <c r="E1746" s="8"/>
      <c r="F1746" s="9">
        <v>8246.9</v>
      </c>
      <c r="I1746" s="10" t="s">
        <v>9</v>
      </c>
      <c r="J1746" s="8" t="s">
        <v>224</v>
      </c>
    </row>
    <row r="1747" spans="1:10">
      <c r="A1747" s="11" t="s">
        <v>22</v>
      </c>
      <c r="B1747" s="3"/>
      <c r="C1747" s="3"/>
      <c r="D1747" s="7"/>
      <c r="E1747" s="8"/>
      <c r="F1747" s="37">
        <f>SUM(F1739:G1746)</f>
        <v>61985.799999999996</v>
      </c>
      <c r="H1747" s="9"/>
      <c r="I1747" s="10"/>
      <c r="J1747" s="5"/>
    </row>
    <row r="1748" spans="1:10" ht="15.75">
      <c r="A1748" s="13" t="s">
        <v>23</v>
      </c>
      <c r="B1748" s="13" t="s">
        <v>24</v>
      </c>
      <c r="C1748" s="13" t="s">
        <v>25</v>
      </c>
      <c r="D1748" s="14">
        <v>112774108</v>
      </c>
      <c r="E1748" s="8"/>
      <c r="H1748" s="9"/>
      <c r="I1748" s="10"/>
      <c r="J1748" s="5"/>
    </row>
    <row r="1749" spans="1:10">
      <c r="A1749" s="5"/>
      <c r="B1749" s="6"/>
      <c r="C1749" s="5"/>
      <c r="D1749" s="7"/>
      <c r="E1749" s="8"/>
      <c r="H1749" s="9"/>
      <c r="I1749" s="10"/>
      <c r="J1749" s="5"/>
    </row>
    <row r="1750" spans="1:10">
      <c r="A1750" s="5"/>
      <c r="B1750" s="6"/>
      <c r="C1750" s="5"/>
      <c r="D1750" s="7"/>
      <c r="E1750" s="8"/>
      <c r="H1750" s="9"/>
      <c r="I1750" s="10"/>
      <c r="J1750" s="5"/>
    </row>
    <row r="1751" spans="1:10">
      <c r="A1751" s="5" t="s">
        <v>1533</v>
      </c>
      <c r="B1751" s="6">
        <v>44971.72513136574</v>
      </c>
      <c r="C1751" s="5" t="s">
        <v>13</v>
      </c>
      <c r="D1751" s="15">
        <v>45173237444</v>
      </c>
      <c r="E1751" s="8" t="s">
        <v>27</v>
      </c>
      <c r="H1751" s="9">
        <v>6000.6</v>
      </c>
      <c r="I1751" s="5" t="s">
        <v>28</v>
      </c>
      <c r="J1751" s="5" t="s">
        <v>30</v>
      </c>
    </row>
    <row r="1752" spans="1:10">
      <c r="A1752" s="5" t="s">
        <v>1533</v>
      </c>
      <c r="B1752" s="6">
        <v>44971.72513136574</v>
      </c>
      <c r="C1752" s="5" t="s">
        <v>13</v>
      </c>
      <c r="D1752" s="15">
        <v>45113330055</v>
      </c>
      <c r="E1752" s="8" t="s">
        <v>27</v>
      </c>
      <c r="H1752" s="9">
        <v>1085.9000000000001</v>
      </c>
      <c r="I1752" s="5" t="s">
        <v>28</v>
      </c>
      <c r="J1752" s="5" t="s">
        <v>32</v>
      </c>
    </row>
    <row r="1753" spans="1:10">
      <c r="A1753" s="5" t="s">
        <v>1533</v>
      </c>
      <c r="B1753" s="6">
        <v>44971.72513136574</v>
      </c>
      <c r="C1753" s="5" t="s">
        <v>13</v>
      </c>
      <c r="D1753" s="15">
        <v>51717434330</v>
      </c>
      <c r="E1753" s="8" t="s">
        <v>27</v>
      </c>
      <c r="H1753" s="9">
        <v>25542.93</v>
      </c>
      <c r="I1753" s="5" t="s">
        <v>28</v>
      </c>
      <c r="J1753" s="5" t="s">
        <v>30</v>
      </c>
    </row>
    <row r="1754" spans="1:10">
      <c r="A1754" s="5" t="s">
        <v>1533</v>
      </c>
      <c r="B1754" s="6">
        <v>44971.72513136574</v>
      </c>
      <c r="C1754" s="5" t="s">
        <v>13</v>
      </c>
      <c r="D1754" s="15">
        <v>51117591663</v>
      </c>
      <c r="E1754" s="8" t="s">
        <v>27</v>
      </c>
      <c r="H1754" s="9">
        <v>245.4</v>
      </c>
      <c r="I1754" s="5" t="s">
        <v>28</v>
      </c>
      <c r="J1754" s="5" t="s">
        <v>30</v>
      </c>
    </row>
    <row r="1755" spans="1:10">
      <c r="A1755" s="5" t="s">
        <v>1533</v>
      </c>
      <c r="B1755" s="6">
        <v>44971.72513136574</v>
      </c>
      <c r="C1755" s="5" t="s">
        <v>13</v>
      </c>
      <c r="D1755" s="15">
        <v>52616844725</v>
      </c>
      <c r="E1755" s="8" t="s">
        <v>27</v>
      </c>
      <c r="H1755" s="9">
        <v>403</v>
      </c>
      <c r="I1755" s="5" t="s">
        <v>28</v>
      </c>
      <c r="J1755" s="5" t="s">
        <v>32</v>
      </c>
    </row>
    <row r="1756" spans="1:10">
      <c r="A1756" s="5" t="s">
        <v>1533</v>
      </c>
      <c r="B1756" s="6">
        <v>44971.72513136574</v>
      </c>
      <c r="C1756" s="5" t="s">
        <v>13</v>
      </c>
      <c r="D1756" s="7">
        <v>242413</v>
      </c>
      <c r="E1756" s="8" t="s">
        <v>27</v>
      </c>
      <c r="H1756" s="9">
        <v>25555.8</v>
      </c>
      <c r="I1756" s="5" t="s">
        <v>28</v>
      </c>
      <c r="J1756" s="8" t="s">
        <v>1130</v>
      </c>
    </row>
    <row r="1757" spans="1:10">
      <c r="A1757" s="5" t="s">
        <v>1533</v>
      </c>
      <c r="B1757" s="6">
        <v>44971.72513136574</v>
      </c>
      <c r="C1757" s="5" t="s">
        <v>13</v>
      </c>
      <c r="D1757" s="15">
        <v>45173238487</v>
      </c>
      <c r="E1757" s="8" t="s">
        <v>27</v>
      </c>
      <c r="H1757" s="9">
        <v>344</v>
      </c>
      <c r="I1757" s="5" t="s">
        <v>28</v>
      </c>
      <c r="J1757" s="5" t="s">
        <v>30</v>
      </c>
    </row>
    <row r="1758" spans="1:10">
      <c r="A1758" s="5" t="s">
        <v>1533</v>
      </c>
      <c r="B1758" s="6">
        <v>44971.72513136574</v>
      </c>
      <c r="C1758" s="5" t="s">
        <v>13</v>
      </c>
      <c r="D1758" s="7">
        <v>473896</v>
      </c>
      <c r="E1758" s="8" t="s">
        <v>27</v>
      </c>
      <c r="H1758" s="9">
        <v>23602.2</v>
      </c>
      <c r="I1758" s="5" t="s">
        <v>28</v>
      </c>
      <c r="J1758" s="5" t="s">
        <v>29</v>
      </c>
    </row>
    <row r="1759" spans="1:10">
      <c r="A1759" s="5" t="s">
        <v>1533</v>
      </c>
      <c r="B1759" s="6">
        <v>44971.72513136574</v>
      </c>
      <c r="C1759" s="5" t="s">
        <v>13</v>
      </c>
      <c r="D1759" s="15">
        <v>45133182737</v>
      </c>
      <c r="E1759" s="8" t="s">
        <v>27</v>
      </c>
      <c r="H1759" s="9">
        <v>234.8</v>
      </c>
      <c r="I1759" s="5" t="s">
        <v>28</v>
      </c>
      <c r="J1759" s="5" t="s">
        <v>32</v>
      </c>
    </row>
    <row r="1760" spans="1:10">
      <c r="A1760" s="5" t="s">
        <v>1533</v>
      </c>
      <c r="B1760" s="6">
        <v>44971.72513136574</v>
      </c>
      <c r="C1760" s="5" t="s">
        <v>13</v>
      </c>
      <c r="D1760" s="15">
        <v>45123308470</v>
      </c>
      <c r="E1760" s="5" t="s">
        <v>83</v>
      </c>
      <c r="H1760" s="9">
        <v>2144.3200000000002</v>
      </c>
      <c r="I1760" s="5" t="s">
        <v>28</v>
      </c>
      <c r="J1760" s="5" t="s">
        <v>32</v>
      </c>
    </row>
    <row r="1761" spans="1:10">
      <c r="A1761" s="5" t="s">
        <v>1533</v>
      </c>
      <c r="B1761" s="6">
        <v>44971.72513136574</v>
      </c>
      <c r="C1761" s="5" t="s">
        <v>13</v>
      </c>
      <c r="D1761" s="15">
        <v>451233084701</v>
      </c>
      <c r="E1761" s="5" t="s">
        <v>83</v>
      </c>
      <c r="H1761" s="9">
        <v>2844.92</v>
      </c>
      <c r="I1761" s="5" t="s">
        <v>28</v>
      </c>
      <c r="J1761" s="5" t="s">
        <v>32</v>
      </c>
    </row>
    <row r="1762" spans="1:10">
      <c r="A1762" s="5" t="s">
        <v>1533</v>
      </c>
      <c r="B1762" s="6">
        <v>44971.72513136574</v>
      </c>
      <c r="C1762" s="5" t="s">
        <v>13</v>
      </c>
      <c r="D1762" s="15">
        <v>18540581060</v>
      </c>
      <c r="E1762" s="8" t="s">
        <v>27</v>
      </c>
      <c r="H1762" s="9">
        <v>1300</v>
      </c>
      <c r="I1762" s="5" t="s">
        <v>28</v>
      </c>
      <c r="J1762" s="5" t="s">
        <v>32</v>
      </c>
    </row>
    <row r="1763" spans="1:10">
      <c r="A1763" s="5" t="s">
        <v>1533</v>
      </c>
      <c r="B1763" s="6">
        <v>44971.72513136574</v>
      </c>
      <c r="C1763" s="5" t="s">
        <v>13</v>
      </c>
      <c r="D1763" s="7">
        <v>610579</v>
      </c>
      <c r="E1763" s="8" t="s">
        <v>27</v>
      </c>
      <c r="H1763" s="9">
        <v>7282</v>
      </c>
      <c r="I1763" s="5" t="s">
        <v>28</v>
      </c>
      <c r="J1763" s="5" t="s">
        <v>32</v>
      </c>
    </row>
    <row r="1764" spans="1:10">
      <c r="A1764" s="5" t="s">
        <v>1533</v>
      </c>
      <c r="B1764" s="6">
        <v>44971.72513136574</v>
      </c>
      <c r="C1764" s="5" t="s">
        <v>13</v>
      </c>
      <c r="D1764" s="7">
        <v>610577</v>
      </c>
      <c r="E1764" s="8" t="s">
        <v>27</v>
      </c>
      <c r="H1764" s="9">
        <v>2136.81</v>
      </c>
      <c r="I1764" s="5" t="s">
        <v>28</v>
      </c>
      <c r="J1764" s="5" t="s">
        <v>32</v>
      </c>
    </row>
    <row r="1765" spans="1:10">
      <c r="A1765" s="5" t="s">
        <v>1533</v>
      </c>
      <c r="B1765" s="6">
        <v>44971.72513136574</v>
      </c>
      <c r="C1765" s="5" t="s">
        <v>13</v>
      </c>
      <c r="D1765" s="7">
        <v>610578</v>
      </c>
      <c r="E1765" s="8" t="s">
        <v>274</v>
      </c>
      <c r="H1765" s="9">
        <v>348</v>
      </c>
      <c r="I1765" s="5" t="s">
        <v>28</v>
      </c>
      <c r="J1765" s="5" t="s">
        <v>32</v>
      </c>
    </row>
    <row r="1766" spans="1:10">
      <c r="A1766" s="5" t="s">
        <v>1533</v>
      </c>
      <c r="B1766" s="6">
        <v>44971.72513136574</v>
      </c>
      <c r="C1766" s="5" t="s">
        <v>13</v>
      </c>
      <c r="D1766" s="7"/>
      <c r="E1766" s="8"/>
      <c r="F1766" s="9">
        <v>4447.1000000000004</v>
      </c>
      <c r="I1766" s="10" t="s">
        <v>9</v>
      </c>
      <c r="J1766" s="8" t="s">
        <v>219</v>
      </c>
    </row>
    <row r="1767" spans="1:10">
      <c r="A1767" s="5" t="s">
        <v>1533</v>
      </c>
      <c r="B1767" s="6">
        <v>44971.72513136574</v>
      </c>
      <c r="C1767" s="5" t="s">
        <v>13</v>
      </c>
      <c r="D1767" s="7"/>
      <c r="E1767" s="8"/>
      <c r="F1767" s="9">
        <v>860.3</v>
      </c>
      <c r="I1767" s="10" t="s">
        <v>9</v>
      </c>
      <c r="J1767" s="5" t="s">
        <v>30</v>
      </c>
    </row>
    <row r="1768" spans="1:10">
      <c r="A1768" s="11" t="s">
        <v>22</v>
      </c>
      <c r="B1768" s="3"/>
      <c r="C1768" s="3"/>
      <c r="D1768" s="7"/>
      <c r="E1768" s="8"/>
      <c r="F1768" s="37">
        <f>SUM(F1760:G1767)</f>
        <v>5307.4000000000005</v>
      </c>
      <c r="H1768" s="9"/>
      <c r="I1768" s="10"/>
      <c r="J1768" s="5"/>
    </row>
    <row r="1769" spans="1:10" ht="15.75">
      <c r="A1769" s="13" t="s">
        <v>23</v>
      </c>
      <c r="B1769" s="13" t="s">
        <v>24</v>
      </c>
      <c r="C1769" s="13" t="s">
        <v>25</v>
      </c>
      <c r="D1769" s="14">
        <v>112782181</v>
      </c>
      <c r="E1769" s="8"/>
      <c r="H1769" s="9"/>
      <c r="I1769" s="10"/>
      <c r="J1769" s="5"/>
    </row>
    <row r="1772" spans="1:10">
      <c r="A1772" s="1" t="s">
        <v>0</v>
      </c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1:10">
      <c r="A1773" s="3" t="s">
        <v>1572</v>
      </c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1:10">
      <c r="A1774" s="95" t="s">
        <v>0</v>
      </c>
      <c r="B1774" s="95" t="s">
        <v>2</v>
      </c>
      <c r="C1774" s="95" t="s">
        <v>3</v>
      </c>
      <c r="D1774" s="95" t="s">
        <v>4</v>
      </c>
      <c r="E1774" s="95" t="s">
        <v>5</v>
      </c>
      <c r="F1774" s="97" t="s">
        <v>6</v>
      </c>
      <c r="G1774" s="98"/>
      <c r="H1774" s="99"/>
      <c r="I1774" s="95" t="s">
        <v>7</v>
      </c>
      <c r="J1774" s="95" t="s">
        <v>8</v>
      </c>
    </row>
    <row r="1775" spans="1:10">
      <c r="A1775" s="96"/>
      <c r="B1775" s="96"/>
      <c r="C1775" s="96"/>
      <c r="D1775" s="96"/>
      <c r="E1775" s="96"/>
      <c r="F1775" s="4" t="s">
        <v>9</v>
      </c>
      <c r="G1775" s="4" t="s">
        <v>10</v>
      </c>
      <c r="H1775" s="4" t="s">
        <v>11</v>
      </c>
      <c r="I1775" s="96"/>
      <c r="J1775" s="96"/>
    </row>
    <row r="1776" spans="1:10">
      <c r="A1776" s="5" t="s">
        <v>1571</v>
      </c>
      <c r="B1776" s="6">
        <v>44972.499534444447</v>
      </c>
      <c r="C1776" s="5" t="s">
        <v>13</v>
      </c>
      <c r="D1776" s="7"/>
      <c r="E1776" s="8"/>
      <c r="F1776" s="9">
        <v>3894.9</v>
      </c>
      <c r="I1776" s="10" t="s">
        <v>9</v>
      </c>
      <c r="J1776" s="8" t="s">
        <v>14</v>
      </c>
    </row>
    <row r="1777" spans="1:10">
      <c r="A1777" s="5" t="s">
        <v>1571</v>
      </c>
      <c r="B1777" s="6">
        <v>44972.499534444447</v>
      </c>
      <c r="C1777" s="5" t="s">
        <v>13</v>
      </c>
      <c r="D1777" s="7"/>
      <c r="E1777" s="8"/>
      <c r="F1777" s="9">
        <v>10129.799999999999</v>
      </c>
      <c r="I1777" s="10" t="s">
        <v>9</v>
      </c>
      <c r="J1777" s="5" t="s">
        <v>15</v>
      </c>
    </row>
    <row r="1778" spans="1:10">
      <c r="A1778" s="5" t="s">
        <v>1571</v>
      </c>
      <c r="B1778" s="6">
        <v>44972.499534444447</v>
      </c>
      <c r="C1778" s="5" t="s">
        <v>13</v>
      </c>
      <c r="D1778" s="7"/>
      <c r="E1778" s="8"/>
      <c r="F1778" s="9">
        <v>19632.7</v>
      </c>
      <c r="I1778" s="10" t="s">
        <v>9</v>
      </c>
      <c r="J1778" s="5" t="s">
        <v>16</v>
      </c>
    </row>
    <row r="1779" spans="1:10">
      <c r="A1779" s="5" t="s">
        <v>1571</v>
      </c>
      <c r="B1779" s="6">
        <v>44972.499534444447</v>
      </c>
      <c r="C1779" s="5" t="s">
        <v>13</v>
      </c>
      <c r="D1779" s="7"/>
      <c r="E1779" s="8"/>
      <c r="F1779" s="9">
        <v>7576.8</v>
      </c>
      <c r="I1779" s="10" t="s">
        <v>9</v>
      </c>
      <c r="J1779" s="5" t="s">
        <v>17</v>
      </c>
    </row>
    <row r="1780" spans="1:10">
      <c r="A1780" s="5" t="s">
        <v>1571</v>
      </c>
      <c r="B1780" s="6">
        <v>44972.499534444447</v>
      </c>
      <c r="C1780" s="5" t="s">
        <v>13</v>
      </c>
      <c r="D1780" s="7"/>
      <c r="E1780" s="8"/>
      <c r="F1780" s="9">
        <v>173.3</v>
      </c>
      <c r="I1780" s="10" t="s">
        <v>9</v>
      </c>
      <c r="J1780" s="5" t="s">
        <v>220</v>
      </c>
    </row>
    <row r="1781" spans="1:10">
      <c r="A1781" s="5" t="s">
        <v>1571</v>
      </c>
      <c r="B1781" s="6">
        <v>44972.499534444447</v>
      </c>
      <c r="C1781" s="5" t="s">
        <v>13</v>
      </c>
      <c r="D1781" s="7"/>
      <c r="E1781" s="8"/>
      <c r="F1781" s="9">
        <v>10706.4</v>
      </c>
      <c r="I1781" s="10" t="s">
        <v>9</v>
      </c>
      <c r="J1781" s="5" t="s">
        <v>18</v>
      </c>
    </row>
    <row r="1782" spans="1:10">
      <c r="A1782" s="5" t="s">
        <v>1571</v>
      </c>
      <c r="B1782" s="6">
        <v>44972.499534444447</v>
      </c>
      <c r="C1782" s="5" t="s">
        <v>13</v>
      </c>
      <c r="D1782" s="7"/>
      <c r="E1782" s="8"/>
      <c r="F1782" s="9">
        <v>16138.7</v>
      </c>
      <c r="I1782" s="10" t="s">
        <v>9</v>
      </c>
      <c r="J1782" s="5" t="s">
        <v>19</v>
      </c>
    </row>
    <row r="1783" spans="1:10">
      <c r="A1783" s="5" t="s">
        <v>1571</v>
      </c>
      <c r="B1783" s="6">
        <v>44972.499534444447</v>
      </c>
      <c r="C1783" s="5" t="s">
        <v>13</v>
      </c>
      <c r="D1783" s="7"/>
      <c r="E1783" s="8"/>
      <c r="F1783" s="9">
        <v>16044.6</v>
      </c>
      <c r="I1783" s="10" t="s">
        <v>9</v>
      </c>
      <c r="J1783" s="5" t="s">
        <v>20</v>
      </c>
    </row>
    <row r="1784" spans="1:10">
      <c r="A1784" s="5" t="s">
        <v>1571</v>
      </c>
      <c r="B1784" s="6">
        <v>44972.499534444447</v>
      </c>
      <c r="C1784" s="5" t="s">
        <v>13</v>
      </c>
      <c r="D1784" s="7"/>
      <c r="E1784" s="8"/>
      <c r="F1784" s="9">
        <v>10879.8</v>
      </c>
      <c r="I1784" s="10" t="s">
        <v>9</v>
      </c>
      <c r="J1784" s="5" t="s">
        <v>21</v>
      </c>
    </row>
    <row r="1785" spans="1:10">
      <c r="A1785" s="5" t="s">
        <v>1571</v>
      </c>
      <c r="B1785" s="6">
        <v>44972.499534444447</v>
      </c>
      <c r="C1785" s="5" t="s">
        <v>13</v>
      </c>
      <c r="D1785" s="7"/>
      <c r="E1785" s="8"/>
      <c r="F1785" s="9">
        <v>5958.5</v>
      </c>
      <c r="I1785" s="10" t="s">
        <v>9</v>
      </c>
      <c r="J1785" s="8" t="s">
        <v>221</v>
      </c>
    </row>
    <row r="1786" spans="1:10">
      <c r="A1786" s="5" t="s">
        <v>1571</v>
      </c>
      <c r="B1786" s="6">
        <v>44972.499534444447</v>
      </c>
      <c r="C1786" s="5" t="s">
        <v>13</v>
      </c>
      <c r="D1786" s="7"/>
      <c r="E1786" s="8"/>
      <c r="F1786" s="9">
        <v>11093.2</v>
      </c>
      <c r="I1786" s="10" t="s">
        <v>9</v>
      </c>
      <c r="J1786" s="8" t="s">
        <v>222</v>
      </c>
    </row>
    <row r="1787" spans="1:10">
      <c r="A1787" s="5" t="s">
        <v>1571</v>
      </c>
      <c r="B1787" s="6">
        <v>44972.499534444447</v>
      </c>
      <c r="C1787" s="5" t="s">
        <v>13</v>
      </c>
      <c r="D1787" s="7"/>
      <c r="E1787" s="8"/>
      <c r="F1787" s="9">
        <v>11322.7</v>
      </c>
      <c r="I1787" s="10" t="s">
        <v>9</v>
      </c>
      <c r="J1787" s="8" t="s">
        <v>223</v>
      </c>
    </row>
    <row r="1788" spans="1:10">
      <c r="A1788" s="5" t="s">
        <v>1571</v>
      </c>
      <c r="B1788" s="6">
        <v>44972.499534444447</v>
      </c>
      <c r="C1788" s="5" t="s">
        <v>13</v>
      </c>
      <c r="D1788" s="7"/>
      <c r="E1788" s="8"/>
      <c r="F1788" s="9">
        <v>15371.6</v>
      </c>
      <c r="I1788" s="10" t="s">
        <v>9</v>
      </c>
      <c r="J1788" s="8" t="s">
        <v>224</v>
      </c>
    </row>
    <row r="1789" spans="1:10">
      <c r="A1789" s="5" t="s">
        <v>1571</v>
      </c>
      <c r="B1789" s="6">
        <v>44972.499534444447</v>
      </c>
      <c r="C1789" s="5" t="s">
        <v>13</v>
      </c>
      <c r="D1789" s="7"/>
      <c r="E1789" s="8"/>
      <c r="F1789" s="9">
        <v>9699.7000000000007</v>
      </c>
      <c r="I1789" s="10" t="s">
        <v>9</v>
      </c>
      <c r="J1789" s="8" t="s">
        <v>225</v>
      </c>
    </row>
    <row r="1790" spans="1:10">
      <c r="A1790" s="5" t="s">
        <v>1571</v>
      </c>
      <c r="B1790" s="6">
        <v>44972.499534444447</v>
      </c>
      <c r="C1790" s="5" t="s">
        <v>13</v>
      </c>
      <c r="D1790" s="7"/>
      <c r="E1790" s="8"/>
      <c r="F1790" s="9">
        <v>102356</v>
      </c>
      <c r="I1790" s="10" t="s">
        <v>9</v>
      </c>
      <c r="J1790" s="8" t="s">
        <v>275</v>
      </c>
    </row>
    <row r="1791" spans="1:10">
      <c r="A1791" s="11" t="s">
        <v>22</v>
      </c>
      <c r="B1791" s="3"/>
      <c r="C1791" s="3"/>
      <c r="D1791" s="7"/>
      <c r="E1791" s="8"/>
      <c r="F1791" s="37">
        <f>SUM(F1776:G1790)</f>
        <v>250978.7</v>
      </c>
      <c r="H1791" s="9"/>
      <c r="I1791" s="10"/>
      <c r="J1791" s="5"/>
    </row>
    <row r="1792" spans="1:10" ht="15.75">
      <c r="A1792" s="13" t="s">
        <v>23</v>
      </c>
      <c r="B1792" s="13" t="s">
        <v>24</v>
      </c>
      <c r="C1792" s="13" t="s">
        <v>25</v>
      </c>
      <c r="D1792" s="14">
        <v>112782182</v>
      </c>
      <c r="E1792" s="8"/>
      <c r="H1792" s="9"/>
      <c r="I1792" s="10"/>
      <c r="J1792" s="5"/>
    </row>
    <row r="1793" spans="1:10">
      <c r="A1793" s="5"/>
      <c r="B1793" s="6"/>
      <c r="C1793" s="5"/>
      <c r="D1793" s="7"/>
      <c r="E1793" s="8"/>
      <c r="H1793" s="9"/>
      <c r="I1793" s="10"/>
      <c r="J1793" s="5"/>
    </row>
    <row r="1794" spans="1:10">
      <c r="A1794" s="5"/>
      <c r="B1794" s="6"/>
      <c r="C1794" s="5"/>
      <c r="D1794" s="7"/>
      <c r="E1794" s="8"/>
      <c r="H1794" s="9"/>
      <c r="I1794" s="10"/>
      <c r="J1794" s="5"/>
    </row>
    <row r="1795" spans="1:10">
      <c r="A1795" s="5" t="s">
        <v>1570</v>
      </c>
      <c r="B1795" s="6">
        <v>44972.783710925927</v>
      </c>
      <c r="C1795" s="5" t="s">
        <v>13</v>
      </c>
      <c r="D1795" s="15">
        <v>451531750911</v>
      </c>
      <c r="E1795" s="8" t="s">
        <v>27</v>
      </c>
      <c r="H1795" s="9">
        <v>2340</v>
      </c>
      <c r="I1795" s="5" t="s">
        <v>28</v>
      </c>
      <c r="J1795" s="5" t="s">
        <v>30</v>
      </c>
    </row>
    <row r="1796" spans="1:10">
      <c r="A1796" s="5" t="s">
        <v>1569</v>
      </c>
      <c r="B1796" s="6">
        <v>44972.783710925927</v>
      </c>
      <c r="C1796" s="5" t="s">
        <v>13</v>
      </c>
      <c r="D1796" s="15">
        <v>45153175087</v>
      </c>
      <c r="E1796" s="8" t="s">
        <v>27</v>
      </c>
      <c r="H1796" s="9">
        <v>263.2</v>
      </c>
      <c r="I1796" s="5" t="s">
        <v>28</v>
      </c>
      <c r="J1796" s="5" t="s">
        <v>30</v>
      </c>
    </row>
    <row r="1797" spans="1:10">
      <c r="A1797" s="5" t="s">
        <v>1569</v>
      </c>
      <c r="B1797" s="6">
        <v>44972.783710925927</v>
      </c>
      <c r="C1797" s="5" t="s">
        <v>13</v>
      </c>
      <c r="D1797" s="15">
        <v>451531750871</v>
      </c>
      <c r="E1797" s="8" t="s">
        <v>27</v>
      </c>
      <c r="H1797" s="9">
        <v>3429.3</v>
      </c>
      <c r="I1797" s="5" t="s">
        <v>28</v>
      </c>
      <c r="J1797" s="5" t="s">
        <v>30</v>
      </c>
    </row>
    <row r="1798" spans="1:10">
      <c r="A1798" s="5" t="s">
        <v>1569</v>
      </c>
      <c r="B1798" s="6">
        <v>44972.783710925927</v>
      </c>
      <c r="C1798" s="5" t="s">
        <v>13</v>
      </c>
      <c r="D1798" s="15">
        <v>451531750872</v>
      </c>
      <c r="E1798" s="8" t="s">
        <v>27</v>
      </c>
      <c r="H1798" s="9">
        <v>3018</v>
      </c>
      <c r="I1798" s="5" t="s">
        <v>28</v>
      </c>
      <c r="J1798" s="5" t="s">
        <v>30</v>
      </c>
    </row>
    <row r="1799" spans="1:10">
      <c r="A1799" s="5" t="s">
        <v>1569</v>
      </c>
      <c r="B1799" s="6">
        <v>44972.783710925927</v>
      </c>
      <c r="C1799" s="5" t="s">
        <v>13</v>
      </c>
      <c r="D1799" s="15">
        <v>451531750873</v>
      </c>
      <c r="E1799" s="8" t="s">
        <v>27</v>
      </c>
      <c r="H1799" s="9">
        <v>2085.6</v>
      </c>
      <c r="I1799" s="5" t="s">
        <v>28</v>
      </c>
      <c r="J1799" s="5" t="s">
        <v>30</v>
      </c>
    </row>
    <row r="1800" spans="1:10">
      <c r="A1800" s="5" t="s">
        <v>1569</v>
      </c>
      <c r="B1800" s="6">
        <v>44972.783710925927</v>
      </c>
      <c r="C1800" s="5" t="s">
        <v>13</v>
      </c>
      <c r="D1800" s="15">
        <v>451531750874</v>
      </c>
      <c r="E1800" s="8" t="s">
        <v>27</v>
      </c>
      <c r="H1800" s="9">
        <v>4943</v>
      </c>
      <c r="I1800" s="5" t="s">
        <v>28</v>
      </c>
      <c r="J1800" s="5" t="s">
        <v>30</v>
      </c>
    </row>
    <row r="1801" spans="1:10">
      <c r="A1801" s="5" t="s">
        <v>1569</v>
      </c>
      <c r="B1801" s="6">
        <v>44972.783710925927</v>
      </c>
      <c r="C1801" s="5" t="s">
        <v>13</v>
      </c>
      <c r="D1801" s="15">
        <v>451531750875</v>
      </c>
      <c r="E1801" s="8" t="s">
        <v>27</v>
      </c>
      <c r="H1801" s="9">
        <v>2716.8</v>
      </c>
      <c r="I1801" s="5" t="s">
        <v>28</v>
      </c>
      <c r="J1801" s="5" t="s">
        <v>30</v>
      </c>
    </row>
    <row r="1802" spans="1:10">
      <c r="A1802" s="5" t="s">
        <v>1569</v>
      </c>
      <c r="B1802" s="6">
        <v>44972.783710925927</v>
      </c>
      <c r="C1802" s="5" t="s">
        <v>13</v>
      </c>
      <c r="D1802" s="15">
        <v>451531750876</v>
      </c>
      <c r="E1802" s="8" t="s">
        <v>27</v>
      </c>
      <c r="H1802" s="9">
        <v>2132.8000000000002</v>
      </c>
      <c r="I1802" s="5" t="s">
        <v>28</v>
      </c>
      <c r="J1802" s="5" t="s">
        <v>30</v>
      </c>
    </row>
    <row r="1803" spans="1:10">
      <c r="A1803" s="5" t="s">
        <v>1569</v>
      </c>
      <c r="B1803" s="6">
        <v>44972.783710925927</v>
      </c>
      <c r="C1803" s="5" t="s">
        <v>13</v>
      </c>
      <c r="D1803" s="15">
        <v>451531750877</v>
      </c>
      <c r="E1803" s="8" t="s">
        <v>27</v>
      </c>
      <c r="H1803" s="9">
        <v>4746.6000000000004</v>
      </c>
      <c r="I1803" s="5" t="s">
        <v>28</v>
      </c>
      <c r="J1803" s="5" t="s">
        <v>30</v>
      </c>
    </row>
    <row r="1804" spans="1:10">
      <c r="A1804" s="5" t="s">
        <v>1569</v>
      </c>
      <c r="B1804" s="6">
        <v>44972.783710925927</v>
      </c>
      <c r="C1804" s="5" t="s">
        <v>13</v>
      </c>
      <c r="D1804" s="15">
        <v>45173241740</v>
      </c>
      <c r="E1804" s="8" t="s">
        <v>27</v>
      </c>
      <c r="H1804" s="9">
        <v>10830.41</v>
      </c>
      <c r="I1804" s="5" t="s">
        <v>28</v>
      </c>
      <c r="J1804" s="5" t="s">
        <v>30</v>
      </c>
    </row>
    <row r="1805" spans="1:10">
      <c r="A1805" s="5" t="s">
        <v>1569</v>
      </c>
      <c r="B1805" s="6">
        <v>44972.783710925927</v>
      </c>
      <c r="C1805" s="5" t="s">
        <v>13</v>
      </c>
      <c r="D1805" s="15">
        <v>451732417401</v>
      </c>
      <c r="E1805" s="8" t="s">
        <v>27</v>
      </c>
      <c r="H1805" s="9">
        <v>67075.55</v>
      </c>
      <c r="I1805" s="5" t="s">
        <v>28</v>
      </c>
      <c r="J1805" s="5" t="s">
        <v>30</v>
      </c>
    </row>
    <row r="1806" spans="1:10">
      <c r="A1806" s="5" t="s">
        <v>1569</v>
      </c>
      <c r="B1806" s="6">
        <v>44972.783710925927</v>
      </c>
      <c r="C1806" s="5" t="s">
        <v>13</v>
      </c>
      <c r="D1806" s="15">
        <v>451732417402</v>
      </c>
      <c r="E1806" s="8" t="s">
        <v>27</v>
      </c>
      <c r="H1806" s="9">
        <v>470</v>
      </c>
      <c r="I1806" s="5" t="s">
        <v>28</v>
      </c>
      <c r="J1806" s="5" t="s">
        <v>30</v>
      </c>
    </row>
    <row r="1807" spans="1:10">
      <c r="A1807" s="5" t="s">
        <v>1569</v>
      </c>
      <c r="B1807" s="6">
        <v>44972.783710925927</v>
      </c>
      <c r="C1807" s="5" t="s">
        <v>13</v>
      </c>
      <c r="D1807" s="15">
        <v>81600128114</v>
      </c>
      <c r="E1807" s="8" t="s">
        <v>27</v>
      </c>
      <c r="H1807" s="9">
        <v>900</v>
      </c>
      <c r="I1807" s="5" t="s">
        <v>28</v>
      </c>
      <c r="J1807" s="5" t="s">
        <v>32</v>
      </c>
    </row>
    <row r="1808" spans="1:10">
      <c r="A1808" s="5" t="s">
        <v>1569</v>
      </c>
      <c r="B1808" s="6">
        <v>44972.783710925927</v>
      </c>
      <c r="C1808" s="5" t="s">
        <v>13</v>
      </c>
      <c r="D1808" s="15">
        <v>451732417403</v>
      </c>
      <c r="E1808" s="8" t="s">
        <v>27</v>
      </c>
      <c r="H1808" s="9">
        <v>45717.59</v>
      </c>
      <c r="I1808" s="5" t="s">
        <v>28</v>
      </c>
      <c r="J1808" s="5" t="s">
        <v>30</v>
      </c>
    </row>
    <row r="1809" spans="1:10">
      <c r="A1809" s="5" t="s">
        <v>1569</v>
      </c>
      <c r="B1809" s="6">
        <v>44972.783710925927</v>
      </c>
      <c r="C1809" s="5" t="s">
        <v>13</v>
      </c>
      <c r="D1809" s="15">
        <v>451732417404</v>
      </c>
      <c r="E1809" s="8" t="s">
        <v>27</v>
      </c>
      <c r="H1809" s="9">
        <v>34921.78</v>
      </c>
      <c r="I1809" s="5" t="s">
        <v>28</v>
      </c>
      <c r="J1809" s="5" t="s">
        <v>30</v>
      </c>
    </row>
    <row r="1810" spans="1:10">
      <c r="A1810" s="5" t="s">
        <v>1569</v>
      </c>
      <c r="B1810" s="6">
        <v>44972.783710925927</v>
      </c>
      <c r="C1810" s="5" t="s">
        <v>13</v>
      </c>
      <c r="D1810" s="15">
        <v>451732417405</v>
      </c>
      <c r="E1810" s="8" t="s">
        <v>27</v>
      </c>
      <c r="H1810" s="9">
        <v>34879.760000000002</v>
      </c>
      <c r="I1810" s="5" t="s">
        <v>28</v>
      </c>
      <c r="J1810" s="5" t="s">
        <v>30</v>
      </c>
    </row>
    <row r="1811" spans="1:10">
      <c r="A1811" s="5" t="s">
        <v>1569</v>
      </c>
      <c r="B1811" s="6">
        <v>44972.783710925927</v>
      </c>
      <c r="C1811" s="5" t="s">
        <v>13</v>
      </c>
      <c r="D1811" s="15">
        <v>451732417406</v>
      </c>
      <c r="E1811" s="8" t="s">
        <v>27</v>
      </c>
      <c r="H1811" s="9">
        <v>43363.3</v>
      </c>
      <c r="I1811" s="5" t="s">
        <v>28</v>
      </c>
      <c r="J1811" s="5" t="s">
        <v>30</v>
      </c>
    </row>
    <row r="1812" spans="1:10">
      <c r="A1812" s="5" t="s">
        <v>1569</v>
      </c>
      <c r="B1812" s="6">
        <v>44972.783710925927</v>
      </c>
      <c r="C1812" s="5" t="s">
        <v>13</v>
      </c>
      <c r="D1812" s="15">
        <v>451732417407</v>
      </c>
      <c r="E1812" s="8" t="s">
        <v>27</v>
      </c>
      <c r="H1812" s="9">
        <v>43876.89</v>
      </c>
      <c r="I1812" s="5" t="s">
        <v>28</v>
      </c>
      <c r="J1812" s="5" t="s">
        <v>30</v>
      </c>
    </row>
    <row r="1813" spans="1:10">
      <c r="A1813" s="5" t="s">
        <v>1569</v>
      </c>
      <c r="B1813" s="6">
        <v>44972.783710925927</v>
      </c>
      <c r="C1813" s="5" t="s">
        <v>13</v>
      </c>
      <c r="D1813" s="7">
        <v>242544</v>
      </c>
      <c r="E1813" s="8" t="s">
        <v>27</v>
      </c>
      <c r="H1813" s="9">
        <v>10830</v>
      </c>
      <c r="I1813" s="5" t="s">
        <v>28</v>
      </c>
      <c r="J1813" s="8" t="s">
        <v>1130</v>
      </c>
    </row>
    <row r="1814" spans="1:10">
      <c r="A1814" s="5" t="s">
        <v>1569</v>
      </c>
      <c r="B1814" s="6">
        <v>44972.783710925927</v>
      </c>
      <c r="C1814" s="5" t="s">
        <v>13</v>
      </c>
      <c r="D1814" s="15">
        <v>451732417408</v>
      </c>
      <c r="E1814" s="8" t="s">
        <v>27</v>
      </c>
      <c r="H1814" s="9">
        <v>59201.760000000002</v>
      </c>
      <c r="I1814" s="5" t="s">
        <v>28</v>
      </c>
      <c r="J1814" s="5" t="s">
        <v>30</v>
      </c>
    </row>
    <row r="1815" spans="1:10">
      <c r="A1815" s="5" t="s">
        <v>1569</v>
      </c>
      <c r="B1815" s="6">
        <v>44972.783710925927</v>
      </c>
      <c r="C1815" s="5" t="s">
        <v>13</v>
      </c>
      <c r="D1815" s="15">
        <v>45153175091</v>
      </c>
      <c r="E1815" s="8" t="s">
        <v>27</v>
      </c>
      <c r="H1815" s="9">
        <v>39</v>
      </c>
      <c r="I1815" s="5" t="s">
        <v>28</v>
      </c>
      <c r="J1815" s="5" t="s">
        <v>30</v>
      </c>
    </row>
    <row r="1816" spans="1:10">
      <c r="A1816" s="5" t="s">
        <v>1569</v>
      </c>
      <c r="B1816" s="6">
        <v>44972.783710925927</v>
      </c>
      <c r="C1816" s="5" t="s">
        <v>13</v>
      </c>
      <c r="D1816" s="7">
        <v>457755</v>
      </c>
      <c r="E1816" s="8" t="s">
        <v>27</v>
      </c>
      <c r="H1816" s="9">
        <v>11384.9</v>
      </c>
      <c r="I1816" s="5" t="s">
        <v>28</v>
      </c>
      <c r="J1816" s="5" t="s">
        <v>29</v>
      </c>
    </row>
    <row r="1817" spans="1:10">
      <c r="A1817" s="5" t="s">
        <v>1569</v>
      </c>
      <c r="B1817" s="6">
        <v>44972.783710925927</v>
      </c>
      <c r="C1817" s="5" t="s">
        <v>13</v>
      </c>
      <c r="D1817" s="15">
        <v>451531750912</v>
      </c>
      <c r="E1817" s="8" t="s">
        <v>27</v>
      </c>
      <c r="H1817" s="9">
        <v>17264.900000000001</v>
      </c>
      <c r="I1817" s="5" t="s">
        <v>28</v>
      </c>
      <c r="J1817" s="5" t="s">
        <v>30</v>
      </c>
    </row>
    <row r="1818" spans="1:10">
      <c r="A1818" s="5" t="s">
        <v>1569</v>
      </c>
      <c r="B1818" s="6">
        <v>44972.783710925927</v>
      </c>
      <c r="C1818" s="5" t="s">
        <v>13</v>
      </c>
      <c r="D1818" s="15">
        <v>45143552870</v>
      </c>
      <c r="E1818" s="8" t="s">
        <v>27</v>
      </c>
      <c r="H1818" s="9">
        <v>3820.18</v>
      </c>
      <c r="I1818" s="5" t="s">
        <v>28</v>
      </c>
      <c r="J1818" s="5" t="s">
        <v>32</v>
      </c>
    </row>
    <row r="1819" spans="1:10">
      <c r="A1819" s="5" t="s">
        <v>1569</v>
      </c>
      <c r="B1819" s="6">
        <v>44972.783710925927</v>
      </c>
      <c r="C1819" s="5" t="s">
        <v>13</v>
      </c>
      <c r="D1819" s="15">
        <v>45163273954</v>
      </c>
      <c r="E1819" s="8" t="s">
        <v>27</v>
      </c>
      <c r="H1819" s="9">
        <v>270.60000000000002</v>
      </c>
      <c r="I1819" s="5" t="s">
        <v>28</v>
      </c>
      <c r="J1819" s="5" t="s">
        <v>32</v>
      </c>
    </row>
    <row r="1820" spans="1:10">
      <c r="A1820" s="5" t="s">
        <v>1569</v>
      </c>
      <c r="B1820" s="6">
        <v>44972.783710925927</v>
      </c>
      <c r="C1820" s="5" t="s">
        <v>13</v>
      </c>
      <c r="D1820" s="15">
        <v>451531750913</v>
      </c>
      <c r="E1820" s="8" t="s">
        <v>27</v>
      </c>
      <c r="H1820" s="9">
        <v>3174</v>
      </c>
      <c r="I1820" s="5" t="s">
        <v>28</v>
      </c>
      <c r="J1820" s="5" t="s">
        <v>30</v>
      </c>
    </row>
    <row r="1821" spans="1:10">
      <c r="A1821" s="5" t="s">
        <v>1569</v>
      </c>
      <c r="B1821" s="6">
        <v>44972.783710925927</v>
      </c>
      <c r="C1821" s="5" t="s">
        <v>13</v>
      </c>
      <c r="D1821" s="15">
        <v>451531750914</v>
      </c>
      <c r="E1821" s="8" t="s">
        <v>27</v>
      </c>
      <c r="H1821" s="9">
        <v>25420.57</v>
      </c>
      <c r="I1821" s="5" t="s">
        <v>28</v>
      </c>
      <c r="J1821" s="5" t="s">
        <v>30</v>
      </c>
    </row>
    <row r="1822" spans="1:10">
      <c r="A1822" s="5" t="s">
        <v>1569</v>
      </c>
      <c r="B1822" s="6">
        <v>44972.783710925927</v>
      </c>
      <c r="C1822" s="5" t="s">
        <v>13</v>
      </c>
      <c r="D1822" s="15">
        <v>451531750915</v>
      </c>
      <c r="E1822" s="8" t="s">
        <v>27</v>
      </c>
      <c r="H1822" s="9">
        <v>15628.8</v>
      </c>
      <c r="I1822" s="5" t="s">
        <v>28</v>
      </c>
      <c r="J1822" s="5" t="s">
        <v>30</v>
      </c>
    </row>
    <row r="1823" spans="1:10">
      <c r="A1823" s="5" t="s">
        <v>1569</v>
      </c>
      <c r="B1823" s="6">
        <v>44972.783710925927</v>
      </c>
      <c r="C1823" s="5" t="s">
        <v>13</v>
      </c>
      <c r="D1823" s="7">
        <v>206884</v>
      </c>
      <c r="E1823" s="8" t="s">
        <v>27</v>
      </c>
      <c r="H1823" s="9">
        <v>7017.5</v>
      </c>
      <c r="I1823" s="5" t="s">
        <v>28</v>
      </c>
      <c r="J1823" s="5" t="s">
        <v>32</v>
      </c>
    </row>
    <row r="1824" spans="1:10">
      <c r="A1824" s="5" t="s">
        <v>1569</v>
      </c>
      <c r="B1824" s="6">
        <v>44972.783710925927</v>
      </c>
      <c r="C1824" s="5" t="s">
        <v>13</v>
      </c>
      <c r="D1824" s="7">
        <v>206885</v>
      </c>
      <c r="E1824" s="8" t="s">
        <v>27</v>
      </c>
      <c r="H1824" s="9">
        <v>2867.96</v>
      </c>
      <c r="I1824" s="5" t="s">
        <v>28</v>
      </c>
      <c r="J1824" s="5" t="s">
        <v>32</v>
      </c>
    </row>
    <row r="1825" spans="1:10">
      <c r="A1825" s="5" t="s">
        <v>1569</v>
      </c>
      <c r="B1825" s="6">
        <v>44972.783710925927</v>
      </c>
      <c r="C1825" s="5" t="s">
        <v>13</v>
      </c>
      <c r="D1825" s="15">
        <v>51217634229</v>
      </c>
      <c r="E1825" s="8" t="s">
        <v>27</v>
      </c>
      <c r="H1825" s="9">
        <v>1594</v>
      </c>
      <c r="I1825" s="5" t="s">
        <v>28</v>
      </c>
      <c r="J1825" s="5" t="s">
        <v>30</v>
      </c>
    </row>
    <row r="1826" spans="1:10">
      <c r="A1826" s="5" t="s">
        <v>1569</v>
      </c>
      <c r="B1826" s="6">
        <v>44972.783710925927</v>
      </c>
      <c r="C1826" s="5" t="s">
        <v>13</v>
      </c>
      <c r="D1826" s="15">
        <v>45163271347</v>
      </c>
      <c r="E1826" s="8" t="s">
        <v>27</v>
      </c>
      <c r="H1826" s="9">
        <v>50</v>
      </c>
      <c r="I1826" s="5" t="s">
        <v>28</v>
      </c>
      <c r="J1826" s="5" t="s">
        <v>30</v>
      </c>
    </row>
    <row r="1827" spans="1:10">
      <c r="A1827" s="5" t="s">
        <v>1569</v>
      </c>
      <c r="B1827" s="6">
        <v>44972.783710925927</v>
      </c>
      <c r="C1827" s="5" t="s">
        <v>13</v>
      </c>
      <c r="D1827" s="15">
        <v>45113332981</v>
      </c>
      <c r="E1827" s="8" t="s">
        <v>27</v>
      </c>
      <c r="H1827" s="9">
        <v>1085.5</v>
      </c>
      <c r="I1827" s="5" t="s">
        <v>28</v>
      </c>
      <c r="J1827" s="5" t="s">
        <v>30</v>
      </c>
    </row>
    <row r="1828" spans="1:10">
      <c r="A1828" s="5" t="s">
        <v>1569</v>
      </c>
      <c r="B1828" s="6">
        <v>44972.783710925927</v>
      </c>
      <c r="C1828" s="5" t="s">
        <v>13</v>
      </c>
      <c r="D1828" s="15">
        <v>45133184236</v>
      </c>
      <c r="E1828" s="8" t="s">
        <v>27</v>
      </c>
      <c r="H1828" s="9">
        <v>181.6</v>
      </c>
      <c r="I1828" s="5" t="s">
        <v>28</v>
      </c>
      <c r="J1828" s="5" t="s">
        <v>30</v>
      </c>
    </row>
    <row r="1829" spans="1:10">
      <c r="A1829" s="5" t="s">
        <v>1569</v>
      </c>
      <c r="B1829" s="6">
        <v>44972.783710925927</v>
      </c>
      <c r="C1829" s="5" t="s">
        <v>13</v>
      </c>
      <c r="D1829" s="15">
        <v>51117596189</v>
      </c>
      <c r="E1829" s="8" t="s">
        <v>27</v>
      </c>
      <c r="H1829" s="9">
        <v>942.06</v>
      </c>
      <c r="I1829" s="5" t="s">
        <v>28</v>
      </c>
      <c r="J1829" s="5" t="s">
        <v>30</v>
      </c>
    </row>
    <row r="1830" spans="1:10">
      <c r="A1830" s="5" t="s">
        <v>1569</v>
      </c>
      <c r="B1830" s="6">
        <v>44972.783710925927</v>
      </c>
      <c r="C1830" s="5" t="s">
        <v>13</v>
      </c>
      <c r="D1830" s="15">
        <v>45133181011</v>
      </c>
      <c r="E1830" s="8" t="s">
        <v>27</v>
      </c>
      <c r="H1830" s="9">
        <v>84</v>
      </c>
      <c r="I1830" s="5" t="s">
        <v>28</v>
      </c>
      <c r="J1830" s="5" t="s">
        <v>30</v>
      </c>
    </row>
    <row r="1831" spans="1:10">
      <c r="A1831" s="5" t="s">
        <v>1569</v>
      </c>
      <c r="B1831" s="6">
        <v>44972.783710925927</v>
      </c>
      <c r="C1831" s="5" t="s">
        <v>13</v>
      </c>
      <c r="D1831" s="7"/>
      <c r="E1831" s="8"/>
      <c r="F1831" s="9">
        <v>10108.799999999999</v>
      </c>
      <c r="I1831" s="10" t="s">
        <v>9</v>
      </c>
      <c r="J1831" s="8" t="s">
        <v>14</v>
      </c>
    </row>
    <row r="1832" spans="1:10">
      <c r="A1832" s="5" t="s">
        <v>1569</v>
      </c>
      <c r="B1832" s="6">
        <v>44972.783710925927</v>
      </c>
      <c r="C1832" s="5" t="s">
        <v>13</v>
      </c>
      <c r="D1832" s="7"/>
      <c r="E1832" s="8"/>
      <c r="F1832" s="9">
        <v>9722.9</v>
      </c>
      <c r="I1832" s="10" t="s">
        <v>9</v>
      </c>
      <c r="J1832" s="8" t="s">
        <v>219</v>
      </c>
    </row>
    <row r="1833" spans="1:10">
      <c r="A1833" s="5" t="s">
        <v>1569</v>
      </c>
      <c r="B1833" s="6">
        <v>44972.783710925927</v>
      </c>
      <c r="C1833" s="5" t="s">
        <v>13</v>
      </c>
      <c r="D1833" s="7"/>
      <c r="E1833" s="8"/>
      <c r="F1833" s="9">
        <v>9794.5</v>
      </c>
      <c r="I1833" s="10" t="s">
        <v>9</v>
      </c>
      <c r="J1833" s="5" t="s">
        <v>17</v>
      </c>
    </row>
    <row r="1834" spans="1:10">
      <c r="A1834" s="5" t="s">
        <v>1569</v>
      </c>
      <c r="B1834" s="6">
        <v>44972.783710925927</v>
      </c>
      <c r="C1834" s="5" t="s">
        <v>13</v>
      </c>
      <c r="D1834" s="7"/>
      <c r="E1834" s="8"/>
      <c r="F1834" s="9">
        <v>12574.3</v>
      </c>
      <c r="I1834" s="10" t="s">
        <v>9</v>
      </c>
      <c r="J1834" s="5" t="s">
        <v>21</v>
      </c>
    </row>
    <row r="1835" spans="1:10">
      <c r="A1835" s="5" t="s">
        <v>1569</v>
      </c>
      <c r="B1835" s="6">
        <v>44972.783710925927</v>
      </c>
      <c r="C1835" s="5" t="s">
        <v>13</v>
      </c>
      <c r="D1835" s="7"/>
      <c r="E1835" s="8"/>
      <c r="F1835" s="9">
        <v>10251.200000000001</v>
      </c>
      <c r="I1835" s="10" t="s">
        <v>9</v>
      </c>
      <c r="J1835" s="8" t="s">
        <v>225</v>
      </c>
    </row>
    <row r="1836" spans="1:10">
      <c r="A1836" s="5" t="s">
        <v>1569</v>
      </c>
      <c r="B1836" s="6">
        <v>44972.783710925927</v>
      </c>
      <c r="C1836" s="5" t="s">
        <v>13</v>
      </c>
      <c r="D1836" s="7"/>
      <c r="E1836" s="8"/>
      <c r="F1836" s="9">
        <v>26432</v>
      </c>
      <c r="I1836" s="10" t="s">
        <v>9</v>
      </c>
      <c r="J1836" s="8" t="s">
        <v>275</v>
      </c>
    </row>
    <row r="1837" spans="1:10">
      <c r="A1837" s="11" t="s">
        <v>22</v>
      </c>
      <c r="B1837" s="3"/>
      <c r="C1837" s="3"/>
      <c r="D1837" s="7"/>
      <c r="E1837" s="8"/>
      <c r="F1837" s="37">
        <f>SUM(F1795:G1836)</f>
        <v>78883.7</v>
      </c>
      <c r="H1837" s="9"/>
      <c r="I1837" s="10"/>
      <c r="J1837" s="5"/>
    </row>
    <row r="1838" spans="1:10" ht="15.75">
      <c r="A1838" s="13" t="s">
        <v>23</v>
      </c>
      <c r="B1838" s="13" t="s">
        <v>24</v>
      </c>
      <c r="C1838" s="13" t="s">
        <v>25</v>
      </c>
      <c r="D1838" s="14">
        <v>112790412</v>
      </c>
      <c r="E1838" s="8"/>
      <c r="H1838" s="9"/>
      <c r="I1838" s="10"/>
      <c r="J1838" s="5"/>
    </row>
    <row r="1839" spans="1:10">
      <c r="A1839" s="5"/>
      <c r="B1839" s="6"/>
      <c r="C1839" s="5"/>
      <c r="D1839" s="7"/>
      <c r="E1839" s="8"/>
      <c r="H1839" s="9"/>
      <c r="I1839" s="10"/>
      <c r="J1839" s="5"/>
    </row>
    <row r="1841" spans="1:10">
      <c r="A1841" s="1" t="s">
        <v>0</v>
      </c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1:10">
      <c r="A1842" s="3" t="s">
        <v>1612</v>
      </c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1:10">
      <c r="A1843" s="95" t="s">
        <v>0</v>
      </c>
      <c r="B1843" s="95" t="s">
        <v>2</v>
      </c>
      <c r="C1843" s="95" t="s">
        <v>3</v>
      </c>
      <c r="D1843" s="95" t="s">
        <v>4</v>
      </c>
      <c r="E1843" s="95" t="s">
        <v>5</v>
      </c>
      <c r="F1843" s="97" t="s">
        <v>6</v>
      </c>
      <c r="G1843" s="98"/>
      <c r="H1843" s="99"/>
      <c r="I1843" s="95" t="s">
        <v>7</v>
      </c>
      <c r="J1843" s="95" t="s">
        <v>8</v>
      </c>
    </row>
    <row r="1844" spans="1:10">
      <c r="A1844" s="96"/>
      <c r="B1844" s="96"/>
      <c r="C1844" s="96"/>
      <c r="D1844" s="96"/>
      <c r="E1844" s="96"/>
      <c r="F1844" s="4" t="s">
        <v>9</v>
      </c>
      <c r="G1844" s="4" t="s">
        <v>10</v>
      </c>
      <c r="H1844" s="4" t="s">
        <v>11</v>
      </c>
      <c r="I1844" s="96"/>
      <c r="J1844" s="96"/>
    </row>
    <row r="1845" spans="1:10">
      <c r="A1845" s="5" t="s">
        <v>1611</v>
      </c>
      <c r="B1845" s="6">
        <v>44973.511536446757</v>
      </c>
      <c r="C1845" s="5" t="s">
        <v>13</v>
      </c>
      <c r="D1845" s="7"/>
      <c r="E1845" s="8"/>
      <c r="F1845" s="9">
        <v>11499.8</v>
      </c>
      <c r="I1845" s="10" t="s">
        <v>9</v>
      </c>
      <c r="J1845" s="5" t="s">
        <v>218</v>
      </c>
    </row>
    <row r="1846" spans="1:10">
      <c r="A1846" s="5" t="s">
        <v>1611</v>
      </c>
      <c r="B1846" s="6">
        <v>44973.511536446757</v>
      </c>
      <c r="C1846" s="5" t="s">
        <v>13</v>
      </c>
      <c r="D1846" s="7"/>
      <c r="E1846" s="8"/>
      <c r="F1846" s="9">
        <v>8084.2</v>
      </c>
      <c r="I1846" s="10" t="s">
        <v>9</v>
      </c>
      <c r="J1846" s="5" t="s">
        <v>15</v>
      </c>
    </row>
    <row r="1847" spans="1:10">
      <c r="A1847" s="5" t="s">
        <v>1611</v>
      </c>
      <c r="B1847" s="6">
        <v>44973.511536446757</v>
      </c>
      <c r="C1847" s="5" t="s">
        <v>13</v>
      </c>
      <c r="D1847" s="7"/>
      <c r="E1847" s="8"/>
      <c r="F1847" s="9">
        <v>19724.400000000001</v>
      </c>
      <c r="I1847" s="10" t="s">
        <v>9</v>
      </c>
      <c r="J1847" s="5" t="s">
        <v>16</v>
      </c>
    </row>
    <row r="1848" spans="1:10">
      <c r="A1848" s="5" t="s">
        <v>1611</v>
      </c>
      <c r="B1848" s="6">
        <v>44973.511536446757</v>
      </c>
      <c r="C1848" s="5" t="s">
        <v>13</v>
      </c>
      <c r="D1848" s="7"/>
      <c r="E1848" s="8"/>
      <c r="F1848" s="9">
        <v>14193</v>
      </c>
      <c r="I1848" s="10" t="s">
        <v>9</v>
      </c>
      <c r="J1848" s="5" t="s">
        <v>18</v>
      </c>
    </row>
    <row r="1849" spans="1:10">
      <c r="A1849" s="5" t="s">
        <v>1611</v>
      </c>
      <c r="B1849" s="6">
        <v>44973.511536446757</v>
      </c>
      <c r="C1849" s="5" t="s">
        <v>13</v>
      </c>
      <c r="D1849" s="7"/>
      <c r="E1849" s="8"/>
      <c r="F1849" s="9">
        <v>18067.099999999999</v>
      </c>
      <c r="I1849" s="10" t="s">
        <v>9</v>
      </c>
      <c r="J1849" s="5" t="s">
        <v>19</v>
      </c>
    </row>
    <row r="1850" spans="1:10">
      <c r="A1850" s="5" t="s">
        <v>1611</v>
      </c>
      <c r="B1850" s="6">
        <v>44973.511536446757</v>
      </c>
      <c r="C1850" s="5" t="s">
        <v>13</v>
      </c>
      <c r="D1850" s="7"/>
      <c r="E1850" s="8"/>
      <c r="F1850" s="9">
        <v>15592.6</v>
      </c>
      <c r="I1850" s="10" t="s">
        <v>9</v>
      </c>
      <c r="J1850" s="5" t="s">
        <v>20</v>
      </c>
    </row>
    <row r="1851" spans="1:10">
      <c r="A1851" s="5" t="s">
        <v>1611</v>
      </c>
      <c r="B1851" s="6">
        <v>44973.511536446757</v>
      </c>
      <c r="C1851" s="5" t="s">
        <v>13</v>
      </c>
      <c r="D1851" s="7"/>
      <c r="E1851" s="8"/>
      <c r="F1851" s="9">
        <v>66432</v>
      </c>
      <c r="I1851" s="10" t="s">
        <v>9</v>
      </c>
      <c r="J1851" s="5" t="s">
        <v>33</v>
      </c>
    </row>
    <row r="1852" spans="1:10">
      <c r="A1852" s="5" t="s">
        <v>1611</v>
      </c>
      <c r="B1852" s="6">
        <v>44973.511536446757</v>
      </c>
      <c r="C1852" s="5" t="s">
        <v>13</v>
      </c>
      <c r="D1852" s="7"/>
      <c r="E1852" s="8"/>
      <c r="F1852" s="9">
        <v>7405.5</v>
      </c>
      <c r="I1852" s="10" t="s">
        <v>9</v>
      </c>
      <c r="J1852" s="8" t="s">
        <v>221</v>
      </c>
    </row>
    <row r="1853" spans="1:10">
      <c r="A1853" s="5" t="s">
        <v>1611</v>
      </c>
      <c r="B1853" s="6">
        <v>44973.511536446757</v>
      </c>
      <c r="C1853" s="5" t="s">
        <v>13</v>
      </c>
      <c r="D1853" s="7"/>
      <c r="E1853" s="8"/>
      <c r="F1853" s="9">
        <v>13908.3</v>
      </c>
      <c r="I1853" s="10" t="s">
        <v>9</v>
      </c>
      <c r="J1853" s="8" t="s">
        <v>222</v>
      </c>
    </row>
    <row r="1854" spans="1:10">
      <c r="A1854" s="5" t="s">
        <v>1611</v>
      </c>
      <c r="B1854" s="6">
        <v>44973.511536446757</v>
      </c>
      <c r="C1854" s="5" t="s">
        <v>13</v>
      </c>
      <c r="D1854" s="7"/>
      <c r="E1854" s="8"/>
      <c r="F1854" s="9">
        <v>9669.9</v>
      </c>
      <c r="I1854" s="10" t="s">
        <v>9</v>
      </c>
      <c r="J1854" s="8" t="s">
        <v>223</v>
      </c>
    </row>
    <row r="1855" spans="1:10">
      <c r="A1855" s="5" t="s">
        <v>1611</v>
      </c>
      <c r="B1855" s="6">
        <v>44973.511536446757</v>
      </c>
      <c r="C1855" s="5" t="s">
        <v>13</v>
      </c>
      <c r="D1855" s="7"/>
      <c r="E1855" s="8"/>
      <c r="F1855" s="9">
        <v>18164.400000000001</v>
      </c>
      <c r="I1855" s="10" t="s">
        <v>9</v>
      </c>
      <c r="J1855" s="8" t="s">
        <v>224</v>
      </c>
    </row>
    <row r="1856" spans="1:10">
      <c r="A1856" s="11" t="s">
        <v>22</v>
      </c>
      <c r="B1856" s="3"/>
      <c r="C1856" s="3"/>
      <c r="D1856" s="7"/>
      <c r="E1856" s="8"/>
      <c r="F1856" s="37">
        <f>SUM(F1845:G1855)</f>
        <v>202741.19999999998</v>
      </c>
      <c r="H1856" s="9"/>
      <c r="I1856" s="10"/>
      <c r="J1856" s="8"/>
    </row>
    <row r="1857" spans="1:10" ht="15.75">
      <c r="A1857" s="13" t="s">
        <v>23</v>
      </c>
      <c r="B1857" s="13" t="s">
        <v>24</v>
      </c>
      <c r="C1857" s="13" t="s">
        <v>25</v>
      </c>
      <c r="D1857" s="14">
        <v>112790415</v>
      </c>
      <c r="E1857" s="8"/>
      <c r="H1857" s="9"/>
      <c r="I1857" s="10"/>
      <c r="J1857" s="8"/>
    </row>
    <row r="1858" spans="1:10">
      <c r="A1858" s="5"/>
      <c r="B1858" s="6"/>
      <c r="C1858" s="5"/>
      <c r="D1858" s="7"/>
      <c r="E1858" s="8"/>
      <c r="H1858" s="9"/>
      <c r="I1858" s="10"/>
      <c r="J1858" s="8"/>
    </row>
    <row r="1859" spans="1:10">
      <c r="A1859" s="5"/>
      <c r="B1859" s="6"/>
      <c r="C1859" s="5"/>
      <c r="D1859" s="7"/>
      <c r="E1859" s="8"/>
      <c r="H1859" s="9"/>
      <c r="I1859" s="10"/>
      <c r="J1859" s="8"/>
    </row>
    <row r="1860" spans="1:10">
      <c r="A1860" s="5" t="s">
        <v>1610</v>
      </c>
      <c r="B1860" s="6">
        <v>44973.719622546298</v>
      </c>
      <c r="C1860" s="5" t="s">
        <v>13</v>
      </c>
      <c r="D1860" s="7">
        <v>142207</v>
      </c>
      <c r="E1860" s="8" t="s">
        <v>27</v>
      </c>
      <c r="H1860" s="9">
        <v>19508.099999999999</v>
      </c>
      <c r="I1860" s="5" t="s">
        <v>28</v>
      </c>
      <c r="J1860" s="8" t="s">
        <v>1130</v>
      </c>
    </row>
    <row r="1861" spans="1:10">
      <c r="A1861" s="5" t="s">
        <v>1609</v>
      </c>
      <c r="B1861" s="6">
        <v>44973.719622546298</v>
      </c>
      <c r="C1861" s="5" t="s">
        <v>13</v>
      </c>
      <c r="D1861" s="15">
        <v>45153175092</v>
      </c>
      <c r="E1861" s="8" t="s">
        <v>27</v>
      </c>
      <c r="H1861" s="9">
        <v>4375.2700000000004</v>
      </c>
      <c r="I1861" s="5" t="s">
        <v>28</v>
      </c>
      <c r="J1861" s="5" t="s">
        <v>30</v>
      </c>
    </row>
    <row r="1862" spans="1:10">
      <c r="A1862" s="5" t="s">
        <v>1609</v>
      </c>
      <c r="B1862" s="6">
        <v>44973.719622546298</v>
      </c>
      <c r="C1862" s="5" t="s">
        <v>13</v>
      </c>
      <c r="D1862" s="15">
        <v>451531750921</v>
      </c>
      <c r="E1862" s="8" t="s">
        <v>27</v>
      </c>
      <c r="H1862" s="9">
        <v>68651.3</v>
      </c>
      <c r="I1862" s="5" t="s">
        <v>28</v>
      </c>
      <c r="J1862" s="5" t="s">
        <v>30</v>
      </c>
    </row>
    <row r="1863" spans="1:10">
      <c r="A1863" s="5" t="s">
        <v>1609</v>
      </c>
      <c r="B1863" s="6">
        <v>44973.719622546298</v>
      </c>
      <c r="C1863" s="5" t="s">
        <v>13</v>
      </c>
      <c r="D1863" s="15">
        <v>451531750922</v>
      </c>
      <c r="E1863" s="8" t="s">
        <v>27</v>
      </c>
      <c r="H1863" s="9">
        <v>1344</v>
      </c>
      <c r="I1863" s="5" t="s">
        <v>28</v>
      </c>
      <c r="J1863" s="5" t="s">
        <v>30</v>
      </c>
    </row>
    <row r="1864" spans="1:10">
      <c r="A1864" s="5" t="s">
        <v>1609</v>
      </c>
      <c r="B1864" s="6">
        <v>44973.719622546298</v>
      </c>
      <c r="C1864" s="5" t="s">
        <v>13</v>
      </c>
      <c r="D1864" s="15">
        <v>451531750923</v>
      </c>
      <c r="E1864" s="8" t="s">
        <v>27</v>
      </c>
      <c r="H1864" s="9">
        <v>38638.76</v>
      </c>
      <c r="I1864" s="5" t="s">
        <v>28</v>
      </c>
      <c r="J1864" s="5" t="s">
        <v>30</v>
      </c>
    </row>
    <row r="1865" spans="1:10">
      <c r="A1865" s="5" t="s">
        <v>1609</v>
      </c>
      <c r="B1865" s="6">
        <v>44973.719622546298</v>
      </c>
      <c r="C1865" s="5" t="s">
        <v>13</v>
      </c>
      <c r="D1865" s="15">
        <v>451531750924</v>
      </c>
      <c r="E1865" s="8" t="s">
        <v>27</v>
      </c>
      <c r="H1865" s="9">
        <v>672</v>
      </c>
      <c r="I1865" s="5" t="s">
        <v>28</v>
      </c>
      <c r="J1865" s="5" t="s">
        <v>30</v>
      </c>
    </row>
    <row r="1866" spans="1:10">
      <c r="A1866" s="5" t="s">
        <v>1609</v>
      </c>
      <c r="B1866" s="6">
        <v>44973.719622546298</v>
      </c>
      <c r="C1866" s="5" t="s">
        <v>13</v>
      </c>
      <c r="D1866" s="15">
        <v>451531750925</v>
      </c>
      <c r="E1866" s="8" t="s">
        <v>27</v>
      </c>
      <c r="H1866" s="9">
        <v>56447.1</v>
      </c>
      <c r="I1866" s="5" t="s">
        <v>28</v>
      </c>
      <c r="J1866" s="5" t="s">
        <v>30</v>
      </c>
    </row>
    <row r="1867" spans="1:10">
      <c r="A1867" s="5" t="s">
        <v>1609</v>
      </c>
      <c r="B1867" s="6">
        <v>44973.719622546298</v>
      </c>
      <c r="C1867" s="5" t="s">
        <v>13</v>
      </c>
      <c r="D1867" s="15">
        <v>451531750926</v>
      </c>
      <c r="E1867" s="8" t="s">
        <v>27</v>
      </c>
      <c r="H1867" s="9">
        <v>20541.689999999999</v>
      </c>
      <c r="I1867" s="5" t="s">
        <v>28</v>
      </c>
      <c r="J1867" s="5" t="s">
        <v>30</v>
      </c>
    </row>
    <row r="1868" spans="1:10">
      <c r="A1868" s="5" t="s">
        <v>1609</v>
      </c>
      <c r="B1868" s="6">
        <v>44973.719622546298</v>
      </c>
      <c r="C1868" s="5" t="s">
        <v>13</v>
      </c>
      <c r="D1868" s="15">
        <v>451531750927</v>
      </c>
      <c r="E1868" s="8" t="s">
        <v>27</v>
      </c>
      <c r="H1868" s="9">
        <v>39143.64</v>
      </c>
      <c r="I1868" s="5" t="s">
        <v>28</v>
      </c>
      <c r="J1868" s="5" t="s">
        <v>30</v>
      </c>
    </row>
    <row r="1869" spans="1:10">
      <c r="A1869" s="5" t="s">
        <v>1609</v>
      </c>
      <c r="B1869" s="6">
        <v>44973.719622546298</v>
      </c>
      <c r="C1869" s="5" t="s">
        <v>13</v>
      </c>
      <c r="D1869" s="15">
        <v>451531750928</v>
      </c>
      <c r="E1869" s="8" t="s">
        <v>27</v>
      </c>
      <c r="H1869" s="9">
        <v>65346.19</v>
      </c>
      <c r="I1869" s="5" t="s">
        <v>28</v>
      </c>
      <c r="J1869" s="5" t="s">
        <v>30</v>
      </c>
    </row>
    <row r="1870" spans="1:10">
      <c r="A1870" s="5" t="s">
        <v>1609</v>
      </c>
      <c r="B1870" s="6">
        <v>44973.719622546298</v>
      </c>
      <c r="C1870" s="5" t="s">
        <v>13</v>
      </c>
      <c r="D1870" s="15">
        <v>451531750929</v>
      </c>
      <c r="E1870" s="8" t="s">
        <v>27</v>
      </c>
      <c r="H1870" s="9">
        <v>51645.8</v>
      </c>
      <c r="I1870" s="5" t="s">
        <v>28</v>
      </c>
      <c r="J1870" s="5" t="s">
        <v>30</v>
      </c>
    </row>
    <row r="1871" spans="1:10">
      <c r="A1871" s="5" t="s">
        <v>1609</v>
      </c>
      <c r="B1871" s="6">
        <v>44973.719622546298</v>
      </c>
      <c r="C1871" s="5" t="s">
        <v>13</v>
      </c>
      <c r="D1871" s="15">
        <v>51417518423</v>
      </c>
      <c r="E1871" s="8" t="s">
        <v>27</v>
      </c>
      <c r="H1871" s="9">
        <v>9649.15</v>
      </c>
      <c r="I1871" s="5" t="s">
        <v>28</v>
      </c>
      <c r="J1871" s="5" t="s">
        <v>32</v>
      </c>
    </row>
    <row r="1872" spans="1:10">
      <c r="A1872" s="5" t="s">
        <v>1609</v>
      </c>
      <c r="B1872" s="6">
        <v>44973.719622546298</v>
      </c>
      <c r="C1872" s="5" t="s">
        <v>13</v>
      </c>
      <c r="D1872" s="15">
        <v>45143556362</v>
      </c>
      <c r="E1872" s="8" t="s">
        <v>27</v>
      </c>
      <c r="H1872" s="9">
        <v>4524.8900000000003</v>
      </c>
      <c r="I1872" s="5" t="s">
        <v>28</v>
      </c>
      <c r="J1872" s="5" t="s">
        <v>30</v>
      </c>
    </row>
    <row r="1873" spans="1:10">
      <c r="A1873" s="5" t="s">
        <v>1609</v>
      </c>
      <c r="B1873" s="6">
        <v>44973.719622546298</v>
      </c>
      <c r="C1873" s="5" t="s">
        <v>13</v>
      </c>
      <c r="D1873" s="15">
        <v>19120637221</v>
      </c>
      <c r="E1873" s="8" t="s">
        <v>27</v>
      </c>
      <c r="H1873" s="9">
        <v>936.88</v>
      </c>
      <c r="I1873" s="5" t="s">
        <v>28</v>
      </c>
      <c r="J1873" s="5" t="s">
        <v>30</v>
      </c>
    </row>
    <row r="1874" spans="1:10">
      <c r="A1874" s="5" t="s">
        <v>1609</v>
      </c>
      <c r="B1874" s="6">
        <v>44973.719622546298</v>
      </c>
      <c r="C1874" s="5" t="s">
        <v>13</v>
      </c>
      <c r="D1874" s="15">
        <v>45173250355</v>
      </c>
      <c r="E1874" s="8" t="s">
        <v>27</v>
      </c>
      <c r="H1874" s="9">
        <v>634.94000000000005</v>
      </c>
      <c r="I1874" s="5" t="s">
        <v>28</v>
      </c>
      <c r="J1874" s="5" t="s">
        <v>30</v>
      </c>
    </row>
    <row r="1875" spans="1:10">
      <c r="A1875" s="5" t="s">
        <v>1609</v>
      </c>
      <c r="B1875" s="6">
        <v>44973.719622546298</v>
      </c>
      <c r="C1875" s="5" t="s">
        <v>13</v>
      </c>
      <c r="D1875" s="7">
        <v>6948766358</v>
      </c>
      <c r="E1875" s="5" t="s">
        <v>684</v>
      </c>
      <c r="H1875" s="9">
        <v>113.4</v>
      </c>
      <c r="I1875" s="5" t="s">
        <v>28</v>
      </c>
      <c r="J1875" s="5" t="s">
        <v>30</v>
      </c>
    </row>
    <row r="1876" spans="1:10">
      <c r="A1876" s="5" t="s">
        <v>1609</v>
      </c>
      <c r="B1876" s="6">
        <v>44973.719622546298</v>
      </c>
      <c r="C1876" s="5" t="s">
        <v>13</v>
      </c>
      <c r="D1876" s="15">
        <v>45153181132</v>
      </c>
      <c r="E1876" s="8" t="s">
        <v>27</v>
      </c>
      <c r="H1876" s="9">
        <v>1501.8</v>
      </c>
      <c r="I1876" s="5" t="s">
        <v>28</v>
      </c>
      <c r="J1876" s="5" t="s">
        <v>30</v>
      </c>
    </row>
    <row r="1877" spans="1:10">
      <c r="A1877" s="5" t="s">
        <v>1609</v>
      </c>
      <c r="B1877" s="6">
        <v>44973.719622546298</v>
      </c>
      <c r="C1877" s="5" t="s">
        <v>13</v>
      </c>
      <c r="D1877" s="15">
        <v>51517548016</v>
      </c>
      <c r="E1877" s="8" t="s">
        <v>27</v>
      </c>
      <c r="H1877" s="9">
        <v>728</v>
      </c>
      <c r="I1877" s="5" t="s">
        <v>28</v>
      </c>
      <c r="J1877" s="5" t="s">
        <v>30</v>
      </c>
    </row>
    <row r="1878" spans="1:10">
      <c r="A1878" s="5" t="s">
        <v>1609</v>
      </c>
      <c r="B1878" s="6">
        <v>44973.719622546298</v>
      </c>
      <c r="C1878" s="5" t="s">
        <v>13</v>
      </c>
      <c r="D1878" s="15">
        <v>51517554173</v>
      </c>
      <c r="E1878" s="8" t="s">
        <v>27</v>
      </c>
      <c r="H1878" s="9">
        <v>2894.63</v>
      </c>
      <c r="I1878" s="5" t="s">
        <v>28</v>
      </c>
      <c r="J1878" s="8" t="s">
        <v>1130</v>
      </c>
    </row>
    <row r="1879" spans="1:10">
      <c r="A1879" s="5" t="s">
        <v>1609</v>
      </c>
      <c r="B1879" s="6">
        <v>44973.719622546298</v>
      </c>
      <c r="C1879" s="5" t="s">
        <v>13</v>
      </c>
      <c r="D1879" s="15">
        <v>45173247619</v>
      </c>
      <c r="E1879" s="8" t="s">
        <v>27</v>
      </c>
      <c r="H1879" s="9">
        <v>143.6</v>
      </c>
      <c r="I1879" s="5" t="s">
        <v>28</v>
      </c>
      <c r="J1879" s="5" t="s">
        <v>30</v>
      </c>
    </row>
    <row r="1880" spans="1:10">
      <c r="A1880" s="5" t="s">
        <v>1609</v>
      </c>
      <c r="B1880" s="6">
        <v>44973.719622546298</v>
      </c>
      <c r="C1880" s="5" t="s">
        <v>13</v>
      </c>
      <c r="D1880" s="15">
        <v>45143557491</v>
      </c>
      <c r="E1880" s="8" t="s">
        <v>27</v>
      </c>
      <c r="H1880" s="9">
        <v>2673.63</v>
      </c>
      <c r="I1880" s="5" t="s">
        <v>28</v>
      </c>
      <c r="J1880" s="5" t="s">
        <v>32</v>
      </c>
    </row>
    <row r="1881" spans="1:10">
      <c r="A1881" s="5" t="s">
        <v>1609</v>
      </c>
      <c r="B1881" s="6">
        <v>44973.719622546298</v>
      </c>
      <c r="C1881" s="5" t="s">
        <v>13</v>
      </c>
      <c r="D1881" s="7">
        <v>474210</v>
      </c>
      <c r="E1881" s="8" t="s">
        <v>27</v>
      </c>
      <c r="H1881" s="9">
        <v>18627.3</v>
      </c>
      <c r="I1881" s="5" t="s">
        <v>28</v>
      </c>
      <c r="J1881" s="5" t="s">
        <v>29</v>
      </c>
    </row>
    <row r="1882" spans="1:10">
      <c r="A1882" s="5" t="s">
        <v>1609</v>
      </c>
      <c r="B1882" s="6">
        <v>44973.719622546298</v>
      </c>
      <c r="C1882" s="5" t="s">
        <v>13</v>
      </c>
      <c r="D1882" s="7">
        <v>505781</v>
      </c>
      <c r="E1882" s="8" t="s">
        <v>27</v>
      </c>
      <c r="H1882" s="9">
        <v>2677.2</v>
      </c>
      <c r="I1882" s="5" t="s">
        <v>28</v>
      </c>
      <c r="J1882" s="5" t="s">
        <v>32</v>
      </c>
    </row>
    <row r="1883" spans="1:10">
      <c r="A1883" s="5" t="s">
        <v>1609</v>
      </c>
      <c r="B1883" s="6">
        <v>44973.719622546298</v>
      </c>
      <c r="C1883" s="5" t="s">
        <v>13</v>
      </c>
      <c r="D1883" s="7">
        <v>505777</v>
      </c>
      <c r="E1883" s="8" t="s">
        <v>27</v>
      </c>
      <c r="H1883" s="9">
        <v>714.06</v>
      </c>
      <c r="I1883" s="5" t="s">
        <v>28</v>
      </c>
      <c r="J1883" s="5" t="s">
        <v>32</v>
      </c>
    </row>
    <row r="1884" spans="1:10">
      <c r="A1884" s="5" t="s">
        <v>1609</v>
      </c>
      <c r="B1884" s="6">
        <v>44973.719622546298</v>
      </c>
      <c r="C1884" s="5" t="s">
        <v>13</v>
      </c>
      <c r="D1884" s="7">
        <v>505780</v>
      </c>
      <c r="E1884" s="8" t="s">
        <v>27</v>
      </c>
      <c r="H1884" s="9">
        <v>5987.88</v>
      </c>
      <c r="I1884" s="5" t="s">
        <v>28</v>
      </c>
      <c r="J1884" s="5" t="s">
        <v>32</v>
      </c>
    </row>
    <row r="1885" spans="1:10">
      <c r="A1885" s="5" t="s">
        <v>1609</v>
      </c>
      <c r="B1885" s="6">
        <v>44973.719622546298</v>
      </c>
      <c r="C1885" s="5" t="s">
        <v>13</v>
      </c>
      <c r="D1885" s="7">
        <v>505779</v>
      </c>
      <c r="E1885" s="8" t="s">
        <v>27</v>
      </c>
      <c r="H1885" s="9">
        <v>1571.37</v>
      </c>
      <c r="I1885" s="5" t="s">
        <v>28</v>
      </c>
      <c r="J1885" s="5" t="s">
        <v>32</v>
      </c>
    </row>
    <row r="1886" spans="1:10">
      <c r="A1886" s="5" t="s">
        <v>1609</v>
      </c>
      <c r="B1886" s="6">
        <v>44973.719622546298</v>
      </c>
      <c r="C1886" s="5" t="s">
        <v>13</v>
      </c>
      <c r="D1886" s="7">
        <v>505778</v>
      </c>
      <c r="E1886" s="8" t="s">
        <v>27</v>
      </c>
      <c r="H1886" s="9">
        <v>10977.6</v>
      </c>
      <c r="I1886" s="5" t="s">
        <v>28</v>
      </c>
      <c r="J1886" s="5" t="s">
        <v>32</v>
      </c>
    </row>
    <row r="1887" spans="1:10">
      <c r="A1887" s="5" t="s">
        <v>1609</v>
      </c>
      <c r="B1887" s="6">
        <v>44973.719622546298</v>
      </c>
      <c r="C1887" s="5" t="s">
        <v>13</v>
      </c>
      <c r="D1887" s="15">
        <v>45173247863</v>
      </c>
      <c r="E1887" s="8" t="s">
        <v>27</v>
      </c>
      <c r="H1887" s="9">
        <v>90.94</v>
      </c>
      <c r="I1887" s="5" t="s">
        <v>28</v>
      </c>
      <c r="J1887" s="5" t="s">
        <v>30</v>
      </c>
    </row>
    <row r="1888" spans="1:10">
      <c r="A1888" s="5" t="s">
        <v>1609</v>
      </c>
      <c r="B1888" s="6">
        <v>44973.719622546298</v>
      </c>
      <c r="C1888" s="5" t="s">
        <v>13</v>
      </c>
      <c r="D1888" s="15">
        <v>45163278634</v>
      </c>
      <c r="E1888" s="8" t="s">
        <v>27</v>
      </c>
      <c r="H1888" s="9">
        <v>405.96</v>
      </c>
      <c r="I1888" s="5" t="s">
        <v>28</v>
      </c>
      <c r="J1888" s="5" t="s">
        <v>30</v>
      </c>
    </row>
    <row r="1889" spans="1:10">
      <c r="A1889" s="5" t="s">
        <v>1609</v>
      </c>
      <c r="B1889" s="6">
        <v>44973.719622546298</v>
      </c>
      <c r="C1889" s="5" t="s">
        <v>13</v>
      </c>
      <c r="D1889" s="15">
        <v>51517555334</v>
      </c>
      <c r="E1889" s="8" t="s">
        <v>27</v>
      </c>
      <c r="H1889" s="9">
        <v>469</v>
      </c>
      <c r="I1889" s="5" t="s">
        <v>28</v>
      </c>
      <c r="J1889" s="5" t="s">
        <v>30</v>
      </c>
    </row>
    <row r="1890" spans="1:10">
      <c r="A1890" s="5" t="s">
        <v>1609</v>
      </c>
      <c r="B1890" s="6">
        <v>44973.719622546298</v>
      </c>
      <c r="C1890" s="5" t="s">
        <v>13</v>
      </c>
      <c r="D1890" s="15">
        <v>45163278417</v>
      </c>
      <c r="E1890" s="8" t="s">
        <v>27</v>
      </c>
      <c r="H1890" s="9">
        <v>237.95</v>
      </c>
      <c r="I1890" s="5" t="s">
        <v>28</v>
      </c>
      <c r="J1890" s="5" t="s">
        <v>30</v>
      </c>
    </row>
    <row r="1891" spans="1:10">
      <c r="A1891" s="5" t="s">
        <v>1609</v>
      </c>
      <c r="B1891" s="6">
        <v>44973.719622546298</v>
      </c>
      <c r="C1891" s="5" t="s">
        <v>13</v>
      </c>
      <c r="D1891" s="15">
        <v>45153183962</v>
      </c>
      <c r="E1891" s="8" t="s">
        <v>27</v>
      </c>
      <c r="H1891" s="9">
        <v>595.58000000000004</v>
      </c>
      <c r="I1891" s="5" t="s">
        <v>28</v>
      </c>
      <c r="J1891" s="5" t="s">
        <v>30</v>
      </c>
    </row>
    <row r="1892" spans="1:10">
      <c r="A1892" s="5" t="s">
        <v>1609</v>
      </c>
      <c r="B1892" s="6">
        <v>44973.719622546298</v>
      </c>
      <c r="C1892" s="5" t="s">
        <v>13</v>
      </c>
      <c r="D1892" s="15">
        <v>45153183999</v>
      </c>
      <c r="E1892" s="8" t="s">
        <v>27</v>
      </c>
      <c r="H1892" s="9">
        <v>1046.28</v>
      </c>
      <c r="I1892" s="5" t="s">
        <v>28</v>
      </c>
      <c r="J1892" s="5" t="s">
        <v>30</v>
      </c>
    </row>
    <row r="1893" spans="1:10">
      <c r="A1893" s="5" t="s">
        <v>1609</v>
      </c>
      <c r="B1893" s="6">
        <v>44973.719622546298</v>
      </c>
      <c r="C1893" s="5" t="s">
        <v>13</v>
      </c>
      <c r="D1893" s="7"/>
      <c r="E1893" s="8"/>
      <c r="F1893" s="9">
        <v>1829.3</v>
      </c>
      <c r="I1893" s="10" t="s">
        <v>9</v>
      </c>
      <c r="J1893" s="8" t="s">
        <v>219</v>
      </c>
    </row>
    <row r="1894" spans="1:10">
      <c r="A1894" s="5" t="s">
        <v>1609</v>
      </c>
      <c r="B1894" s="6">
        <v>44973.719622546298</v>
      </c>
      <c r="C1894" s="5" t="s">
        <v>13</v>
      </c>
      <c r="D1894" s="7"/>
      <c r="E1894" s="8"/>
      <c r="F1894" s="9">
        <v>10276.799999999999</v>
      </c>
      <c r="I1894" s="10" t="s">
        <v>9</v>
      </c>
      <c r="J1894" s="5" t="s">
        <v>21</v>
      </c>
    </row>
    <row r="1895" spans="1:10">
      <c r="A1895" s="5" t="s">
        <v>1609</v>
      </c>
      <c r="B1895" s="6">
        <v>44973.719622546298</v>
      </c>
      <c r="C1895" s="5" t="s">
        <v>13</v>
      </c>
      <c r="D1895" s="7"/>
      <c r="E1895" s="8"/>
      <c r="F1895" s="9">
        <v>0.1</v>
      </c>
      <c r="I1895" s="10" t="s">
        <v>9</v>
      </c>
      <c r="J1895" s="5" t="s">
        <v>30</v>
      </c>
    </row>
    <row r="1896" spans="1:10">
      <c r="A1896" s="5" t="s">
        <v>1609</v>
      </c>
      <c r="B1896" s="6">
        <v>44973.719622546298</v>
      </c>
      <c r="C1896" s="5" t="s">
        <v>13</v>
      </c>
      <c r="D1896" s="7"/>
      <c r="E1896" s="8"/>
      <c r="F1896" s="9">
        <v>5610.3</v>
      </c>
      <c r="I1896" s="10" t="s">
        <v>9</v>
      </c>
      <c r="J1896" s="8" t="s">
        <v>225</v>
      </c>
    </row>
    <row r="1897" spans="1:10">
      <c r="A1897" s="11" t="s">
        <v>22</v>
      </c>
      <c r="B1897" s="3"/>
      <c r="C1897" s="3"/>
      <c r="D1897" s="7"/>
      <c r="E1897" s="8"/>
      <c r="F1897" s="37">
        <f>SUM(F1860:G1896)</f>
        <v>17716.5</v>
      </c>
      <c r="H1897" s="9"/>
      <c r="I1897" s="10"/>
      <c r="J1897" s="8"/>
    </row>
    <row r="1898" spans="1:10" ht="15.75">
      <c r="A1898" s="13" t="s">
        <v>23</v>
      </c>
      <c r="B1898" s="13" t="s">
        <v>24</v>
      </c>
      <c r="C1898" s="13" t="s">
        <v>25</v>
      </c>
      <c r="D1898" s="14">
        <v>112800100</v>
      </c>
      <c r="E1898" s="8"/>
      <c r="H1898" s="9"/>
      <c r="I1898" s="10"/>
      <c r="J1898" s="8"/>
    </row>
    <row r="1899" spans="1:10">
      <c r="A1899" s="5"/>
      <c r="B1899" s="6"/>
      <c r="C1899" s="5"/>
      <c r="D1899" s="7"/>
      <c r="E1899" s="8"/>
      <c r="H1899" s="9"/>
      <c r="I1899" s="10"/>
      <c r="J1899" s="8"/>
    </row>
    <row r="1901" spans="1:10">
      <c r="A1901" s="1" t="s">
        <v>0</v>
      </c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1:10">
      <c r="A1902" s="3" t="s">
        <v>1656</v>
      </c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1:10">
      <c r="A1903" s="95" t="s">
        <v>0</v>
      </c>
      <c r="B1903" s="95" t="s">
        <v>2</v>
      </c>
      <c r="C1903" s="95" t="s">
        <v>3</v>
      </c>
      <c r="D1903" s="95" t="s">
        <v>4</v>
      </c>
      <c r="E1903" s="95" t="s">
        <v>5</v>
      </c>
      <c r="F1903" s="97" t="s">
        <v>6</v>
      </c>
      <c r="G1903" s="98"/>
      <c r="H1903" s="99"/>
      <c r="I1903" s="95" t="s">
        <v>7</v>
      </c>
      <c r="J1903" s="95" t="s">
        <v>8</v>
      </c>
    </row>
    <row r="1904" spans="1:10">
      <c r="A1904" s="96"/>
      <c r="B1904" s="96"/>
      <c r="C1904" s="96"/>
      <c r="D1904" s="96"/>
      <c r="E1904" s="96"/>
      <c r="F1904" s="4" t="s">
        <v>9</v>
      </c>
      <c r="G1904" s="4" t="s">
        <v>10</v>
      </c>
      <c r="H1904" s="4" t="s">
        <v>11</v>
      </c>
      <c r="I1904" s="96"/>
      <c r="J1904" s="96"/>
    </row>
    <row r="1905" spans="1:10">
      <c r="A1905" s="5" t="s">
        <v>1655</v>
      </c>
      <c r="B1905" s="6">
        <v>44974.474054548613</v>
      </c>
      <c r="C1905" s="5" t="s">
        <v>13</v>
      </c>
      <c r="D1905" s="7"/>
      <c r="E1905" s="8"/>
      <c r="F1905" s="9">
        <v>9206.6</v>
      </c>
      <c r="I1905" s="10" t="s">
        <v>9</v>
      </c>
      <c r="J1905" s="8" t="s">
        <v>14</v>
      </c>
    </row>
    <row r="1906" spans="1:10">
      <c r="A1906" s="5" t="s">
        <v>1655</v>
      </c>
      <c r="B1906" s="6">
        <v>44974.474054548613</v>
      </c>
      <c r="C1906" s="5" t="s">
        <v>13</v>
      </c>
      <c r="D1906" s="7"/>
      <c r="E1906" s="8"/>
      <c r="F1906" s="9">
        <v>6139.4</v>
      </c>
      <c r="I1906" s="10" t="s">
        <v>9</v>
      </c>
      <c r="J1906" s="5" t="s">
        <v>218</v>
      </c>
    </row>
    <row r="1907" spans="1:10">
      <c r="A1907" s="5" t="s">
        <v>1655</v>
      </c>
      <c r="B1907" s="6">
        <v>44974.474054548613</v>
      </c>
      <c r="C1907" s="5" t="s">
        <v>13</v>
      </c>
      <c r="D1907" s="7"/>
      <c r="E1907" s="8"/>
      <c r="F1907" s="9">
        <v>2838.1</v>
      </c>
      <c r="I1907" s="10" t="s">
        <v>9</v>
      </c>
      <c r="J1907" s="5" t="s">
        <v>15</v>
      </c>
    </row>
    <row r="1908" spans="1:10">
      <c r="A1908" s="5" t="s">
        <v>1655</v>
      </c>
      <c r="B1908" s="6">
        <v>44974.474054548613</v>
      </c>
      <c r="C1908" s="5" t="s">
        <v>13</v>
      </c>
      <c r="D1908" s="7"/>
      <c r="E1908" s="8"/>
      <c r="F1908" s="9">
        <v>10748.2</v>
      </c>
      <c r="I1908" s="10" t="s">
        <v>9</v>
      </c>
      <c r="J1908" s="5" t="s">
        <v>16</v>
      </c>
    </row>
    <row r="1909" spans="1:10">
      <c r="A1909" s="5" t="s">
        <v>1655</v>
      </c>
      <c r="B1909" s="6">
        <v>44974.474054548613</v>
      </c>
      <c r="C1909" s="5" t="s">
        <v>13</v>
      </c>
      <c r="D1909" s="7"/>
      <c r="E1909" s="8"/>
      <c r="F1909" s="9">
        <v>11406.7</v>
      </c>
      <c r="I1909" s="10" t="s">
        <v>9</v>
      </c>
      <c r="J1909" s="5" t="s">
        <v>17</v>
      </c>
    </row>
    <row r="1910" spans="1:10">
      <c r="A1910" s="5" t="s">
        <v>1655</v>
      </c>
      <c r="B1910" s="6">
        <v>44974.474054548613</v>
      </c>
      <c r="C1910" s="5" t="s">
        <v>13</v>
      </c>
      <c r="D1910" s="7"/>
      <c r="E1910" s="8"/>
      <c r="F1910" s="9">
        <v>6210</v>
      </c>
      <c r="I1910" s="10" t="s">
        <v>9</v>
      </c>
      <c r="J1910" s="5" t="s">
        <v>18</v>
      </c>
    </row>
    <row r="1911" spans="1:10">
      <c r="A1911" s="5" t="s">
        <v>1655</v>
      </c>
      <c r="B1911" s="6">
        <v>44974.474054548613</v>
      </c>
      <c r="C1911" s="5" t="s">
        <v>13</v>
      </c>
      <c r="D1911" s="7"/>
      <c r="E1911" s="8"/>
      <c r="F1911" s="9">
        <v>19135.3</v>
      </c>
      <c r="I1911" s="10" t="s">
        <v>9</v>
      </c>
      <c r="J1911" s="5" t="s">
        <v>19</v>
      </c>
    </row>
    <row r="1912" spans="1:10">
      <c r="A1912" s="5" t="s">
        <v>1655</v>
      </c>
      <c r="B1912" s="6">
        <v>44974.474054548613</v>
      </c>
      <c r="C1912" s="5" t="s">
        <v>13</v>
      </c>
      <c r="D1912" s="7"/>
      <c r="E1912" s="8"/>
      <c r="F1912" s="9">
        <v>15748.3</v>
      </c>
      <c r="I1912" s="10" t="s">
        <v>9</v>
      </c>
      <c r="J1912" s="5" t="s">
        <v>21</v>
      </c>
    </row>
    <row r="1913" spans="1:10">
      <c r="A1913" s="5" t="s">
        <v>1655</v>
      </c>
      <c r="B1913" s="6">
        <v>44974.474054548613</v>
      </c>
      <c r="C1913" s="5" t="s">
        <v>13</v>
      </c>
      <c r="D1913" s="7"/>
      <c r="E1913" s="8"/>
      <c r="F1913" s="9">
        <v>9275.4</v>
      </c>
      <c r="I1913" s="10" t="s">
        <v>9</v>
      </c>
      <c r="J1913" s="8" t="s">
        <v>221</v>
      </c>
    </row>
    <row r="1914" spans="1:10">
      <c r="A1914" s="5" t="s">
        <v>1655</v>
      </c>
      <c r="B1914" s="6">
        <v>44974.474054548613</v>
      </c>
      <c r="C1914" s="5" t="s">
        <v>13</v>
      </c>
      <c r="D1914" s="7"/>
      <c r="E1914" s="8"/>
      <c r="F1914" s="9">
        <v>9084.6</v>
      </c>
      <c r="I1914" s="10" t="s">
        <v>9</v>
      </c>
      <c r="J1914" s="8" t="s">
        <v>223</v>
      </c>
    </row>
    <row r="1915" spans="1:10">
      <c r="A1915" s="5" t="s">
        <v>1655</v>
      </c>
      <c r="B1915" s="6">
        <v>44974.474054548613</v>
      </c>
      <c r="C1915" s="5" t="s">
        <v>13</v>
      </c>
      <c r="D1915" s="7"/>
      <c r="E1915" s="8"/>
      <c r="F1915" s="9">
        <v>7901.8</v>
      </c>
      <c r="I1915" s="10" t="s">
        <v>9</v>
      </c>
      <c r="J1915" s="8" t="s">
        <v>224</v>
      </c>
    </row>
    <row r="1916" spans="1:10">
      <c r="A1916" s="11" t="s">
        <v>22</v>
      </c>
      <c r="B1916" s="3"/>
      <c r="C1916" s="3"/>
      <c r="D1916" s="7"/>
      <c r="E1916" s="8"/>
      <c r="F1916" s="37">
        <f>SUM(F1905:G1915)</f>
        <v>107694.40000000001</v>
      </c>
      <c r="G1916" s="9"/>
      <c r="I1916" s="10"/>
      <c r="J1916" s="8"/>
    </row>
    <row r="1917" spans="1:10" ht="15.75">
      <c r="A1917" s="13" t="s">
        <v>23</v>
      </c>
      <c r="B1917" s="13" t="s">
        <v>24</v>
      </c>
      <c r="C1917" s="13" t="s">
        <v>25</v>
      </c>
      <c r="D1917" s="14">
        <v>112800101</v>
      </c>
      <c r="E1917" s="8"/>
      <c r="G1917" s="9"/>
      <c r="I1917" s="10"/>
      <c r="J1917" s="8"/>
    </row>
    <row r="1918" spans="1:10">
      <c r="A1918" s="5"/>
      <c r="B1918" s="6"/>
      <c r="C1918" s="5"/>
      <c r="D1918" s="7"/>
      <c r="E1918" s="8"/>
      <c r="G1918" s="9"/>
      <c r="I1918" s="10"/>
      <c r="J1918" s="8"/>
    </row>
    <row r="1919" spans="1:10">
      <c r="A1919" s="5"/>
      <c r="B1919" s="6"/>
      <c r="C1919" s="5"/>
      <c r="D1919" s="7"/>
      <c r="E1919" s="8"/>
      <c r="G1919" s="9"/>
      <c r="I1919" s="10"/>
      <c r="J1919" s="8"/>
    </row>
    <row r="1920" spans="1:10">
      <c r="A1920" s="5" t="s">
        <v>1651</v>
      </c>
      <c r="B1920" s="6">
        <v>44974.867092939814</v>
      </c>
      <c r="C1920" s="5" t="s">
        <v>13</v>
      </c>
      <c r="D1920" s="7">
        <v>458178</v>
      </c>
      <c r="E1920" s="8" t="s">
        <v>27</v>
      </c>
      <c r="H1920" s="9">
        <v>19733.8</v>
      </c>
      <c r="I1920" s="5" t="s">
        <v>28</v>
      </c>
      <c r="J1920" s="5" t="s">
        <v>29</v>
      </c>
    </row>
    <row r="1921" spans="1:10">
      <c r="A1921" s="5" t="s">
        <v>1651</v>
      </c>
      <c r="B1921" s="6">
        <v>44974.867092939814</v>
      </c>
      <c r="C1921" s="5" t="s">
        <v>13</v>
      </c>
      <c r="D1921" s="15">
        <v>45133177890</v>
      </c>
      <c r="E1921" s="8" t="s">
        <v>27</v>
      </c>
      <c r="H1921" s="9">
        <v>198.7</v>
      </c>
      <c r="I1921" s="5" t="s">
        <v>28</v>
      </c>
      <c r="J1921" s="5" t="s">
        <v>30</v>
      </c>
    </row>
    <row r="1922" spans="1:10">
      <c r="A1922" s="5" t="s">
        <v>1651</v>
      </c>
      <c r="B1922" s="6">
        <v>44974.867092939814</v>
      </c>
      <c r="C1922" s="5" t="s">
        <v>13</v>
      </c>
      <c r="D1922" s="7">
        <v>38729897</v>
      </c>
      <c r="E1922" s="5" t="s">
        <v>31</v>
      </c>
      <c r="H1922" s="9">
        <v>8845.07</v>
      </c>
      <c r="I1922" s="5" t="s">
        <v>28</v>
      </c>
      <c r="J1922" s="5" t="s">
        <v>30</v>
      </c>
    </row>
    <row r="1923" spans="1:10">
      <c r="A1923" s="5" t="s">
        <v>1651</v>
      </c>
      <c r="B1923" s="6">
        <v>44974.867092939814</v>
      </c>
      <c r="C1923" s="5" t="s">
        <v>13</v>
      </c>
      <c r="D1923" s="7">
        <v>387298971</v>
      </c>
      <c r="E1923" s="5" t="s">
        <v>31</v>
      </c>
      <c r="H1923" s="9">
        <v>379.44</v>
      </c>
      <c r="I1923" s="5" t="s">
        <v>28</v>
      </c>
      <c r="J1923" s="5" t="s">
        <v>30</v>
      </c>
    </row>
    <row r="1924" spans="1:10">
      <c r="A1924" s="5" t="s">
        <v>1651</v>
      </c>
      <c r="B1924" s="6">
        <v>44974.867092939814</v>
      </c>
      <c r="C1924" s="5" t="s">
        <v>13</v>
      </c>
      <c r="D1924" s="7">
        <v>387298972</v>
      </c>
      <c r="E1924" s="5" t="s">
        <v>31</v>
      </c>
      <c r="H1924" s="9">
        <v>3436.49</v>
      </c>
      <c r="I1924" s="5" t="s">
        <v>28</v>
      </c>
      <c r="J1924" s="5" t="s">
        <v>30</v>
      </c>
    </row>
    <row r="1925" spans="1:10">
      <c r="A1925" s="5" t="s">
        <v>1651</v>
      </c>
      <c r="B1925" s="6">
        <v>44974.867092939814</v>
      </c>
      <c r="C1925" s="5" t="s">
        <v>13</v>
      </c>
      <c r="D1925" s="15">
        <v>45153184496</v>
      </c>
      <c r="E1925" s="8" t="s">
        <v>27</v>
      </c>
      <c r="H1925" s="9">
        <v>473.95</v>
      </c>
      <c r="I1925" s="5" t="s">
        <v>28</v>
      </c>
      <c r="J1925" s="5" t="s">
        <v>30</v>
      </c>
    </row>
    <row r="1926" spans="1:10">
      <c r="A1926" s="5" t="s">
        <v>1651</v>
      </c>
      <c r="B1926" s="6">
        <v>44974.867092939814</v>
      </c>
      <c r="C1926" s="5" t="s">
        <v>13</v>
      </c>
      <c r="D1926" s="15">
        <v>11780870830</v>
      </c>
      <c r="E1926" s="8" t="s">
        <v>27</v>
      </c>
      <c r="H1926" s="9">
        <v>4724.72</v>
      </c>
      <c r="I1926" s="5" t="s">
        <v>28</v>
      </c>
      <c r="J1926" s="5" t="s">
        <v>32</v>
      </c>
    </row>
    <row r="1927" spans="1:10">
      <c r="A1927" s="5" t="s">
        <v>1651</v>
      </c>
      <c r="B1927" s="6">
        <v>44974.867092939814</v>
      </c>
      <c r="C1927" s="5" t="s">
        <v>13</v>
      </c>
      <c r="D1927" s="15">
        <v>45153184664</v>
      </c>
      <c r="E1927" s="8" t="s">
        <v>27</v>
      </c>
      <c r="H1927" s="9">
        <v>201</v>
      </c>
      <c r="I1927" s="5" t="s">
        <v>28</v>
      </c>
      <c r="J1927" s="5" t="s">
        <v>30</v>
      </c>
    </row>
    <row r="1928" spans="1:10">
      <c r="A1928" s="5" t="s">
        <v>1651</v>
      </c>
      <c r="B1928" s="6">
        <v>44974.867092939814</v>
      </c>
      <c r="C1928" s="5" t="s">
        <v>13</v>
      </c>
      <c r="D1928" s="15">
        <v>45143558402</v>
      </c>
      <c r="E1928" s="8" t="s">
        <v>27</v>
      </c>
      <c r="H1928" s="9">
        <v>69.3</v>
      </c>
      <c r="I1928" s="5" t="s">
        <v>28</v>
      </c>
      <c r="J1928" s="5" t="s">
        <v>30</v>
      </c>
    </row>
    <row r="1929" spans="1:10">
      <c r="A1929" s="5" t="s">
        <v>1651</v>
      </c>
      <c r="B1929" s="6">
        <v>44974.867092939814</v>
      </c>
      <c r="C1929" s="5" t="s">
        <v>13</v>
      </c>
      <c r="D1929" s="15">
        <v>45163279798</v>
      </c>
      <c r="E1929" s="8" t="s">
        <v>27</v>
      </c>
      <c r="H1929" s="9">
        <v>1602.7</v>
      </c>
      <c r="I1929" s="5" t="s">
        <v>28</v>
      </c>
      <c r="J1929" s="5" t="s">
        <v>30</v>
      </c>
    </row>
    <row r="1930" spans="1:10">
      <c r="A1930" s="5" t="s">
        <v>1651</v>
      </c>
      <c r="B1930" s="6">
        <v>44974.867092939814</v>
      </c>
      <c r="C1930" s="5" t="s">
        <v>13</v>
      </c>
      <c r="D1930" s="15">
        <v>45163277602</v>
      </c>
      <c r="E1930" s="5" t="s">
        <v>83</v>
      </c>
      <c r="H1930" s="9">
        <v>1156.72</v>
      </c>
      <c r="I1930" s="5" t="s">
        <v>28</v>
      </c>
      <c r="J1930" s="5" t="s">
        <v>32</v>
      </c>
    </row>
    <row r="1931" spans="1:10">
      <c r="A1931" s="5" t="s">
        <v>1651</v>
      </c>
      <c r="B1931" s="6">
        <v>44974.867092939814</v>
      </c>
      <c r="C1931" s="5" t="s">
        <v>13</v>
      </c>
      <c r="D1931" s="15">
        <v>451632776021</v>
      </c>
      <c r="E1931" s="5" t="s">
        <v>83</v>
      </c>
      <c r="H1931" s="9">
        <v>486.18</v>
      </c>
      <c r="I1931" s="5" t="s">
        <v>28</v>
      </c>
      <c r="J1931" s="5" t="s">
        <v>32</v>
      </c>
    </row>
    <row r="1932" spans="1:10">
      <c r="A1932" s="5" t="s">
        <v>1651</v>
      </c>
      <c r="B1932" s="6">
        <v>44974.867092939814</v>
      </c>
      <c r="C1932" s="5" t="s">
        <v>13</v>
      </c>
      <c r="D1932" s="15">
        <v>45113344132</v>
      </c>
      <c r="E1932" s="8" t="s">
        <v>27</v>
      </c>
      <c r="H1932" s="9">
        <v>18381.5</v>
      </c>
      <c r="I1932" s="5" t="s">
        <v>28</v>
      </c>
      <c r="J1932" s="5" t="s">
        <v>30</v>
      </c>
    </row>
    <row r="1933" spans="1:10">
      <c r="A1933" s="5" t="s">
        <v>1651</v>
      </c>
      <c r="B1933" s="6">
        <v>44974.867092939814</v>
      </c>
      <c r="C1933" s="5" t="s">
        <v>13</v>
      </c>
      <c r="D1933" s="7">
        <v>3131369079</v>
      </c>
      <c r="E1933" s="5" t="s">
        <v>31</v>
      </c>
      <c r="H1933" s="9">
        <v>499.51</v>
      </c>
      <c r="I1933" s="5" t="s">
        <v>28</v>
      </c>
      <c r="J1933" s="5" t="s">
        <v>30</v>
      </c>
    </row>
    <row r="1934" spans="1:10">
      <c r="A1934" s="5" t="s">
        <v>1651</v>
      </c>
      <c r="B1934" s="6">
        <v>44974.867092939814</v>
      </c>
      <c r="C1934" s="5" t="s">
        <v>13</v>
      </c>
      <c r="D1934" s="15">
        <v>31313690791</v>
      </c>
      <c r="E1934" s="5" t="s">
        <v>31</v>
      </c>
      <c r="H1934" s="9">
        <v>0.49</v>
      </c>
      <c r="I1934" s="5" t="s">
        <v>28</v>
      </c>
      <c r="J1934" s="5" t="s">
        <v>30</v>
      </c>
    </row>
    <row r="1935" spans="1:10">
      <c r="A1935" s="5" t="s">
        <v>1651</v>
      </c>
      <c r="B1935" s="6">
        <v>44974.867092939814</v>
      </c>
      <c r="C1935" s="5" t="s">
        <v>13</v>
      </c>
      <c r="D1935" s="7">
        <v>242862</v>
      </c>
      <c r="E1935" s="8" t="s">
        <v>27</v>
      </c>
      <c r="H1935" s="9">
        <v>5000</v>
      </c>
      <c r="I1935" s="5" t="s">
        <v>28</v>
      </c>
      <c r="J1935" s="8" t="s">
        <v>1130</v>
      </c>
    </row>
    <row r="1936" spans="1:10">
      <c r="A1936" s="5" t="s">
        <v>1651</v>
      </c>
      <c r="B1936" s="6">
        <v>44974.867092939814</v>
      </c>
      <c r="C1936" s="5" t="s">
        <v>13</v>
      </c>
      <c r="D1936" s="7">
        <v>142325</v>
      </c>
      <c r="E1936" s="8" t="s">
        <v>27</v>
      </c>
      <c r="H1936" s="9">
        <v>17194.099999999999</v>
      </c>
      <c r="I1936" s="5" t="s">
        <v>28</v>
      </c>
      <c r="J1936" s="8" t="s">
        <v>1130</v>
      </c>
    </row>
    <row r="1937" spans="1:10">
      <c r="A1937" s="5" t="s">
        <v>1651</v>
      </c>
      <c r="B1937" s="6">
        <v>44974.867092939814</v>
      </c>
      <c r="C1937" s="5" t="s">
        <v>13</v>
      </c>
      <c r="D1937" s="7">
        <v>505923</v>
      </c>
      <c r="E1937" s="8" t="s">
        <v>27</v>
      </c>
      <c r="H1937" s="9">
        <v>20088.8</v>
      </c>
      <c r="I1937" s="5" t="s">
        <v>28</v>
      </c>
      <c r="J1937" s="5" t="s">
        <v>32</v>
      </c>
    </row>
    <row r="1938" spans="1:10">
      <c r="A1938" s="5" t="s">
        <v>1651</v>
      </c>
      <c r="B1938" s="6">
        <v>44974.867092939814</v>
      </c>
      <c r="C1938" s="5" t="s">
        <v>13</v>
      </c>
      <c r="D1938" s="7"/>
      <c r="E1938" s="8"/>
      <c r="F1938" s="9">
        <v>11166.4</v>
      </c>
      <c r="I1938" s="10" t="s">
        <v>9</v>
      </c>
      <c r="J1938" s="8" t="s">
        <v>14</v>
      </c>
    </row>
    <row r="1939" spans="1:10">
      <c r="A1939" s="5" t="s">
        <v>1651</v>
      </c>
      <c r="B1939" s="6">
        <v>44974.867092939814</v>
      </c>
      <c r="C1939" s="5" t="s">
        <v>13</v>
      </c>
      <c r="D1939" s="7"/>
      <c r="E1939" s="8"/>
      <c r="F1939" s="9">
        <v>8812</v>
      </c>
      <c r="I1939" s="10" t="s">
        <v>9</v>
      </c>
      <c r="J1939" s="5" t="s">
        <v>218</v>
      </c>
    </row>
    <row r="1940" spans="1:10">
      <c r="A1940" s="5" t="s">
        <v>1651</v>
      </c>
      <c r="B1940" s="6">
        <v>44974.867092939814</v>
      </c>
      <c r="C1940" s="5" t="s">
        <v>13</v>
      </c>
      <c r="D1940" s="7"/>
      <c r="E1940" s="8"/>
      <c r="F1940" s="9">
        <v>9107.4</v>
      </c>
      <c r="I1940" s="10" t="s">
        <v>9</v>
      </c>
      <c r="J1940" s="8" t="s">
        <v>219</v>
      </c>
    </row>
    <row r="1941" spans="1:10">
      <c r="A1941" s="5" t="s">
        <v>1651</v>
      </c>
      <c r="B1941" s="6">
        <v>44974.867092939814</v>
      </c>
      <c r="C1941" s="5" t="s">
        <v>13</v>
      </c>
      <c r="D1941" s="7"/>
      <c r="E1941" s="8"/>
      <c r="F1941" s="9">
        <v>20232.2</v>
      </c>
      <c r="I1941" s="10" t="s">
        <v>9</v>
      </c>
      <c r="J1941" s="5" t="s">
        <v>17</v>
      </c>
    </row>
    <row r="1942" spans="1:10">
      <c r="A1942" s="5" t="s">
        <v>1651</v>
      </c>
      <c r="B1942" s="6">
        <v>44974.867092939814</v>
      </c>
      <c r="C1942" s="5" t="s">
        <v>13</v>
      </c>
      <c r="D1942" s="7"/>
      <c r="E1942" s="8"/>
      <c r="F1942" s="9">
        <v>11985.4</v>
      </c>
      <c r="I1942" s="10" t="s">
        <v>9</v>
      </c>
      <c r="J1942" s="5" t="s">
        <v>18</v>
      </c>
    </row>
    <row r="1943" spans="1:10">
      <c r="A1943" s="5" t="s">
        <v>1651</v>
      </c>
      <c r="B1943" s="6">
        <v>44974.867092939814</v>
      </c>
      <c r="C1943" s="5" t="s">
        <v>13</v>
      </c>
      <c r="D1943" s="7"/>
      <c r="E1943" s="8"/>
      <c r="F1943" s="9">
        <v>24312.799999999999</v>
      </c>
      <c r="I1943" s="10" t="s">
        <v>9</v>
      </c>
      <c r="J1943" s="5" t="s">
        <v>19</v>
      </c>
    </row>
    <row r="1944" spans="1:10">
      <c r="A1944" s="5" t="s">
        <v>1651</v>
      </c>
      <c r="B1944" s="6">
        <v>44974.867092939814</v>
      </c>
      <c r="C1944" s="5" t="s">
        <v>13</v>
      </c>
      <c r="D1944" s="7"/>
      <c r="E1944" s="8"/>
      <c r="F1944" s="9">
        <v>20819.900000000001</v>
      </c>
      <c r="I1944" s="10" t="s">
        <v>9</v>
      </c>
      <c r="J1944" s="5" t="s">
        <v>20</v>
      </c>
    </row>
    <row r="1945" spans="1:10">
      <c r="A1945" s="5" t="s">
        <v>1651</v>
      </c>
      <c r="B1945" s="6">
        <v>44974.867092939814</v>
      </c>
      <c r="C1945" s="5" t="s">
        <v>13</v>
      </c>
      <c r="D1945" s="7"/>
      <c r="E1945" s="8"/>
      <c r="F1945" s="9">
        <v>55523.7</v>
      </c>
      <c r="I1945" s="10" t="s">
        <v>9</v>
      </c>
      <c r="J1945" s="5" t="s">
        <v>33</v>
      </c>
    </row>
    <row r="1946" spans="1:10">
      <c r="A1946" s="5" t="s">
        <v>1651</v>
      </c>
      <c r="B1946" s="6">
        <v>44974.867092939814</v>
      </c>
      <c r="C1946" s="5" t="s">
        <v>13</v>
      </c>
      <c r="D1946" s="7"/>
      <c r="E1946" s="8"/>
      <c r="F1946" s="9">
        <v>16691.599999999999</v>
      </c>
      <c r="I1946" s="10" t="s">
        <v>9</v>
      </c>
      <c r="J1946" s="5" t="s">
        <v>21</v>
      </c>
    </row>
    <row r="1947" spans="1:10">
      <c r="A1947" s="5" t="s">
        <v>1651</v>
      </c>
      <c r="B1947" s="6">
        <v>44974.867092939814</v>
      </c>
      <c r="C1947" s="5" t="s">
        <v>13</v>
      </c>
      <c r="D1947" s="7"/>
      <c r="E1947" s="8"/>
      <c r="F1947" s="9">
        <v>7426.3</v>
      </c>
      <c r="I1947" s="10" t="s">
        <v>9</v>
      </c>
      <c r="J1947" s="8" t="s">
        <v>1654</v>
      </c>
    </row>
    <row r="1948" spans="1:10">
      <c r="A1948" s="5" t="s">
        <v>1651</v>
      </c>
      <c r="B1948" s="6">
        <v>44974.867092939814</v>
      </c>
      <c r="C1948" s="5" t="s">
        <v>13</v>
      </c>
      <c r="D1948" s="7"/>
      <c r="E1948" s="8"/>
      <c r="F1948" s="9">
        <v>12257.8</v>
      </c>
      <c r="I1948" s="10" t="s">
        <v>9</v>
      </c>
      <c r="J1948" s="8" t="s">
        <v>1653</v>
      </c>
    </row>
    <row r="1949" spans="1:10">
      <c r="A1949" s="5" t="s">
        <v>1651</v>
      </c>
      <c r="B1949" s="6">
        <v>44974.867092939814</v>
      </c>
      <c r="C1949" s="5" t="s">
        <v>13</v>
      </c>
      <c r="D1949" s="7"/>
      <c r="E1949" s="8"/>
      <c r="F1949" s="9">
        <v>14738.8</v>
      </c>
      <c r="I1949" s="10" t="s">
        <v>9</v>
      </c>
      <c r="J1949" s="8" t="s">
        <v>1652</v>
      </c>
    </row>
    <row r="1950" spans="1:10">
      <c r="A1950" s="5" t="s">
        <v>1651</v>
      </c>
      <c r="B1950" s="6">
        <v>44974.867092939814</v>
      </c>
      <c r="C1950" s="5" t="s">
        <v>13</v>
      </c>
      <c r="D1950" s="7"/>
      <c r="E1950" s="8"/>
      <c r="F1950" s="9">
        <v>7675.7</v>
      </c>
      <c r="I1950" s="10" t="s">
        <v>9</v>
      </c>
      <c r="J1950" s="8" t="s">
        <v>1650</v>
      </c>
    </row>
    <row r="1951" spans="1:10">
      <c r="A1951" s="11" t="s">
        <v>22</v>
      </c>
      <c r="B1951" s="3"/>
      <c r="C1951" s="3"/>
      <c r="D1951" s="7"/>
      <c r="E1951" s="8"/>
      <c r="F1951" s="37">
        <f>SUM(F1920:G1950)</f>
        <v>220749.99999999997</v>
      </c>
      <c r="G1951" s="9"/>
      <c r="I1951" s="10"/>
      <c r="J1951" s="8"/>
    </row>
    <row r="1952" spans="1:10" ht="15.75">
      <c r="A1952" s="13" t="s">
        <v>23</v>
      </c>
      <c r="B1952" s="13" t="s">
        <v>24</v>
      </c>
      <c r="C1952" s="13" t="s">
        <v>25</v>
      </c>
      <c r="D1952" s="94">
        <v>112808035</v>
      </c>
      <c r="E1952" s="28">
        <v>112808125</v>
      </c>
      <c r="G1952" s="9"/>
      <c r="I1952" s="10"/>
      <c r="J1952" s="8"/>
    </row>
    <row r="1953" spans="1:10">
      <c r="A1953" s="29"/>
      <c r="B1953" s="29"/>
      <c r="C1953" s="29"/>
      <c r="D1953" s="81" t="s">
        <v>641</v>
      </c>
      <c r="E1953" s="8"/>
      <c r="G1953" s="9"/>
      <c r="I1953" s="10"/>
      <c r="J1953" s="8"/>
    </row>
    <row r="1954" spans="1:10">
      <c r="A1954" s="29"/>
      <c r="B1954" s="29"/>
      <c r="C1954" s="29"/>
      <c r="D1954" s="7"/>
      <c r="E1954" s="8"/>
      <c r="G1954" s="9"/>
      <c r="I1954" s="10"/>
      <c r="J1954" s="8"/>
    </row>
    <row r="1955" spans="1:10">
      <c r="A1955" s="40" t="s">
        <v>1719</v>
      </c>
      <c r="B1955" s="41"/>
      <c r="C1955" s="42"/>
      <c r="D1955" s="70"/>
      <c r="E1955" s="8"/>
      <c r="G1955" s="9"/>
      <c r="I1955" s="10"/>
      <c r="J1955" s="8"/>
    </row>
    <row r="1956" spans="1:10">
      <c r="A1956" s="5"/>
      <c r="B1956" s="6"/>
      <c r="C1956" s="5"/>
      <c r="D1956" s="7"/>
      <c r="E1956" s="8"/>
      <c r="G1956" s="9"/>
      <c r="I1956" s="10"/>
      <c r="J1956" s="8"/>
    </row>
    <row r="1957" spans="1:10">
      <c r="A1957" s="5"/>
      <c r="B1957" s="6"/>
      <c r="C1957" s="5"/>
      <c r="D1957" s="7"/>
      <c r="E1957" s="8"/>
      <c r="G1957" s="9"/>
      <c r="I1957" s="10"/>
      <c r="J1957" s="8"/>
    </row>
    <row r="1958" spans="1:10">
      <c r="A1958" s="5"/>
      <c r="B1958" s="6"/>
      <c r="C1958" s="5"/>
      <c r="D1958" s="7"/>
      <c r="E1958" s="8"/>
      <c r="G1958" s="9"/>
      <c r="I1958" s="10"/>
      <c r="J1958" s="8"/>
    </row>
    <row r="1959" spans="1:10">
      <c r="A1959" s="1" t="s">
        <v>0</v>
      </c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1:10">
      <c r="A1960" s="3" t="s">
        <v>1649</v>
      </c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1:10">
      <c r="A1961" s="95" t="s">
        <v>0</v>
      </c>
      <c r="B1961" s="95" t="s">
        <v>2</v>
      </c>
      <c r="C1961" s="95" t="s">
        <v>3</v>
      </c>
      <c r="D1961" s="95" t="s">
        <v>4</v>
      </c>
      <c r="E1961" s="95" t="s">
        <v>5</v>
      </c>
      <c r="F1961" s="97" t="s">
        <v>6</v>
      </c>
      <c r="G1961" s="98"/>
      <c r="H1961" s="99"/>
      <c r="I1961" s="95" t="s">
        <v>7</v>
      </c>
      <c r="J1961" s="95" t="s">
        <v>8</v>
      </c>
    </row>
    <row r="1962" spans="1:10">
      <c r="A1962" s="96"/>
      <c r="B1962" s="96"/>
      <c r="C1962" s="96"/>
      <c r="D1962" s="96"/>
      <c r="E1962" s="96"/>
      <c r="F1962" s="4" t="s">
        <v>9</v>
      </c>
      <c r="G1962" s="4" t="s">
        <v>10</v>
      </c>
      <c r="H1962" s="4" t="s">
        <v>11</v>
      </c>
      <c r="I1962" s="96"/>
      <c r="J1962" s="96"/>
    </row>
    <row r="1963" spans="1:10">
      <c r="A1963" s="5" t="s">
        <v>1648</v>
      </c>
      <c r="B1963" s="6">
        <v>44975.565811134256</v>
      </c>
      <c r="C1963" s="5" t="s">
        <v>13</v>
      </c>
      <c r="D1963" s="15">
        <v>45173252607</v>
      </c>
      <c r="E1963" s="8" t="s">
        <v>27</v>
      </c>
      <c r="H1963" s="9">
        <v>422.4</v>
      </c>
      <c r="I1963" s="5" t="s">
        <v>28</v>
      </c>
      <c r="J1963" s="5" t="s">
        <v>30</v>
      </c>
    </row>
    <row r="1964" spans="1:10">
      <c r="A1964" s="5" t="s">
        <v>1648</v>
      </c>
      <c r="B1964" s="6">
        <v>44975.565811134256</v>
      </c>
      <c r="C1964" s="5" t="s">
        <v>13</v>
      </c>
      <c r="D1964" s="15">
        <v>451732526071</v>
      </c>
      <c r="E1964" s="8" t="s">
        <v>27</v>
      </c>
      <c r="H1964" s="9">
        <v>422.4</v>
      </c>
      <c r="I1964" s="5" t="s">
        <v>28</v>
      </c>
      <c r="J1964" s="5" t="s">
        <v>30</v>
      </c>
    </row>
    <row r="1965" spans="1:10">
      <c r="A1965" s="5" t="s">
        <v>1648</v>
      </c>
      <c r="B1965" s="6">
        <v>44975.565811134256</v>
      </c>
      <c r="C1965" s="5" t="s">
        <v>13</v>
      </c>
      <c r="D1965" s="15">
        <v>51517561356</v>
      </c>
      <c r="E1965" s="8" t="s">
        <v>27</v>
      </c>
      <c r="H1965" s="9">
        <v>1901.67</v>
      </c>
      <c r="I1965" s="5" t="s">
        <v>28</v>
      </c>
      <c r="J1965" s="5" t="s">
        <v>30</v>
      </c>
    </row>
    <row r="1966" spans="1:10">
      <c r="A1966" s="5" t="s">
        <v>1648</v>
      </c>
      <c r="B1966" s="6">
        <v>44975.565811134256</v>
      </c>
      <c r="C1966" s="5" t="s">
        <v>13</v>
      </c>
      <c r="D1966" s="15">
        <v>45173253380</v>
      </c>
      <c r="E1966" s="8" t="s">
        <v>27</v>
      </c>
      <c r="H1966" s="9">
        <v>1469.72</v>
      </c>
      <c r="I1966" s="5" t="s">
        <v>28</v>
      </c>
      <c r="J1966" s="5" t="s">
        <v>30</v>
      </c>
    </row>
    <row r="1967" spans="1:10">
      <c r="A1967" s="5" t="s">
        <v>1648</v>
      </c>
      <c r="B1967" s="6">
        <v>44975.565811134256</v>
      </c>
      <c r="C1967" s="5" t="s">
        <v>13</v>
      </c>
      <c r="D1967" s="7">
        <v>142395</v>
      </c>
      <c r="E1967" s="8" t="s">
        <v>27</v>
      </c>
      <c r="H1967" s="9">
        <v>2970</v>
      </c>
      <c r="I1967" s="5" t="s">
        <v>28</v>
      </c>
      <c r="J1967" s="8" t="s">
        <v>1130</v>
      </c>
    </row>
    <row r="1968" spans="1:10">
      <c r="A1968" s="5" t="s">
        <v>1648</v>
      </c>
      <c r="B1968" s="6">
        <v>44975.565811134256</v>
      </c>
      <c r="C1968" s="5" t="s">
        <v>13</v>
      </c>
      <c r="D1968" s="7">
        <v>612685</v>
      </c>
      <c r="E1968" s="8" t="s">
        <v>27</v>
      </c>
      <c r="H1968" s="9">
        <v>8332.6</v>
      </c>
      <c r="I1968" s="5" t="s">
        <v>28</v>
      </c>
      <c r="J1968" s="5" t="s">
        <v>32</v>
      </c>
    </row>
    <row r="1969" spans="1:10">
      <c r="A1969" s="5" t="s">
        <v>1648</v>
      </c>
      <c r="B1969" s="6">
        <v>44975.565811134256</v>
      </c>
      <c r="C1969" s="5" t="s">
        <v>13</v>
      </c>
      <c r="D1969" s="7">
        <v>458295</v>
      </c>
      <c r="E1969" s="8" t="s">
        <v>27</v>
      </c>
      <c r="H1969" s="9">
        <v>12599.6</v>
      </c>
      <c r="I1969" s="5" t="s">
        <v>28</v>
      </c>
      <c r="J1969" s="5" t="s">
        <v>29</v>
      </c>
    </row>
    <row r="1970" spans="1:10">
      <c r="A1970" s="11" t="s">
        <v>22</v>
      </c>
      <c r="B1970" s="3"/>
      <c r="C1970" s="3"/>
      <c r="D1970" s="7"/>
      <c r="E1970" s="8"/>
      <c r="G1970" s="9"/>
      <c r="I1970" s="10"/>
      <c r="J1970" s="8"/>
    </row>
    <row r="1971" spans="1:10">
      <c r="A1971" s="13" t="s">
        <v>23</v>
      </c>
      <c r="B1971" s="13" t="s">
        <v>24</v>
      </c>
      <c r="C1971" s="13" t="s">
        <v>25</v>
      </c>
      <c r="D1971" s="7"/>
      <c r="E1971" s="8"/>
      <c r="G1971" s="9"/>
      <c r="I1971" s="10"/>
      <c r="J1971" s="8"/>
    </row>
    <row r="1972" spans="1:10">
      <c r="A1972" s="40" t="s">
        <v>720</v>
      </c>
    </row>
    <row r="1974" spans="1:10">
      <c r="A1974" s="1" t="s">
        <v>0</v>
      </c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1:10">
      <c r="A1975" s="3" t="s">
        <v>1714</v>
      </c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1:10">
      <c r="A1976" s="95" t="s">
        <v>0</v>
      </c>
      <c r="B1976" s="95" t="s">
        <v>2</v>
      </c>
      <c r="C1976" s="95" t="s">
        <v>3</v>
      </c>
      <c r="D1976" s="95" t="s">
        <v>4</v>
      </c>
      <c r="E1976" s="95" t="s">
        <v>5</v>
      </c>
      <c r="F1976" s="97" t="s">
        <v>6</v>
      </c>
      <c r="G1976" s="98"/>
      <c r="H1976" s="99"/>
      <c r="I1976" s="95" t="s">
        <v>7</v>
      </c>
      <c r="J1976" s="95" t="s">
        <v>8</v>
      </c>
    </row>
    <row r="1977" spans="1:10">
      <c r="A1977" s="96"/>
      <c r="B1977" s="96"/>
      <c r="C1977" s="96"/>
      <c r="D1977" s="96"/>
      <c r="E1977" s="96"/>
      <c r="F1977" s="4" t="s">
        <v>9</v>
      </c>
      <c r="G1977" s="4" t="s">
        <v>10</v>
      </c>
      <c r="H1977" s="4" t="s">
        <v>11</v>
      </c>
      <c r="I1977" s="96"/>
      <c r="J1977" s="96"/>
    </row>
    <row r="1978" spans="1:10">
      <c r="A1978" s="40" t="s">
        <v>1715</v>
      </c>
      <c r="B1978" s="52"/>
      <c r="C1978" s="40"/>
      <c r="D1978" s="23"/>
      <c r="E1978" s="8"/>
      <c r="H1978" s="9"/>
      <c r="I1978" s="5"/>
      <c r="J1978" s="8"/>
    </row>
    <row r="1979" spans="1:10">
      <c r="A1979" s="11" t="s">
        <v>22</v>
      </c>
      <c r="B1979" s="3"/>
      <c r="C1979" s="3"/>
      <c r="D1979" s="7"/>
      <c r="E1979" s="8"/>
      <c r="G1979" s="9"/>
      <c r="I1979" s="10"/>
      <c r="J1979" s="8"/>
    </row>
    <row r="1980" spans="1:10">
      <c r="A1980" s="13" t="s">
        <v>23</v>
      </c>
      <c r="B1980" s="13" t="s">
        <v>24</v>
      </c>
      <c r="C1980" s="13" t="s">
        <v>25</v>
      </c>
      <c r="D1980" s="7"/>
      <c r="E1980" s="8"/>
      <c r="G1980" s="9"/>
      <c r="I1980" s="10"/>
      <c r="J1980" s="8"/>
    </row>
    <row r="1982" spans="1:10">
      <c r="A1982" s="1" t="s">
        <v>0</v>
      </c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1:10">
      <c r="A1983" s="3" t="s">
        <v>1716</v>
      </c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1:10">
      <c r="A1984" s="95" t="s">
        <v>0</v>
      </c>
      <c r="B1984" s="95" t="s">
        <v>2</v>
      </c>
      <c r="C1984" s="95" t="s">
        <v>3</v>
      </c>
      <c r="D1984" s="95" t="s">
        <v>4</v>
      </c>
      <c r="E1984" s="95" t="s">
        <v>5</v>
      </c>
      <c r="F1984" s="97" t="s">
        <v>6</v>
      </c>
      <c r="G1984" s="98"/>
      <c r="H1984" s="99"/>
      <c r="I1984" s="95" t="s">
        <v>7</v>
      </c>
      <c r="J1984" s="95" t="s">
        <v>8</v>
      </c>
    </row>
    <row r="1985" spans="1:10">
      <c r="A1985" s="96"/>
      <c r="B1985" s="96"/>
      <c r="C1985" s="96"/>
      <c r="D1985" s="96"/>
      <c r="E1985" s="96"/>
      <c r="F1985" s="4" t="s">
        <v>9</v>
      </c>
      <c r="G1985" s="4" t="s">
        <v>10</v>
      </c>
      <c r="H1985" s="4" t="s">
        <v>11</v>
      </c>
      <c r="I1985" s="96"/>
      <c r="J1985" s="96"/>
    </row>
    <row r="1986" spans="1:10">
      <c r="A1986" s="40" t="s">
        <v>1715</v>
      </c>
      <c r="B1986" s="52"/>
      <c r="C1986" s="40"/>
      <c r="D1986" s="23"/>
      <c r="E1986" s="8"/>
      <c r="H1986" s="9"/>
      <c r="I1986" s="5"/>
      <c r="J1986" s="8"/>
    </row>
    <row r="1987" spans="1:10">
      <c r="A1987" s="11" t="s">
        <v>22</v>
      </c>
      <c r="B1987" s="3"/>
      <c r="C1987" s="3"/>
      <c r="D1987" s="7"/>
      <c r="E1987" s="8"/>
      <c r="G1987" s="9"/>
      <c r="I1987" s="10"/>
      <c r="J1987" s="8"/>
    </row>
    <row r="1988" spans="1:10">
      <c r="A1988" s="13" t="s">
        <v>23</v>
      </c>
      <c r="B1988" s="13" t="s">
        <v>24</v>
      </c>
      <c r="C1988" s="13" t="s">
        <v>25</v>
      </c>
    </row>
    <row r="1991" spans="1:10">
      <c r="A1991" s="1" t="s">
        <v>0</v>
      </c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1:10">
      <c r="A1992" s="3" t="s">
        <v>1728</v>
      </c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1:10">
      <c r="A1993" s="95" t="s">
        <v>0</v>
      </c>
      <c r="B1993" s="95" t="s">
        <v>2</v>
      </c>
      <c r="C1993" s="95" t="s">
        <v>3</v>
      </c>
      <c r="D1993" s="95" t="s">
        <v>4</v>
      </c>
      <c r="E1993" s="95" t="s">
        <v>5</v>
      </c>
      <c r="F1993" s="97" t="s">
        <v>6</v>
      </c>
      <c r="G1993" s="98"/>
      <c r="H1993" s="99"/>
      <c r="I1993" s="95" t="s">
        <v>7</v>
      </c>
      <c r="J1993" s="95" t="s">
        <v>8</v>
      </c>
    </row>
    <row r="1994" spans="1:10">
      <c r="A1994" s="96"/>
      <c r="B1994" s="96"/>
      <c r="C1994" s="96"/>
      <c r="D1994" s="96"/>
      <c r="E1994" s="96"/>
      <c r="F1994" s="4" t="s">
        <v>9</v>
      </c>
      <c r="G1994" s="4" t="s">
        <v>10</v>
      </c>
      <c r="H1994" s="4" t="s">
        <v>11</v>
      </c>
      <c r="I1994" s="96"/>
      <c r="J1994" s="96"/>
    </row>
    <row r="1995" spans="1:10">
      <c r="A1995" s="5" t="s">
        <v>1722</v>
      </c>
      <c r="B1995" s="6">
        <v>44979.528611979164</v>
      </c>
      <c r="C1995" s="5" t="s">
        <v>13</v>
      </c>
      <c r="D1995" s="7"/>
      <c r="E1995" s="8"/>
      <c r="G1995" s="9">
        <v>147.94</v>
      </c>
      <c r="I1995" s="10" t="s">
        <v>10</v>
      </c>
      <c r="J1995" s="5" t="s">
        <v>19</v>
      </c>
    </row>
    <row r="1996" spans="1:10">
      <c r="A1996" s="5" t="s">
        <v>1727</v>
      </c>
      <c r="B1996" s="6">
        <v>44979.528611979164</v>
      </c>
      <c r="C1996" s="5" t="s">
        <v>13</v>
      </c>
      <c r="D1996" s="7"/>
      <c r="E1996" s="8"/>
      <c r="F1996" s="9">
        <v>15645.5</v>
      </c>
      <c r="I1996" s="10" t="s">
        <v>9</v>
      </c>
      <c r="J1996" s="5" t="s">
        <v>19</v>
      </c>
    </row>
    <row r="1997" spans="1:10">
      <c r="A1997" s="5" t="s">
        <v>1722</v>
      </c>
      <c r="B1997" s="6">
        <v>44979.528611979164</v>
      </c>
      <c r="C1997" s="5" t="s">
        <v>13</v>
      </c>
      <c r="D1997" s="7"/>
      <c r="E1997" s="8"/>
      <c r="F1997" s="9">
        <v>7010.3</v>
      </c>
      <c r="I1997" s="10" t="s">
        <v>9</v>
      </c>
      <c r="J1997" s="5" t="s">
        <v>218</v>
      </c>
    </row>
    <row r="1998" spans="1:10">
      <c r="A1998" s="5" t="s">
        <v>1722</v>
      </c>
      <c r="B1998" s="6">
        <v>44979.528611979164</v>
      </c>
      <c r="C1998" s="5" t="s">
        <v>13</v>
      </c>
      <c r="D1998" s="7"/>
      <c r="E1998" s="8"/>
      <c r="F1998" s="9">
        <v>4180.3</v>
      </c>
      <c r="I1998" s="10" t="s">
        <v>9</v>
      </c>
      <c r="J1998" s="5" t="s">
        <v>15</v>
      </c>
    </row>
    <row r="1999" spans="1:10">
      <c r="A1999" s="5" t="s">
        <v>1722</v>
      </c>
      <c r="B1999" s="6">
        <v>44979.528611979164</v>
      </c>
      <c r="C1999" s="5" t="s">
        <v>13</v>
      </c>
      <c r="D1999" s="7"/>
      <c r="E1999" s="8"/>
      <c r="F1999" s="9">
        <v>21871.4</v>
      </c>
      <c r="I1999" s="10" t="s">
        <v>9</v>
      </c>
      <c r="J1999" s="5" t="s">
        <v>16</v>
      </c>
    </row>
    <row r="2000" spans="1:10">
      <c r="A2000" s="5" t="s">
        <v>1722</v>
      </c>
      <c r="B2000" s="6">
        <v>44979.528611979164</v>
      </c>
      <c r="C2000" s="5" t="s">
        <v>13</v>
      </c>
      <c r="D2000" s="7"/>
      <c r="E2000" s="8"/>
      <c r="F2000" s="9">
        <v>3749.5</v>
      </c>
      <c r="I2000" s="10" t="s">
        <v>9</v>
      </c>
      <c r="J2000" s="5" t="s">
        <v>17</v>
      </c>
    </row>
    <row r="2001" spans="1:10">
      <c r="A2001" s="5" t="s">
        <v>1722</v>
      </c>
      <c r="B2001" s="6">
        <v>44979.528611979164</v>
      </c>
      <c r="C2001" s="5" t="s">
        <v>13</v>
      </c>
      <c r="D2001" s="7"/>
      <c r="E2001" s="8"/>
      <c r="F2001" s="9">
        <v>7365.6</v>
      </c>
      <c r="I2001" s="10" t="s">
        <v>9</v>
      </c>
      <c r="J2001" s="5" t="s">
        <v>18</v>
      </c>
    </row>
    <row r="2002" spans="1:10">
      <c r="A2002" s="5" t="s">
        <v>1722</v>
      </c>
      <c r="B2002" s="6">
        <v>44979.528611979164</v>
      </c>
      <c r="C2002" s="5" t="s">
        <v>13</v>
      </c>
      <c r="D2002" s="7"/>
      <c r="E2002" s="8"/>
      <c r="F2002" s="9">
        <v>14872.2</v>
      </c>
      <c r="I2002" s="10" t="s">
        <v>9</v>
      </c>
      <c r="J2002" s="5" t="s">
        <v>20</v>
      </c>
    </row>
    <row r="2003" spans="1:10">
      <c r="A2003" s="5" t="s">
        <v>1722</v>
      </c>
      <c r="B2003" s="6">
        <v>44979.528611979164</v>
      </c>
      <c r="C2003" s="5" t="s">
        <v>13</v>
      </c>
      <c r="D2003" s="7"/>
      <c r="E2003" s="8"/>
      <c r="F2003" s="9">
        <v>51050</v>
      </c>
      <c r="I2003" s="10" t="s">
        <v>9</v>
      </c>
      <c r="J2003" s="5" t="s">
        <v>33</v>
      </c>
    </row>
    <row r="2004" spans="1:10">
      <c r="A2004" s="5" t="s">
        <v>1722</v>
      </c>
      <c r="B2004" s="6">
        <v>44979.528611979164</v>
      </c>
      <c r="C2004" s="5" t="s">
        <v>13</v>
      </c>
      <c r="D2004" s="7"/>
      <c r="E2004" s="8"/>
      <c r="F2004" s="9">
        <v>11495.6</v>
      </c>
      <c r="I2004" s="10" t="s">
        <v>9</v>
      </c>
      <c r="J2004" s="5" t="s">
        <v>21</v>
      </c>
    </row>
    <row r="2005" spans="1:10">
      <c r="A2005" s="5" t="s">
        <v>1722</v>
      </c>
      <c r="B2005" s="6">
        <v>44979.528611979164</v>
      </c>
      <c r="C2005" s="5" t="s">
        <v>13</v>
      </c>
      <c r="D2005" s="7"/>
      <c r="E2005" s="8"/>
      <c r="F2005" s="9">
        <v>10479.6</v>
      </c>
      <c r="I2005" s="10" t="s">
        <v>9</v>
      </c>
      <c r="J2005" s="5" t="s">
        <v>1726</v>
      </c>
    </row>
    <row r="2006" spans="1:10">
      <c r="A2006" s="5" t="s">
        <v>1722</v>
      </c>
      <c r="B2006" s="6">
        <v>44979.528611979164</v>
      </c>
      <c r="C2006" s="5" t="s">
        <v>13</v>
      </c>
      <c r="D2006" s="7"/>
      <c r="E2006" s="8"/>
      <c r="F2006" s="9">
        <v>2404.8000000000002</v>
      </c>
      <c r="I2006" s="10" t="s">
        <v>9</v>
      </c>
      <c r="J2006" s="5" t="s">
        <v>1725</v>
      </c>
    </row>
    <row r="2007" spans="1:10">
      <c r="A2007" s="5" t="s">
        <v>1722</v>
      </c>
      <c r="B2007" s="6">
        <v>44979.528611979164</v>
      </c>
      <c r="C2007" s="5" t="s">
        <v>13</v>
      </c>
      <c r="D2007" s="7"/>
      <c r="E2007" s="8"/>
      <c r="F2007" s="9">
        <v>7552</v>
      </c>
      <c r="I2007" s="10" t="s">
        <v>9</v>
      </c>
      <c r="J2007" s="5" t="s">
        <v>1724</v>
      </c>
    </row>
    <row r="2008" spans="1:10">
      <c r="A2008" s="5" t="s">
        <v>1722</v>
      </c>
      <c r="B2008" s="6">
        <v>44979.528611979164</v>
      </c>
      <c r="C2008" s="5" t="s">
        <v>13</v>
      </c>
      <c r="D2008" s="7"/>
      <c r="E2008" s="8"/>
      <c r="F2008" s="9">
        <v>6257.9</v>
      </c>
      <c r="I2008" s="10" t="s">
        <v>9</v>
      </c>
      <c r="J2008" s="5" t="s">
        <v>1723</v>
      </c>
    </row>
    <row r="2009" spans="1:10">
      <c r="A2009" s="5" t="s">
        <v>1722</v>
      </c>
      <c r="B2009" s="6">
        <v>44979.528611979164</v>
      </c>
      <c r="C2009" s="5" t="s">
        <v>13</v>
      </c>
      <c r="D2009" s="7"/>
      <c r="E2009" s="8"/>
      <c r="F2009" s="9">
        <v>9406.5</v>
      </c>
      <c r="I2009" s="10" t="s">
        <v>9</v>
      </c>
      <c r="J2009" s="5" t="s">
        <v>1721</v>
      </c>
    </row>
    <row r="2010" spans="1:10">
      <c r="A2010" s="11" t="s">
        <v>22</v>
      </c>
      <c r="B2010" s="3"/>
      <c r="C2010" s="3"/>
      <c r="D2010" s="7"/>
      <c r="E2010" s="8"/>
      <c r="F2010" s="37">
        <f>SUM(F1995:G2009)</f>
        <v>173489.13999999998</v>
      </c>
      <c r="H2010" s="9"/>
      <c r="I2010" s="10"/>
      <c r="J2010" s="5"/>
    </row>
    <row r="2011" spans="1:10" ht="15.75">
      <c r="A2011" s="13" t="s">
        <v>23</v>
      </c>
      <c r="B2011" s="13" t="s">
        <v>24</v>
      </c>
      <c r="C2011" s="13" t="s">
        <v>25</v>
      </c>
      <c r="D2011" s="94">
        <v>112808034</v>
      </c>
      <c r="E2011" s="14">
        <v>112808127</v>
      </c>
      <c r="H2011" s="9"/>
      <c r="I2011" s="10"/>
      <c r="J2011" s="5"/>
    </row>
    <row r="2012" spans="1:10">
      <c r="A2012" s="5"/>
      <c r="B2012" s="6"/>
      <c r="C2012" s="5"/>
      <c r="D2012" s="81" t="s">
        <v>641</v>
      </c>
      <c r="E2012" s="8"/>
      <c r="H2012" s="9"/>
      <c r="I2012" s="10"/>
      <c r="J2012" s="5"/>
    </row>
    <row r="2013" spans="1:10">
      <c r="A2013" s="5"/>
      <c r="B2013" s="6"/>
      <c r="C2013" s="5"/>
      <c r="D2013" s="7"/>
      <c r="E2013" s="8"/>
      <c r="H2013" s="9"/>
      <c r="I2013" s="10"/>
      <c r="J2013" s="5"/>
    </row>
    <row r="2014" spans="1:10">
      <c r="A2014" s="5" t="s">
        <v>1720</v>
      </c>
      <c r="B2014" s="6">
        <v>44979.785259282406</v>
      </c>
      <c r="C2014" s="5" t="s">
        <v>13</v>
      </c>
      <c r="D2014" s="15">
        <v>45163282603</v>
      </c>
      <c r="E2014" s="8" t="s">
        <v>27</v>
      </c>
      <c r="H2014" s="9">
        <v>18858.68</v>
      </c>
      <c r="I2014" s="5" t="s">
        <v>28</v>
      </c>
      <c r="J2014" s="5" t="s">
        <v>29</v>
      </c>
    </row>
    <row r="2015" spans="1:10">
      <c r="A2015" s="5" t="s">
        <v>1720</v>
      </c>
      <c r="B2015" s="6">
        <v>44979.785259282406</v>
      </c>
      <c r="C2015" s="5" t="s">
        <v>13</v>
      </c>
      <c r="D2015" s="15">
        <v>45153197174</v>
      </c>
      <c r="E2015" s="8" t="s">
        <v>27</v>
      </c>
      <c r="H2015" s="9">
        <v>2028.85</v>
      </c>
      <c r="I2015" s="5" t="s">
        <v>28</v>
      </c>
      <c r="J2015" s="5" t="s">
        <v>32</v>
      </c>
    </row>
    <row r="2016" spans="1:10">
      <c r="A2016" s="5" t="s">
        <v>1720</v>
      </c>
      <c r="B2016" s="6">
        <v>44979.785259282406</v>
      </c>
      <c r="C2016" s="5" t="s">
        <v>13</v>
      </c>
      <c r="D2016" s="15">
        <v>18540581750</v>
      </c>
      <c r="E2016" s="8" t="s">
        <v>27</v>
      </c>
      <c r="H2016" s="9">
        <v>2462</v>
      </c>
      <c r="I2016" s="5" t="s">
        <v>28</v>
      </c>
      <c r="J2016" s="5" t="s">
        <v>32</v>
      </c>
    </row>
    <row r="2017" spans="1:10">
      <c r="A2017" s="5" t="s">
        <v>1720</v>
      </c>
      <c r="B2017" s="6">
        <v>44979.785259282406</v>
      </c>
      <c r="C2017" s="5" t="s">
        <v>13</v>
      </c>
      <c r="D2017" s="15">
        <v>451273327707</v>
      </c>
      <c r="E2017" s="8" t="s">
        <v>27</v>
      </c>
      <c r="H2017" s="9">
        <v>783.37</v>
      </c>
      <c r="I2017" s="5" t="s">
        <v>28</v>
      </c>
      <c r="J2017" s="5" t="s">
        <v>32</v>
      </c>
    </row>
    <row r="2018" spans="1:10">
      <c r="A2018" s="5" t="s">
        <v>1720</v>
      </c>
      <c r="B2018" s="6">
        <v>44979.785259282406</v>
      </c>
      <c r="C2018" s="5" t="s">
        <v>13</v>
      </c>
      <c r="D2018" s="15">
        <v>45143564881</v>
      </c>
      <c r="E2018" s="8" t="s">
        <v>27</v>
      </c>
      <c r="H2018" s="9">
        <v>965.1</v>
      </c>
      <c r="I2018" s="5" t="s">
        <v>28</v>
      </c>
      <c r="J2018" s="5" t="s">
        <v>32</v>
      </c>
    </row>
    <row r="2019" spans="1:10">
      <c r="A2019" s="5" t="s">
        <v>1720</v>
      </c>
      <c r="B2019" s="6">
        <v>44979.785259282406</v>
      </c>
      <c r="C2019" s="5" t="s">
        <v>13</v>
      </c>
      <c r="D2019" s="7">
        <v>3127507199</v>
      </c>
      <c r="E2019" s="5" t="s">
        <v>31</v>
      </c>
      <c r="H2019" s="9">
        <v>30000</v>
      </c>
      <c r="I2019" s="5" t="s">
        <v>28</v>
      </c>
      <c r="J2019" s="5" t="s">
        <v>30</v>
      </c>
    </row>
    <row r="2020" spans="1:10">
      <c r="A2020" s="5" t="s">
        <v>1720</v>
      </c>
      <c r="B2020" s="6">
        <v>44979.785259282406</v>
      </c>
      <c r="C2020" s="5" t="s">
        <v>13</v>
      </c>
      <c r="D2020" s="7">
        <v>3132144857</v>
      </c>
      <c r="E2020" s="5" t="s">
        <v>31</v>
      </c>
      <c r="H2020" s="9">
        <v>16105</v>
      </c>
      <c r="I2020" s="5" t="s">
        <v>28</v>
      </c>
      <c r="J2020" s="5" t="s">
        <v>30</v>
      </c>
    </row>
    <row r="2021" spans="1:10">
      <c r="A2021" s="5" t="s">
        <v>1720</v>
      </c>
      <c r="B2021" s="6">
        <v>44979.785259282406</v>
      </c>
      <c r="C2021" s="5" t="s">
        <v>13</v>
      </c>
      <c r="D2021" s="15">
        <v>51217651676</v>
      </c>
      <c r="E2021" s="8" t="s">
        <v>27</v>
      </c>
      <c r="H2021" s="9">
        <v>13108.14</v>
      </c>
      <c r="I2021" s="5" t="s">
        <v>28</v>
      </c>
      <c r="J2021" s="5" t="s">
        <v>30</v>
      </c>
    </row>
    <row r="2022" spans="1:10">
      <c r="A2022" s="5" t="s">
        <v>1720</v>
      </c>
      <c r="B2022" s="6">
        <v>44979.785259282406</v>
      </c>
      <c r="C2022" s="5" t="s">
        <v>13</v>
      </c>
      <c r="D2022" s="15">
        <v>51167520337</v>
      </c>
      <c r="E2022" s="8" t="s">
        <v>27</v>
      </c>
      <c r="H2022" s="9">
        <v>340.2</v>
      </c>
      <c r="I2022" s="5" t="s">
        <v>28</v>
      </c>
      <c r="J2022" s="5" t="s">
        <v>30</v>
      </c>
    </row>
    <row r="2023" spans="1:10">
      <c r="A2023" s="5" t="s">
        <v>1720</v>
      </c>
      <c r="B2023" s="6">
        <v>44979.785259282406</v>
      </c>
      <c r="C2023" s="5" t="s">
        <v>13</v>
      </c>
      <c r="D2023" s="15">
        <v>45153190533</v>
      </c>
      <c r="E2023" s="8" t="s">
        <v>27</v>
      </c>
      <c r="H2023" s="9">
        <v>103.2</v>
      </c>
      <c r="I2023" s="5" t="s">
        <v>28</v>
      </c>
      <c r="J2023" s="5" t="s">
        <v>30</v>
      </c>
    </row>
    <row r="2024" spans="1:10">
      <c r="A2024" s="5" t="s">
        <v>1720</v>
      </c>
      <c r="B2024" s="6">
        <v>44979.785259282406</v>
      </c>
      <c r="C2024" s="5" t="s">
        <v>13</v>
      </c>
      <c r="D2024" s="15">
        <v>45123327456</v>
      </c>
      <c r="E2024" s="8" t="s">
        <v>27</v>
      </c>
      <c r="H2024" s="9">
        <v>478.6</v>
      </c>
      <c r="I2024" s="5" t="s">
        <v>28</v>
      </c>
      <c r="J2024" s="5" t="s">
        <v>30</v>
      </c>
    </row>
    <row r="2025" spans="1:10">
      <c r="A2025" s="5" t="s">
        <v>1720</v>
      </c>
      <c r="B2025" s="6">
        <v>44979.785259282406</v>
      </c>
      <c r="C2025" s="5" t="s">
        <v>13</v>
      </c>
      <c r="D2025" s="15">
        <v>45133193326</v>
      </c>
      <c r="E2025" s="8" t="s">
        <v>27</v>
      </c>
      <c r="H2025" s="9">
        <v>490.8</v>
      </c>
      <c r="I2025" s="5" t="s">
        <v>28</v>
      </c>
      <c r="J2025" s="5" t="s">
        <v>30</v>
      </c>
    </row>
    <row r="2026" spans="1:10">
      <c r="A2026" s="5" t="s">
        <v>1720</v>
      </c>
      <c r="B2026" s="6">
        <v>44979.785259282406</v>
      </c>
      <c r="C2026" s="5" t="s">
        <v>13</v>
      </c>
      <c r="D2026" s="7">
        <v>39089809</v>
      </c>
      <c r="E2026" s="5" t="s">
        <v>31</v>
      </c>
      <c r="H2026" s="9">
        <v>2295.96</v>
      </c>
      <c r="I2026" s="5" t="s">
        <v>28</v>
      </c>
      <c r="J2026" s="5" t="s">
        <v>30</v>
      </c>
    </row>
    <row r="2027" spans="1:10">
      <c r="A2027" s="5" t="s">
        <v>1720</v>
      </c>
      <c r="B2027" s="6">
        <v>44979.785259282406</v>
      </c>
      <c r="C2027" s="5" t="s">
        <v>13</v>
      </c>
      <c r="D2027" s="7">
        <v>207558</v>
      </c>
      <c r="E2027" s="8" t="s">
        <v>27</v>
      </c>
      <c r="H2027" s="9">
        <v>200</v>
      </c>
      <c r="I2027" s="5" t="s">
        <v>28</v>
      </c>
      <c r="J2027" s="5" t="s">
        <v>29</v>
      </c>
    </row>
    <row r="2028" spans="1:10">
      <c r="A2028" s="5" t="s">
        <v>1720</v>
      </c>
      <c r="B2028" s="6">
        <v>44979.785259282406</v>
      </c>
      <c r="C2028" s="5" t="s">
        <v>13</v>
      </c>
      <c r="D2028" s="7">
        <v>458409</v>
      </c>
      <c r="E2028" s="8" t="s">
        <v>27</v>
      </c>
      <c r="H2028" s="9">
        <v>17420.900000000001</v>
      </c>
      <c r="I2028" s="5" t="s">
        <v>28</v>
      </c>
      <c r="J2028" s="5" t="s">
        <v>29</v>
      </c>
    </row>
    <row r="2029" spans="1:10">
      <c r="A2029" s="5" t="s">
        <v>1720</v>
      </c>
      <c r="B2029" s="6">
        <v>44979.785259282406</v>
      </c>
      <c r="C2029" s="5" t="s">
        <v>13</v>
      </c>
      <c r="D2029" s="7">
        <v>207561</v>
      </c>
      <c r="E2029" s="8" t="s">
        <v>27</v>
      </c>
      <c r="H2029" s="9">
        <v>22170.5</v>
      </c>
      <c r="I2029" s="5" t="s">
        <v>28</v>
      </c>
      <c r="J2029" s="5" t="s">
        <v>32</v>
      </c>
    </row>
    <row r="2030" spans="1:10">
      <c r="A2030" s="5" t="s">
        <v>1720</v>
      </c>
      <c r="B2030" s="6">
        <v>44979.785259282406</v>
      </c>
      <c r="C2030" s="5" t="s">
        <v>13</v>
      </c>
      <c r="D2030" s="7">
        <v>207560</v>
      </c>
      <c r="E2030" s="8" t="s">
        <v>27</v>
      </c>
      <c r="H2030" s="9">
        <v>3057.44</v>
      </c>
      <c r="I2030" s="5" t="s">
        <v>28</v>
      </c>
      <c r="J2030" s="5" t="s">
        <v>32</v>
      </c>
    </row>
    <row r="2031" spans="1:10">
      <c r="A2031" s="5" t="s">
        <v>1720</v>
      </c>
      <c r="B2031" s="6">
        <v>44979.785259282406</v>
      </c>
      <c r="C2031" s="5" t="s">
        <v>13</v>
      </c>
      <c r="D2031" s="7">
        <v>207559</v>
      </c>
      <c r="E2031" s="8" t="s">
        <v>27</v>
      </c>
      <c r="H2031" s="9">
        <v>2450.2199999999998</v>
      </c>
      <c r="I2031" s="5" t="s">
        <v>28</v>
      </c>
      <c r="J2031" s="5" t="s">
        <v>32</v>
      </c>
    </row>
    <row r="2032" spans="1:10">
      <c r="A2032" s="5" t="s">
        <v>1720</v>
      </c>
      <c r="B2032" s="6">
        <v>44979.785259282406</v>
      </c>
      <c r="C2032" s="5" t="s">
        <v>13</v>
      </c>
      <c r="D2032" s="7">
        <v>142506</v>
      </c>
      <c r="E2032" s="8" t="s">
        <v>27</v>
      </c>
      <c r="H2032" s="9">
        <v>6127.5</v>
      </c>
      <c r="I2032" s="5" t="s">
        <v>28</v>
      </c>
      <c r="J2032" s="8" t="s">
        <v>1130</v>
      </c>
    </row>
    <row r="2033" spans="1:10">
      <c r="A2033" s="5" t="s">
        <v>1720</v>
      </c>
      <c r="B2033" s="6">
        <v>44979.785259282406</v>
      </c>
      <c r="C2033" s="5" t="s">
        <v>13</v>
      </c>
      <c r="D2033" s="7"/>
      <c r="E2033" s="8"/>
      <c r="F2033" s="9">
        <v>7523.1</v>
      </c>
      <c r="I2033" s="10" t="s">
        <v>9</v>
      </c>
      <c r="J2033" s="8" t="s">
        <v>14</v>
      </c>
    </row>
    <row r="2034" spans="1:10">
      <c r="A2034" s="5" t="s">
        <v>1720</v>
      </c>
      <c r="B2034" s="6">
        <v>44979.785259282406</v>
      </c>
      <c r="C2034" s="5" t="s">
        <v>13</v>
      </c>
      <c r="D2034" s="7"/>
      <c r="E2034" s="8"/>
      <c r="F2034" s="9">
        <v>4401.8</v>
      </c>
      <c r="I2034" s="10" t="s">
        <v>9</v>
      </c>
      <c r="J2034" s="5" t="s">
        <v>15</v>
      </c>
    </row>
    <row r="2035" spans="1:10">
      <c r="A2035" s="5" t="s">
        <v>1720</v>
      </c>
      <c r="B2035" s="6">
        <v>44979.785259282406</v>
      </c>
      <c r="C2035" s="5" t="s">
        <v>13</v>
      </c>
      <c r="D2035" s="7"/>
      <c r="E2035" s="8"/>
      <c r="F2035" s="9">
        <v>4254.1000000000004</v>
      </c>
      <c r="I2035" s="10" t="s">
        <v>9</v>
      </c>
      <c r="J2035" s="8" t="s">
        <v>219</v>
      </c>
    </row>
    <row r="2036" spans="1:10">
      <c r="A2036" s="5" t="s">
        <v>1720</v>
      </c>
      <c r="B2036" s="6">
        <v>44979.785259282406</v>
      </c>
      <c r="C2036" s="5" t="s">
        <v>13</v>
      </c>
      <c r="D2036" s="7"/>
      <c r="E2036" s="8"/>
      <c r="F2036" s="9">
        <v>45</v>
      </c>
      <c r="I2036" s="10" t="s">
        <v>9</v>
      </c>
      <c r="J2036" s="5" t="s">
        <v>30</v>
      </c>
    </row>
    <row r="2037" spans="1:10">
      <c r="A2037" s="11" t="s">
        <v>22</v>
      </c>
      <c r="B2037" s="3"/>
      <c r="C2037" s="3"/>
      <c r="D2037" s="7"/>
      <c r="E2037" s="8"/>
      <c r="F2037" s="37">
        <f>SUM(F2014:G2036)</f>
        <v>16224.000000000002</v>
      </c>
      <c r="H2037" s="9"/>
      <c r="I2037" s="10"/>
      <c r="J2037" s="5"/>
    </row>
    <row r="2038" spans="1:10">
      <c r="A2038" s="13" t="s">
        <v>23</v>
      </c>
      <c r="B2038" s="13" t="s">
        <v>24</v>
      </c>
      <c r="C2038" s="13" t="s">
        <v>25</v>
      </c>
      <c r="D2038" s="7"/>
      <c r="E2038" s="8"/>
      <c r="H2038" s="9"/>
      <c r="I2038" s="10"/>
      <c r="J2038" s="5"/>
    </row>
  </sheetData>
  <mergeCells count="368">
    <mergeCell ref="A1984:A1985"/>
    <mergeCell ref="B1984:B1985"/>
    <mergeCell ref="C1984:C1985"/>
    <mergeCell ref="D1984:D1985"/>
    <mergeCell ref="E1984:E1985"/>
    <mergeCell ref="F1984:H1984"/>
    <mergeCell ref="I1984:I1985"/>
    <mergeCell ref="J1984:J1985"/>
    <mergeCell ref="A1903:A1904"/>
    <mergeCell ref="B1903:B1904"/>
    <mergeCell ref="C1903:C1904"/>
    <mergeCell ref="D1903:D1904"/>
    <mergeCell ref="E1903:E1904"/>
    <mergeCell ref="F1903:H1903"/>
    <mergeCell ref="I1903:I1904"/>
    <mergeCell ref="J1903:J1904"/>
    <mergeCell ref="A1976:A1977"/>
    <mergeCell ref="B1976:B1977"/>
    <mergeCell ref="C1976:C1977"/>
    <mergeCell ref="D1976:D1977"/>
    <mergeCell ref="E1976:E1977"/>
    <mergeCell ref="F1976:H1976"/>
    <mergeCell ref="I1976:I1977"/>
    <mergeCell ref="J1976:J1977"/>
    <mergeCell ref="I1573:I1574"/>
    <mergeCell ref="J1573:J1574"/>
    <mergeCell ref="A1573:A1574"/>
    <mergeCell ref="B1573:B1574"/>
    <mergeCell ref="C1573:C1574"/>
    <mergeCell ref="D1573:D1574"/>
    <mergeCell ref="E1573:E1574"/>
    <mergeCell ref="F1573:H1573"/>
    <mergeCell ref="I1690:I1691"/>
    <mergeCell ref="J1690:J1691"/>
    <mergeCell ref="A1690:A1691"/>
    <mergeCell ref="B1690:B1691"/>
    <mergeCell ref="C1690:C1691"/>
    <mergeCell ref="D1690:D1691"/>
    <mergeCell ref="E1690:E1691"/>
    <mergeCell ref="F1690:H1690"/>
    <mergeCell ref="I1619:I1620"/>
    <mergeCell ref="J1619:J1620"/>
    <mergeCell ref="A1675:A1676"/>
    <mergeCell ref="B1675:B1676"/>
    <mergeCell ref="C1675:C1676"/>
    <mergeCell ref="D1675:D1676"/>
    <mergeCell ref="E1675:E1676"/>
    <mergeCell ref="F1675:H1675"/>
    <mergeCell ref="I1491:I1492"/>
    <mergeCell ref="J1491:J1492"/>
    <mergeCell ref="A1491:A1492"/>
    <mergeCell ref="B1491:B1492"/>
    <mergeCell ref="C1491:C1492"/>
    <mergeCell ref="D1491:D1492"/>
    <mergeCell ref="E1491:E1492"/>
    <mergeCell ref="F1491:H1491"/>
    <mergeCell ref="I1519:I1520"/>
    <mergeCell ref="J1519:J1520"/>
    <mergeCell ref="A1519:A1520"/>
    <mergeCell ref="B1519:B1520"/>
    <mergeCell ref="C1519:C1520"/>
    <mergeCell ref="D1519:D1520"/>
    <mergeCell ref="E1519:E1520"/>
    <mergeCell ref="F1519:H1519"/>
    <mergeCell ref="I1429:I1430"/>
    <mergeCell ref="J1429:J1430"/>
    <mergeCell ref="A1429:A1430"/>
    <mergeCell ref="B1429:B1430"/>
    <mergeCell ref="C1429:C1430"/>
    <mergeCell ref="D1429:D1430"/>
    <mergeCell ref="E1429:E1430"/>
    <mergeCell ref="F1429:H1429"/>
    <mergeCell ref="I1444:I1445"/>
    <mergeCell ref="J1444:J1445"/>
    <mergeCell ref="A1444:A1445"/>
    <mergeCell ref="B1444:B1445"/>
    <mergeCell ref="C1444:C1445"/>
    <mergeCell ref="D1444:D1445"/>
    <mergeCell ref="E1444:E1445"/>
    <mergeCell ref="F1444:H1444"/>
    <mergeCell ref="A1366:A1367"/>
    <mergeCell ref="B1366:B1367"/>
    <mergeCell ref="C1366:C1367"/>
    <mergeCell ref="D1366:D1367"/>
    <mergeCell ref="E1366:E1367"/>
    <mergeCell ref="F1366:H1366"/>
    <mergeCell ref="I1366:I1367"/>
    <mergeCell ref="J1366:J1367"/>
    <mergeCell ref="A1247:A1248"/>
    <mergeCell ref="B1247:B1248"/>
    <mergeCell ref="E1247:E1248"/>
    <mergeCell ref="F1247:H1247"/>
    <mergeCell ref="I1247:I1248"/>
    <mergeCell ref="J1247:J1248"/>
    <mergeCell ref="C1247:C1248"/>
    <mergeCell ref="D1247:D1248"/>
    <mergeCell ref="I1054:I1055"/>
    <mergeCell ref="J1054:J1055"/>
    <mergeCell ref="A1054:A1055"/>
    <mergeCell ref="B1054:B1055"/>
    <mergeCell ref="C1054:C1055"/>
    <mergeCell ref="D1054:D1055"/>
    <mergeCell ref="E1054:E1055"/>
    <mergeCell ref="F1054:H1054"/>
    <mergeCell ref="I930:I931"/>
    <mergeCell ref="J930:J931"/>
    <mergeCell ref="A1008:A1009"/>
    <mergeCell ref="B1008:B1009"/>
    <mergeCell ref="C1008:C1009"/>
    <mergeCell ref="D1008:D1009"/>
    <mergeCell ref="E1008:E1009"/>
    <mergeCell ref="F1008:H1008"/>
    <mergeCell ref="I1008:I1009"/>
    <mergeCell ref="J1008:J1009"/>
    <mergeCell ref="A930:A931"/>
    <mergeCell ref="B930:B931"/>
    <mergeCell ref="C930:C931"/>
    <mergeCell ref="D930:D931"/>
    <mergeCell ref="E930:E931"/>
    <mergeCell ref="F930:H930"/>
    <mergeCell ref="A786:A787"/>
    <mergeCell ref="B786:B787"/>
    <mergeCell ref="C786:C787"/>
    <mergeCell ref="D786:D787"/>
    <mergeCell ref="E786:E787"/>
    <mergeCell ref="F786:H786"/>
    <mergeCell ref="I786:I787"/>
    <mergeCell ref="J786:J787"/>
    <mergeCell ref="I840:I841"/>
    <mergeCell ref="J840:J841"/>
    <mergeCell ref="A840:A841"/>
    <mergeCell ref="B840:B841"/>
    <mergeCell ref="C840:C841"/>
    <mergeCell ref="D840:D841"/>
    <mergeCell ref="E840:E841"/>
    <mergeCell ref="F840:H840"/>
    <mergeCell ref="I795:I796"/>
    <mergeCell ref="J795:J796"/>
    <mergeCell ref="A795:A796"/>
    <mergeCell ref="B795:B796"/>
    <mergeCell ref="C795:C796"/>
    <mergeCell ref="D795:D796"/>
    <mergeCell ref="E795:E796"/>
    <mergeCell ref="F795:H795"/>
    <mergeCell ref="I773:I774"/>
    <mergeCell ref="J773:J774"/>
    <mergeCell ref="A773:A774"/>
    <mergeCell ref="B773:B774"/>
    <mergeCell ref="C773:C774"/>
    <mergeCell ref="D773:D774"/>
    <mergeCell ref="E773:E774"/>
    <mergeCell ref="F773:H773"/>
    <mergeCell ref="A717:A718"/>
    <mergeCell ref="B717:B718"/>
    <mergeCell ref="C717:C718"/>
    <mergeCell ref="D717:D718"/>
    <mergeCell ref="E717:E718"/>
    <mergeCell ref="F717:H717"/>
    <mergeCell ref="I717:I718"/>
    <mergeCell ref="J717:J718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I499:I500"/>
    <mergeCell ref="J499:J500"/>
    <mergeCell ref="A499:A500"/>
    <mergeCell ref="B499:B500"/>
    <mergeCell ref="C499:C500"/>
    <mergeCell ref="D499:D500"/>
    <mergeCell ref="E499:E500"/>
    <mergeCell ref="F499:H499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A90:A91"/>
    <mergeCell ref="F90:H90"/>
    <mergeCell ref="I90:I91"/>
    <mergeCell ref="J90:J91"/>
    <mergeCell ref="B90:B91"/>
    <mergeCell ref="C90:C91"/>
    <mergeCell ref="D90:D91"/>
    <mergeCell ref="E90:E91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J306:J307"/>
    <mergeCell ref="C306:C307"/>
    <mergeCell ref="D306:D307"/>
    <mergeCell ref="A306:A307"/>
    <mergeCell ref="B306:B307"/>
    <mergeCell ref="E306:E307"/>
    <mergeCell ref="F306:H306"/>
    <mergeCell ref="I306:I307"/>
    <mergeCell ref="F432:H432"/>
    <mergeCell ref="I432:I433"/>
    <mergeCell ref="J432:J433"/>
    <mergeCell ref="A432:A433"/>
    <mergeCell ref="B432:B433"/>
    <mergeCell ref="C432:C433"/>
    <mergeCell ref="D432:D433"/>
    <mergeCell ref="E432:E433"/>
    <mergeCell ref="I472:I473"/>
    <mergeCell ref="J472:J473"/>
    <mergeCell ref="A472:A473"/>
    <mergeCell ref="B472:B473"/>
    <mergeCell ref="C472:C473"/>
    <mergeCell ref="D472:D473"/>
    <mergeCell ref="E472:E473"/>
    <mergeCell ref="F472:H472"/>
    <mergeCell ref="I567:I568"/>
    <mergeCell ref="J567:J568"/>
    <mergeCell ref="A567:A568"/>
    <mergeCell ref="B567:B568"/>
    <mergeCell ref="C567:C568"/>
    <mergeCell ref="D567:D568"/>
    <mergeCell ref="E567:E568"/>
    <mergeCell ref="F567:H567"/>
    <mergeCell ref="I650:I651"/>
    <mergeCell ref="J650:J651"/>
    <mergeCell ref="A650:A651"/>
    <mergeCell ref="B650:B651"/>
    <mergeCell ref="C650:C651"/>
    <mergeCell ref="D650:D651"/>
    <mergeCell ref="E650:E651"/>
    <mergeCell ref="F650:H650"/>
    <mergeCell ref="I607:I608"/>
    <mergeCell ref="J607:J608"/>
    <mergeCell ref="A607:A608"/>
    <mergeCell ref="B607:B608"/>
    <mergeCell ref="C607:C608"/>
    <mergeCell ref="D607:D608"/>
    <mergeCell ref="E607:E608"/>
    <mergeCell ref="F607:H607"/>
    <mergeCell ref="I888:I889"/>
    <mergeCell ref="J888:J889"/>
    <mergeCell ref="A888:A889"/>
    <mergeCell ref="B888:B889"/>
    <mergeCell ref="C888:C889"/>
    <mergeCell ref="D888:D889"/>
    <mergeCell ref="E888:E889"/>
    <mergeCell ref="F888:H888"/>
    <mergeCell ref="I1223:I1224"/>
    <mergeCell ref="J1223:J1224"/>
    <mergeCell ref="A1223:A1224"/>
    <mergeCell ref="B1223:B1224"/>
    <mergeCell ref="C1223:C1224"/>
    <mergeCell ref="D1223:D1224"/>
    <mergeCell ref="E1223:E1224"/>
    <mergeCell ref="F1223:H1223"/>
    <mergeCell ref="I1122:I1123"/>
    <mergeCell ref="J1122:J1123"/>
    <mergeCell ref="A1122:A1123"/>
    <mergeCell ref="B1122:B1123"/>
    <mergeCell ref="C1122:C1123"/>
    <mergeCell ref="D1122:D1123"/>
    <mergeCell ref="E1122:E1123"/>
    <mergeCell ref="F1122:H1122"/>
    <mergeCell ref="A1619:A1620"/>
    <mergeCell ref="B1619:B1620"/>
    <mergeCell ref="C1619:C1620"/>
    <mergeCell ref="D1619:D1620"/>
    <mergeCell ref="E1619:E1620"/>
    <mergeCell ref="F1619:H1619"/>
    <mergeCell ref="I1843:I1844"/>
    <mergeCell ref="J1843:J1844"/>
    <mergeCell ref="A1843:A1844"/>
    <mergeCell ref="B1843:B1844"/>
    <mergeCell ref="C1843:C1844"/>
    <mergeCell ref="D1843:D1844"/>
    <mergeCell ref="E1843:E1844"/>
    <mergeCell ref="F1843:H1843"/>
    <mergeCell ref="I1774:I1775"/>
    <mergeCell ref="J1774:J1775"/>
    <mergeCell ref="A1774:A1775"/>
    <mergeCell ref="B1774:B1775"/>
    <mergeCell ref="C1774:C1775"/>
    <mergeCell ref="D1774:D1775"/>
    <mergeCell ref="E1774:E1775"/>
    <mergeCell ref="F1774:H1774"/>
    <mergeCell ref="I1737:I1738"/>
    <mergeCell ref="J1737:J1738"/>
    <mergeCell ref="I1993:I1994"/>
    <mergeCell ref="J1993:J1994"/>
    <mergeCell ref="A1993:A1994"/>
    <mergeCell ref="B1993:B1994"/>
    <mergeCell ref="C1993:C1994"/>
    <mergeCell ref="D1993:D1994"/>
    <mergeCell ref="E1993:E1994"/>
    <mergeCell ref="F1993:H1993"/>
    <mergeCell ref="I1675:I1676"/>
    <mergeCell ref="J1675:J1676"/>
    <mergeCell ref="A1737:A1738"/>
    <mergeCell ref="B1737:B1738"/>
    <mergeCell ref="C1737:C1738"/>
    <mergeCell ref="D1737:D1738"/>
    <mergeCell ref="E1737:E1738"/>
    <mergeCell ref="F1737:H1737"/>
    <mergeCell ref="I1961:I1962"/>
    <mergeCell ref="J1961:J1962"/>
    <mergeCell ref="A1961:A1962"/>
    <mergeCell ref="B1961:B1962"/>
    <mergeCell ref="C1961:C1962"/>
    <mergeCell ref="D1961:D1962"/>
    <mergeCell ref="E1961:E1962"/>
    <mergeCell ref="F1961:H196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F96-8936-4CD2-96D4-5AE3A69482E8}">
  <sheetPr>
    <tabColor theme="9"/>
  </sheetPr>
  <dimension ref="A1:J430"/>
  <sheetViews>
    <sheetView topLeftCell="A393" workbookViewId="0">
      <selection activeCell="D403" sqref="D403:D40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112</v>
      </c>
      <c r="B5" s="6">
        <v>44926.669782199075</v>
      </c>
      <c r="C5" s="5" t="s">
        <v>113</v>
      </c>
      <c r="D5" s="7"/>
      <c r="E5" s="8"/>
      <c r="F5" s="9">
        <v>288.88</v>
      </c>
      <c r="I5" s="10" t="s">
        <v>9</v>
      </c>
      <c r="J5" s="5" t="s">
        <v>113</v>
      </c>
    </row>
    <row r="6" spans="1:10">
      <c r="A6" s="5" t="s">
        <v>112</v>
      </c>
      <c r="B6" s="6">
        <v>44926.669782199075</v>
      </c>
      <c r="C6" s="5" t="s">
        <v>113</v>
      </c>
      <c r="D6" s="7"/>
      <c r="E6" s="8"/>
      <c r="H6" s="9">
        <v>133.21</v>
      </c>
      <c r="I6" s="5" t="s">
        <v>36</v>
      </c>
      <c r="J6" s="5" t="s">
        <v>113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112517540</v>
      </c>
      <c r="E8" s="14">
        <v>112517732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5" t="s">
        <v>0</v>
      </c>
      <c r="B13" s="95" t="s">
        <v>2</v>
      </c>
      <c r="C13" s="95" t="s">
        <v>3</v>
      </c>
      <c r="D13" s="95" t="s">
        <v>4</v>
      </c>
      <c r="E13" s="95" t="s">
        <v>5</v>
      </c>
      <c r="F13" s="97" t="s">
        <v>6</v>
      </c>
      <c r="G13" s="98"/>
      <c r="H13" s="99"/>
      <c r="I13" s="95" t="s">
        <v>7</v>
      </c>
      <c r="J13" s="95" t="s">
        <v>8</v>
      </c>
    </row>
    <row r="14" spans="1:10">
      <c r="A14" s="96"/>
      <c r="B14" s="96"/>
      <c r="C14" s="96"/>
      <c r="D14" s="96"/>
      <c r="E14" s="96"/>
      <c r="F14" s="4" t="s">
        <v>9</v>
      </c>
      <c r="G14" s="4" t="s">
        <v>10</v>
      </c>
      <c r="H14" s="4" t="s">
        <v>11</v>
      </c>
      <c r="I14" s="96"/>
      <c r="J14" s="96"/>
    </row>
    <row r="15" spans="1:10">
      <c r="A15" s="17" t="s">
        <v>270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5" t="s">
        <v>0</v>
      </c>
      <c r="B22" s="95" t="s">
        <v>2</v>
      </c>
      <c r="C22" s="95" t="s">
        <v>3</v>
      </c>
      <c r="D22" s="95" t="s">
        <v>4</v>
      </c>
      <c r="E22" s="95" t="s">
        <v>5</v>
      </c>
      <c r="F22" s="97" t="s">
        <v>6</v>
      </c>
      <c r="G22" s="98"/>
      <c r="H22" s="99"/>
      <c r="I22" s="95" t="s">
        <v>7</v>
      </c>
      <c r="J22" s="95" t="s">
        <v>8</v>
      </c>
    </row>
    <row r="23" spans="1:10">
      <c r="A23" s="96"/>
      <c r="B23" s="96"/>
      <c r="C23" s="96"/>
      <c r="D23" s="96"/>
      <c r="E23" s="96"/>
      <c r="F23" s="4" t="s">
        <v>9</v>
      </c>
      <c r="G23" s="4" t="s">
        <v>10</v>
      </c>
      <c r="H23" s="4" t="s">
        <v>11</v>
      </c>
      <c r="I23" s="96"/>
      <c r="J23" s="96"/>
    </row>
    <row r="24" spans="1:10">
      <c r="A24" s="5" t="s">
        <v>247</v>
      </c>
      <c r="B24" s="6">
        <v>44929.795903321756</v>
      </c>
      <c r="C24" s="5" t="s">
        <v>113</v>
      </c>
      <c r="D24" s="7"/>
      <c r="E24" s="8"/>
      <c r="F24" s="9">
        <v>642.17999999999995</v>
      </c>
      <c r="I24" s="10" t="s">
        <v>9</v>
      </c>
      <c r="J24" s="5" t="s">
        <v>113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28">
        <v>112518943</v>
      </c>
      <c r="E26" s="14">
        <v>112519147</v>
      </c>
      <c r="H26" s="9"/>
      <c r="I26" s="10"/>
      <c r="J26" s="8"/>
    </row>
    <row r="27" spans="1:10">
      <c r="A27" s="5"/>
      <c r="B27" s="6"/>
      <c r="C27" s="5"/>
      <c r="D27" s="7"/>
      <c r="E27" s="8"/>
      <c r="H27" s="9"/>
      <c r="I27" s="10"/>
      <c r="J27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5" t="s">
        <v>0</v>
      </c>
      <c r="B31" s="95" t="s">
        <v>2</v>
      </c>
      <c r="C31" s="95" t="s">
        <v>3</v>
      </c>
      <c r="D31" s="95" t="s">
        <v>4</v>
      </c>
      <c r="E31" s="95" t="s">
        <v>5</v>
      </c>
      <c r="F31" s="97" t="s">
        <v>6</v>
      </c>
      <c r="G31" s="98"/>
      <c r="H31" s="99"/>
      <c r="I31" s="95" t="s">
        <v>7</v>
      </c>
      <c r="J31" s="95" t="s">
        <v>8</v>
      </c>
    </row>
    <row r="32" spans="1:10">
      <c r="A32" s="96"/>
      <c r="B32" s="96"/>
      <c r="C32" s="96"/>
      <c r="D32" s="96"/>
      <c r="E32" s="96"/>
      <c r="F32" s="4" t="s">
        <v>9</v>
      </c>
      <c r="G32" s="4" t="s">
        <v>10</v>
      </c>
      <c r="H32" s="4" t="s">
        <v>11</v>
      </c>
      <c r="I32" s="96"/>
      <c r="J32" s="96"/>
    </row>
    <row r="33" spans="1:10">
      <c r="A33" s="5" t="s">
        <v>288</v>
      </c>
      <c r="B33" s="6">
        <v>44930.79966034722</v>
      </c>
      <c r="C33" s="5" t="s">
        <v>113</v>
      </c>
      <c r="D33" s="7"/>
      <c r="E33" s="8"/>
      <c r="F33" s="9">
        <v>3412.25</v>
      </c>
      <c r="I33" s="10" t="s">
        <v>9</v>
      </c>
      <c r="J33" s="5" t="s">
        <v>113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>
      <c r="A35" s="13" t="s">
        <v>23</v>
      </c>
      <c r="B35" s="13" t="s">
        <v>24</v>
      </c>
      <c r="C35" s="13" t="s">
        <v>25</v>
      </c>
      <c r="D35" s="28">
        <v>112539397</v>
      </c>
      <c r="E35" s="14">
        <v>112556923</v>
      </c>
      <c r="H35" s="9"/>
      <c r="I35" s="10"/>
      <c r="J35" s="8"/>
    </row>
    <row r="36" spans="1:10" ht="15.75">
      <c r="D36" s="43">
        <v>112521193</v>
      </c>
      <c r="E36" s="22">
        <v>112521521</v>
      </c>
      <c r="F36" s="44" t="s">
        <v>314</v>
      </c>
    </row>
    <row r="37" spans="1:10">
      <c r="A37" s="17" t="s">
        <v>429</v>
      </c>
      <c r="B37" s="17"/>
      <c r="C37" s="17"/>
      <c r="D37" s="17"/>
      <c r="E37" s="17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323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95" t="s">
        <v>0</v>
      </c>
      <c r="B42" s="95" t="s">
        <v>2</v>
      </c>
      <c r="C42" s="95" t="s">
        <v>3</v>
      </c>
      <c r="D42" s="95" t="s">
        <v>4</v>
      </c>
      <c r="E42" s="95" t="s">
        <v>5</v>
      </c>
      <c r="F42" s="97" t="s">
        <v>6</v>
      </c>
      <c r="G42" s="98"/>
      <c r="H42" s="99"/>
      <c r="I42" s="95" t="s">
        <v>7</v>
      </c>
      <c r="J42" s="95" t="s">
        <v>8</v>
      </c>
    </row>
    <row r="43" spans="1:10">
      <c r="A43" s="96"/>
      <c r="B43" s="96"/>
      <c r="C43" s="96"/>
      <c r="D43" s="96"/>
      <c r="E43" s="96"/>
      <c r="F43" s="4" t="s">
        <v>9</v>
      </c>
      <c r="G43" s="4" t="s">
        <v>10</v>
      </c>
      <c r="H43" s="4" t="s">
        <v>11</v>
      </c>
      <c r="I43" s="96"/>
      <c r="J43" s="96"/>
    </row>
    <row r="44" spans="1:10">
      <c r="A44" s="5" t="s">
        <v>338</v>
      </c>
      <c r="B44" s="6">
        <v>44931.800043726849</v>
      </c>
      <c r="C44" s="5" t="s">
        <v>339</v>
      </c>
      <c r="D44" s="7"/>
      <c r="E44" s="8"/>
      <c r="F44" s="9">
        <v>866.12</v>
      </c>
      <c r="I44" s="10" t="s">
        <v>9</v>
      </c>
      <c r="J44" s="5" t="s">
        <v>113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>
      <c r="A46" s="13" t="s">
        <v>23</v>
      </c>
      <c r="B46" s="13" t="s">
        <v>24</v>
      </c>
      <c r="C46" s="13" t="s">
        <v>25</v>
      </c>
      <c r="D46" s="28">
        <v>112539642</v>
      </c>
      <c r="E46" s="14">
        <v>112556924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363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95" t="s">
        <v>0</v>
      </c>
      <c r="B51" s="95" t="s">
        <v>2</v>
      </c>
      <c r="C51" s="95" t="s">
        <v>3</v>
      </c>
      <c r="D51" s="95" t="s">
        <v>4</v>
      </c>
      <c r="E51" s="95" t="s">
        <v>5</v>
      </c>
      <c r="F51" s="97" t="s">
        <v>6</v>
      </c>
      <c r="G51" s="98"/>
      <c r="H51" s="99"/>
      <c r="I51" s="95" t="s">
        <v>7</v>
      </c>
      <c r="J51" s="95" t="s">
        <v>8</v>
      </c>
    </row>
    <row r="52" spans="1:10">
      <c r="A52" s="96"/>
      <c r="B52" s="96"/>
      <c r="C52" s="96"/>
      <c r="D52" s="96"/>
      <c r="E52" s="96"/>
      <c r="F52" s="4" t="s">
        <v>9</v>
      </c>
      <c r="G52" s="4" t="s">
        <v>10</v>
      </c>
      <c r="H52" s="4" t="s">
        <v>11</v>
      </c>
      <c r="I52" s="96"/>
      <c r="J52" s="96"/>
    </row>
    <row r="53" spans="1:10">
      <c r="A53" s="5" t="s">
        <v>392</v>
      </c>
      <c r="B53" s="6">
        <v>44932.795698506947</v>
      </c>
      <c r="C53" s="5" t="s">
        <v>113</v>
      </c>
      <c r="D53" s="7"/>
      <c r="E53" s="8"/>
      <c r="F53" s="9">
        <v>363.43</v>
      </c>
      <c r="I53" s="10" t="s">
        <v>9</v>
      </c>
      <c r="J53" s="5" t="s">
        <v>113</v>
      </c>
    </row>
    <row r="54" spans="1:10">
      <c r="A54" s="5" t="s">
        <v>392</v>
      </c>
      <c r="B54" s="6">
        <v>44932.795698506947</v>
      </c>
      <c r="C54" s="5" t="s">
        <v>113</v>
      </c>
      <c r="D54" s="7"/>
      <c r="E54" s="8"/>
      <c r="H54" s="9">
        <v>81.569999999999993</v>
      </c>
      <c r="I54" s="5" t="s">
        <v>36</v>
      </c>
      <c r="J54" s="5" t="s">
        <v>113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28">
        <v>112539868</v>
      </c>
      <c r="E56" s="14">
        <v>112556925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366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5" t="s">
        <v>0</v>
      </c>
      <c r="B61" s="95" t="s">
        <v>2</v>
      </c>
      <c r="C61" s="95" t="s">
        <v>3</v>
      </c>
      <c r="D61" s="95" t="s">
        <v>4</v>
      </c>
      <c r="E61" s="95" t="s">
        <v>5</v>
      </c>
      <c r="F61" s="97" t="s">
        <v>6</v>
      </c>
      <c r="G61" s="98"/>
      <c r="H61" s="99"/>
      <c r="I61" s="95" t="s">
        <v>7</v>
      </c>
      <c r="J61" s="95" t="s">
        <v>8</v>
      </c>
    </row>
    <row r="62" spans="1:10">
      <c r="A62" s="96"/>
      <c r="B62" s="96"/>
      <c r="C62" s="96"/>
      <c r="D62" s="96"/>
      <c r="E62" s="96"/>
      <c r="F62" s="4" t="s">
        <v>9</v>
      </c>
      <c r="G62" s="4" t="s">
        <v>10</v>
      </c>
      <c r="H62" s="4" t="s">
        <v>11</v>
      </c>
      <c r="I62" s="96"/>
      <c r="J62" s="96"/>
    </row>
    <row r="63" spans="1:10">
      <c r="A63" s="5" t="s">
        <v>393</v>
      </c>
      <c r="B63" s="6">
        <v>44933.585776041669</v>
      </c>
      <c r="C63" s="5" t="s">
        <v>113</v>
      </c>
      <c r="D63" s="7"/>
      <c r="E63" s="8"/>
      <c r="F63" s="9">
        <v>1166.1099999999999</v>
      </c>
      <c r="I63" s="10" t="s">
        <v>9</v>
      </c>
      <c r="J63" s="5" t="s">
        <v>113</v>
      </c>
    </row>
    <row r="64" spans="1:10">
      <c r="A64" s="11" t="s">
        <v>22</v>
      </c>
      <c r="B64" s="3"/>
      <c r="C64" s="3"/>
      <c r="D64" s="7"/>
      <c r="E64" s="8"/>
      <c r="H64" s="9"/>
      <c r="I64" s="10"/>
      <c r="J64" s="5"/>
    </row>
    <row r="65" spans="1:10" ht="15.75">
      <c r="A65" s="13" t="s">
        <v>23</v>
      </c>
      <c r="B65" s="13" t="s">
        <v>24</v>
      </c>
      <c r="C65" s="13" t="s">
        <v>25</v>
      </c>
      <c r="D65" s="28">
        <v>112563517</v>
      </c>
      <c r="E65" s="14">
        <v>112563584</v>
      </c>
      <c r="H65" s="9"/>
      <c r="I65" s="10"/>
      <c r="J65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433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5" t="s">
        <v>0</v>
      </c>
      <c r="B70" s="95" t="s">
        <v>2</v>
      </c>
      <c r="C70" s="95" t="s">
        <v>3</v>
      </c>
      <c r="D70" s="95" t="s">
        <v>4</v>
      </c>
      <c r="E70" s="95" t="s">
        <v>5</v>
      </c>
      <c r="F70" s="97" t="s">
        <v>6</v>
      </c>
      <c r="G70" s="98"/>
      <c r="H70" s="99"/>
      <c r="I70" s="95" t="s">
        <v>7</v>
      </c>
      <c r="J70" s="95" t="s">
        <v>8</v>
      </c>
    </row>
    <row r="71" spans="1:10">
      <c r="A71" s="96"/>
      <c r="B71" s="96"/>
      <c r="C71" s="96"/>
      <c r="D71" s="96"/>
      <c r="E71" s="96"/>
      <c r="F71" s="4" t="s">
        <v>9</v>
      </c>
      <c r="G71" s="4" t="s">
        <v>10</v>
      </c>
      <c r="H71" s="4" t="s">
        <v>11</v>
      </c>
      <c r="I71" s="96"/>
      <c r="J71" s="96"/>
    </row>
    <row r="72" spans="1:10">
      <c r="A72" s="5" t="s">
        <v>449</v>
      </c>
      <c r="B72" s="6">
        <v>44935.79957758102</v>
      </c>
      <c r="C72" s="5" t="s">
        <v>113</v>
      </c>
      <c r="D72" s="7"/>
      <c r="E72" s="8"/>
      <c r="F72" s="9">
        <v>358.78</v>
      </c>
      <c r="I72" s="10" t="s">
        <v>9</v>
      </c>
      <c r="J72" s="5" t="s">
        <v>113</v>
      </c>
    </row>
    <row r="73" spans="1:10">
      <c r="A73" s="5" t="s">
        <v>449</v>
      </c>
      <c r="B73" s="6">
        <v>44935.79957758102</v>
      </c>
      <c r="C73" s="5" t="s">
        <v>113</v>
      </c>
      <c r="D73" s="7"/>
      <c r="E73" s="8"/>
      <c r="H73" s="9">
        <v>71.599999999999994</v>
      </c>
      <c r="I73" s="5" t="s">
        <v>36</v>
      </c>
      <c r="J73" s="5" t="s">
        <v>113</v>
      </c>
    </row>
    <row r="74" spans="1:10">
      <c r="A74" s="11" t="s">
        <v>22</v>
      </c>
      <c r="B74" s="3"/>
      <c r="C74" s="3"/>
      <c r="D74" s="7"/>
      <c r="E74" s="8"/>
      <c r="H74" s="9"/>
      <c r="I74" s="10"/>
      <c r="J74" s="5"/>
    </row>
    <row r="75" spans="1:10" ht="15.75">
      <c r="A75" s="13" t="s">
        <v>23</v>
      </c>
      <c r="B75" s="13" t="s">
        <v>24</v>
      </c>
      <c r="C75" s="13" t="s">
        <v>25</v>
      </c>
      <c r="D75" s="47">
        <v>112570460</v>
      </c>
      <c r="E75" s="14">
        <v>112576662</v>
      </c>
      <c r="H75" s="9"/>
      <c r="I75" s="10"/>
      <c r="J75" s="5"/>
    </row>
    <row r="76" spans="1:10">
      <c r="D76" s="48" t="s">
        <v>539</v>
      </c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474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95" t="s">
        <v>0</v>
      </c>
      <c r="B80" s="95" t="s">
        <v>2</v>
      </c>
      <c r="C80" s="95" t="s">
        <v>3</v>
      </c>
      <c r="D80" s="95" t="s">
        <v>4</v>
      </c>
      <c r="E80" s="95" t="s">
        <v>5</v>
      </c>
      <c r="F80" s="97" t="s">
        <v>6</v>
      </c>
      <c r="G80" s="98"/>
      <c r="H80" s="99"/>
      <c r="I80" s="95" t="s">
        <v>7</v>
      </c>
      <c r="J80" s="95" t="s">
        <v>8</v>
      </c>
    </row>
    <row r="81" spans="1:10">
      <c r="A81" s="96"/>
      <c r="B81" s="96"/>
      <c r="C81" s="96"/>
      <c r="D81" s="96"/>
      <c r="E81" s="96"/>
      <c r="F81" s="4" t="s">
        <v>9</v>
      </c>
      <c r="G81" s="4" t="s">
        <v>10</v>
      </c>
      <c r="H81" s="4" t="s">
        <v>11</v>
      </c>
      <c r="I81" s="96"/>
      <c r="J81" s="96"/>
    </row>
    <row r="82" spans="1:10">
      <c r="A82" s="5" t="s">
        <v>487</v>
      </c>
      <c r="B82" s="6">
        <v>44936.799269629628</v>
      </c>
      <c r="C82" s="5" t="s">
        <v>113</v>
      </c>
      <c r="D82" s="7"/>
      <c r="E82" s="8"/>
      <c r="F82" s="9">
        <v>1038.5899999999999</v>
      </c>
      <c r="I82" s="10" t="s">
        <v>9</v>
      </c>
      <c r="J82" s="5" t="s">
        <v>113</v>
      </c>
    </row>
    <row r="83" spans="1:10">
      <c r="A83" s="5" t="s">
        <v>487</v>
      </c>
      <c r="B83" s="6">
        <v>44936.799269629628</v>
      </c>
      <c r="C83" s="5" t="s">
        <v>113</v>
      </c>
      <c r="D83" s="7"/>
      <c r="E83" s="8"/>
      <c r="H83" s="9">
        <v>257.39999999999998</v>
      </c>
      <c r="I83" s="5" t="s">
        <v>36</v>
      </c>
      <c r="J83" s="5" t="s">
        <v>113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 ht="15.75">
      <c r="A85" s="13" t="s">
        <v>23</v>
      </c>
      <c r="B85" s="13" t="s">
        <v>24</v>
      </c>
      <c r="C85" s="13" t="s">
        <v>25</v>
      </c>
      <c r="D85" s="28">
        <v>112576468</v>
      </c>
      <c r="E85" s="14">
        <v>112576663</v>
      </c>
      <c r="H85" s="9"/>
      <c r="I85" s="10"/>
      <c r="J85" s="5"/>
    </row>
    <row r="86" spans="1:10">
      <c r="A86" s="5"/>
      <c r="B86" s="6"/>
      <c r="C86" s="5"/>
      <c r="D86" s="7"/>
      <c r="E86" s="8"/>
      <c r="H86" s="9"/>
      <c r="I86" s="10"/>
      <c r="J86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508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95" t="s">
        <v>0</v>
      </c>
      <c r="B90" s="95" t="s">
        <v>2</v>
      </c>
      <c r="C90" s="95" t="s">
        <v>3</v>
      </c>
      <c r="D90" s="95" t="s">
        <v>4</v>
      </c>
      <c r="E90" s="95" t="s">
        <v>5</v>
      </c>
      <c r="F90" s="97" t="s">
        <v>6</v>
      </c>
      <c r="G90" s="98"/>
      <c r="H90" s="99"/>
      <c r="I90" s="95" t="s">
        <v>7</v>
      </c>
      <c r="J90" s="95" t="s">
        <v>8</v>
      </c>
    </row>
    <row r="91" spans="1:10">
      <c r="A91" s="96"/>
      <c r="B91" s="96"/>
      <c r="C91" s="96"/>
      <c r="D91" s="96"/>
      <c r="E91" s="96"/>
      <c r="F91" s="4" t="s">
        <v>9</v>
      </c>
      <c r="G91" s="4" t="s">
        <v>10</v>
      </c>
      <c r="H91" s="4" t="s">
        <v>11</v>
      </c>
      <c r="I91" s="96"/>
      <c r="J91" s="96"/>
    </row>
    <row r="92" spans="1:10">
      <c r="A92" s="5" t="s">
        <v>523</v>
      </c>
      <c r="B92" s="6">
        <v>44937.798980694446</v>
      </c>
      <c r="C92" s="5" t="s">
        <v>113</v>
      </c>
      <c r="D92" s="7"/>
      <c r="E92" s="8"/>
      <c r="F92" s="9">
        <v>1995.72</v>
      </c>
      <c r="I92" s="10" t="s">
        <v>9</v>
      </c>
      <c r="J92" s="5" t="s">
        <v>113</v>
      </c>
    </row>
    <row r="93" spans="1:10">
      <c r="A93" s="11" t="s">
        <v>22</v>
      </c>
      <c r="B93" s="3"/>
      <c r="C93" s="3"/>
      <c r="D93" s="7"/>
      <c r="E93" s="8"/>
      <c r="H93" s="9"/>
      <c r="I93" s="10"/>
      <c r="J93" s="8"/>
    </row>
    <row r="94" spans="1:10" ht="15.75">
      <c r="A94" s="13" t="s">
        <v>23</v>
      </c>
      <c r="B94" s="13" t="s">
        <v>24</v>
      </c>
      <c r="C94" s="13" t="s">
        <v>25</v>
      </c>
      <c r="D94" s="28">
        <v>112584031</v>
      </c>
      <c r="E94" s="14">
        <v>112584173</v>
      </c>
      <c r="H94" s="9"/>
      <c r="I94" s="10"/>
      <c r="J94" s="8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541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95" t="s">
        <v>0</v>
      </c>
      <c r="B99" s="95" t="s">
        <v>2</v>
      </c>
      <c r="C99" s="95" t="s">
        <v>3</v>
      </c>
      <c r="D99" s="95" t="s">
        <v>4</v>
      </c>
      <c r="E99" s="95" t="s">
        <v>5</v>
      </c>
      <c r="F99" s="97" t="s">
        <v>6</v>
      </c>
      <c r="G99" s="98"/>
      <c r="H99" s="99"/>
      <c r="I99" s="95" t="s">
        <v>7</v>
      </c>
      <c r="J99" s="95" t="s">
        <v>8</v>
      </c>
    </row>
    <row r="100" spans="1:10">
      <c r="A100" s="96"/>
      <c r="B100" s="96"/>
      <c r="C100" s="96"/>
      <c r="D100" s="96"/>
      <c r="E100" s="96"/>
      <c r="F100" s="4" t="s">
        <v>9</v>
      </c>
      <c r="G100" s="4" t="s">
        <v>10</v>
      </c>
      <c r="H100" s="4" t="s">
        <v>11</v>
      </c>
      <c r="I100" s="96"/>
      <c r="J100" s="96"/>
    </row>
    <row r="101" spans="1:10">
      <c r="A101" s="5" t="s">
        <v>558</v>
      </c>
      <c r="B101" s="6">
        <v>44938.79483770833</v>
      </c>
      <c r="C101" s="5" t="s">
        <v>113</v>
      </c>
      <c r="D101" s="7"/>
      <c r="E101" s="8"/>
      <c r="F101" s="9">
        <v>626.76</v>
      </c>
      <c r="I101" s="10" t="s">
        <v>9</v>
      </c>
      <c r="J101" s="5" t="s">
        <v>113</v>
      </c>
    </row>
    <row r="102" spans="1:10">
      <c r="A102" s="11" t="s">
        <v>22</v>
      </c>
      <c r="B102" s="3"/>
      <c r="C102" s="3"/>
      <c r="D102" s="7"/>
      <c r="E102" s="8"/>
      <c r="F102" s="9"/>
      <c r="I102" s="10"/>
      <c r="J102" s="8"/>
    </row>
    <row r="103" spans="1:10" ht="15.75">
      <c r="A103" s="13" t="s">
        <v>23</v>
      </c>
      <c r="B103" s="13" t="s">
        <v>24</v>
      </c>
      <c r="C103" s="13" t="s">
        <v>25</v>
      </c>
      <c r="D103" s="47">
        <v>112587038</v>
      </c>
      <c r="E103" s="14">
        <v>112587211</v>
      </c>
      <c r="I103" s="10"/>
      <c r="J103" s="8"/>
    </row>
    <row r="104" spans="1:10">
      <c r="A104" s="5"/>
      <c r="B104" s="6"/>
      <c r="C104" s="5"/>
      <c r="D104" s="58" t="s">
        <v>641</v>
      </c>
      <c r="E104" s="8"/>
      <c r="F104" s="9"/>
      <c r="I104" s="10"/>
      <c r="J104" s="8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585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95" t="s">
        <v>0</v>
      </c>
      <c r="B108" s="95" t="s">
        <v>2</v>
      </c>
      <c r="C108" s="95" t="s">
        <v>3</v>
      </c>
      <c r="D108" s="95" t="s">
        <v>4</v>
      </c>
      <c r="E108" s="95" t="s">
        <v>5</v>
      </c>
      <c r="F108" s="97" t="s">
        <v>6</v>
      </c>
      <c r="G108" s="98"/>
      <c r="H108" s="99"/>
      <c r="I108" s="95" t="s">
        <v>7</v>
      </c>
      <c r="J108" s="95" t="s">
        <v>8</v>
      </c>
    </row>
    <row r="109" spans="1:10">
      <c r="A109" s="96"/>
      <c r="B109" s="96"/>
      <c r="C109" s="96"/>
      <c r="D109" s="96"/>
      <c r="E109" s="96"/>
      <c r="F109" s="4" t="s">
        <v>9</v>
      </c>
      <c r="G109" s="4" t="s">
        <v>10</v>
      </c>
      <c r="H109" s="4" t="s">
        <v>11</v>
      </c>
      <c r="I109" s="96"/>
      <c r="J109" s="96"/>
    </row>
    <row r="110" spans="1:10">
      <c r="A110" s="5" t="s">
        <v>609</v>
      </c>
      <c r="B110" s="6">
        <v>44939.795606423613</v>
      </c>
      <c r="C110" s="5" t="s">
        <v>113</v>
      </c>
      <c r="D110" s="7"/>
      <c r="E110" s="8"/>
      <c r="F110" s="9">
        <v>1335.51</v>
      </c>
      <c r="I110" s="10" t="s">
        <v>9</v>
      </c>
      <c r="J110" s="5" t="s">
        <v>113</v>
      </c>
    </row>
    <row r="111" spans="1:10">
      <c r="A111" s="11" t="s">
        <v>22</v>
      </c>
      <c r="B111" s="3"/>
      <c r="C111" s="3"/>
      <c r="D111" s="7"/>
      <c r="E111" s="8"/>
      <c r="H111" s="9"/>
      <c r="I111" s="5"/>
      <c r="J111" s="8"/>
    </row>
    <row r="112" spans="1:10" ht="15.75">
      <c r="A112" s="13" t="s">
        <v>23</v>
      </c>
      <c r="B112" s="13" t="s">
        <v>24</v>
      </c>
      <c r="C112" s="13" t="s">
        <v>25</v>
      </c>
      <c r="D112" s="28">
        <v>112587040</v>
      </c>
      <c r="E112" s="14">
        <v>112587212</v>
      </c>
      <c r="H112" s="9"/>
      <c r="I112" s="5"/>
      <c r="J112" s="8"/>
    </row>
    <row r="113" spans="1:10">
      <c r="A113" s="5"/>
      <c r="B113" s="6"/>
      <c r="C113" s="5"/>
      <c r="D113" s="7"/>
      <c r="E113" s="8"/>
      <c r="H113" s="9"/>
      <c r="I113" s="5"/>
      <c r="J113" s="8"/>
    </row>
    <row r="114" spans="1:10">
      <c r="A114" s="5"/>
      <c r="B114" s="6"/>
      <c r="C114" s="5"/>
      <c r="D114" s="7"/>
      <c r="E114" s="8"/>
      <c r="H114" s="9"/>
      <c r="I114" s="5"/>
      <c r="J114" s="8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581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95" t="s">
        <v>0</v>
      </c>
      <c r="B117" s="95" t="s">
        <v>2</v>
      </c>
      <c r="C117" s="95" t="s">
        <v>3</v>
      </c>
      <c r="D117" s="95" t="s">
        <v>4</v>
      </c>
      <c r="E117" s="95" t="s">
        <v>5</v>
      </c>
      <c r="F117" s="97" t="s">
        <v>6</v>
      </c>
      <c r="G117" s="98"/>
      <c r="H117" s="99"/>
      <c r="I117" s="95" t="s">
        <v>7</v>
      </c>
      <c r="J117" s="95" t="s">
        <v>8</v>
      </c>
    </row>
    <row r="118" spans="1:10">
      <c r="A118" s="96"/>
      <c r="B118" s="96"/>
      <c r="C118" s="96"/>
      <c r="D118" s="96"/>
      <c r="E118" s="96"/>
      <c r="F118" s="4" t="s">
        <v>9</v>
      </c>
      <c r="G118" s="4" t="s">
        <v>10</v>
      </c>
      <c r="H118" s="4" t="s">
        <v>11</v>
      </c>
      <c r="I118" s="96"/>
      <c r="J118" s="96"/>
    </row>
    <row r="119" spans="1:10">
      <c r="A119" s="5" t="s">
        <v>610</v>
      </c>
      <c r="B119" s="6">
        <v>44940.590271099536</v>
      </c>
      <c r="C119" s="5" t="s">
        <v>113</v>
      </c>
      <c r="D119" s="7"/>
      <c r="E119" s="8"/>
      <c r="F119" s="9">
        <v>517.13</v>
      </c>
      <c r="I119" s="10" t="s">
        <v>9</v>
      </c>
      <c r="J119" s="5" t="s">
        <v>113</v>
      </c>
    </row>
    <row r="120" spans="1:10">
      <c r="A120" s="5" t="s">
        <v>610</v>
      </c>
      <c r="B120" s="6">
        <v>44940.590271099536</v>
      </c>
      <c r="C120" s="5" t="s">
        <v>113</v>
      </c>
      <c r="D120" s="7"/>
      <c r="E120" s="8"/>
      <c r="H120" s="9">
        <v>193.87</v>
      </c>
      <c r="I120" s="5" t="s">
        <v>36</v>
      </c>
      <c r="J120" s="5" t="s">
        <v>113</v>
      </c>
    </row>
    <row r="121" spans="1:10">
      <c r="A121" s="11" t="s">
        <v>22</v>
      </c>
      <c r="B121" s="3"/>
      <c r="C121" s="3"/>
      <c r="D121" s="7"/>
      <c r="E121" s="8"/>
      <c r="H121" s="9"/>
      <c r="I121" s="5"/>
      <c r="J121" s="8"/>
    </row>
    <row r="122" spans="1:10" ht="15.75">
      <c r="A122" s="13" t="s">
        <v>23</v>
      </c>
      <c r="B122" s="13" t="s">
        <v>24</v>
      </c>
      <c r="C122" s="13" t="s">
        <v>25</v>
      </c>
      <c r="D122" s="28">
        <v>112599498</v>
      </c>
      <c r="E122" s="14">
        <v>112603473</v>
      </c>
      <c r="H122" s="9"/>
      <c r="I122" s="5"/>
      <c r="J122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647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5" t="s">
        <v>0</v>
      </c>
      <c r="B127" s="95" t="s">
        <v>2</v>
      </c>
      <c r="C127" s="95" t="s">
        <v>3</v>
      </c>
      <c r="D127" s="95" t="s">
        <v>4</v>
      </c>
      <c r="E127" s="95" t="s">
        <v>5</v>
      </c>
      <c r="F127" s="97" t="s">
        <v>6</v>
      </c>
      <c r="G127" s="98"/>
      <c r="H127" s="99"/>
      <c r="I127" s="95" t="s">
        <v>7</v>
      </c>
      <c r="J127" s="95" t="s">
        <v>8</v>
      </c>
    </row>
    <row r="128" spans="1:10">
      <c r="A128" s="96"/>
      <c r="B128" s="96"/>
      <c r="C128" s="96"/>
      <c r="D128" s="96"/>
      <c r="E128" s="96"/>
      <c r="F128" s="4" t="s">
        <v>9</v>
      </c>
      <c r="G128" s="4" t="s">
        <v>10</v>
      </c>
      <c r="H128" s="4" t="s">
        <v>11</v>
      </c>
      <c r="I128" s="96"/>
      <c r="J128" s="96"/>
    </row>
    <row r="129" spans="1:10">
      <c r="A129" s="5" t="s">
        <v>660</v>
      </c>
      <c r="B129" s="6">
        <v>44942.796864583332</v>
      </c>
      <c r="C129" s="5" t="s">
        <v>113</v>
      </c>
      <c r="D129" s="7"/>
      <c r="E129" s="8"/>
      <c r="F129" s="9">
        <v>905.08</v>
      </c>
      <c r="I129" s="10" t="s">
        <v>9</v>
      </c>
      <c r="J129" s="5" t="s">
        <v>113</v>
      </c>
    </row>
    <row r="130" spans="1:10">
      <c r="A130" s="5" t="s">
        <v>660</v>
      </c>
      <c r="B130" s="6">
        <v>44942.796864583332</v>
      </c>
      <c r="C130" s="5" t="s">
        <v>113</v>
      </c>
      <c r="D130" s="7"/>
      <c r="E130" s="8"/>
      <c r="H130" s="9">
        <v>47.3</v>
      </c>
      <c r="I130" s="5" t="s">
        <v>36</v>
      </c>
      <c r="J130" s="5" t="s">
        <v>113</v>
      </c>
    </row>
    <row r="131" spans="1:10">
      <c r="A131" s="11" t="s">
        <v>22</v>
      </c>
      <c r="B131" s="3"/>
      <c r="C131" s="3"/>
      <c r="D131" s="7"/>
      <c r="E131" s="8"/>
      <c r="H131" s="9"/>
      <c r="I131" s="10"/>
      <c r="J131" s="5"/>
    </row>
    <row r="132" spans="1:10" ht="15.75">
      <c r="A132" s="13" t="s">
        <v>23</v>
      </c>
      <c r="B132" s="13" t="s">
        <v>24</v>
      </c>
      <c r="C132" s="13" t="s">
        <v>25</v>
      </c>
      <c r="D132" s="56">
        <v>112610906</v>
      </c>
      <c r="E132" s="14">
        <v>112617426</v>
      </c>
      <c r="H132" s="9"/>
      <c r="I132" s="10"/>
      <c r="J132" s="5"/>
    </row>
    <row r="133" spans="1:10">
      <c r="D133" s="57" t="s">
        <v>721</v>
      </c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687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95" t="s">
        <v>0</v>
      </c>
      <c r="B137" s="95" t="s">
        <v>2</v>
      </c>
      <c r="C137" s="95" t="s">
        <v>3</v>
      </c>
      <c r="D137" s="95" t="s">
        <v>4</v>
      </c>
      <c r="E137" s="95" t="s">
        <v>5</v>
      </c>
      <c r="F137" s="97" t="s">
        <v>6</v>
      </c>
      <c r="G137" s="98"/>
      <c r="H137" s="99"/>
      <c r="I137" s="95" t="s">
        <v>7</v>
      </c>
      <c r="J137" s="95" t="s">
        <v>8</v>
      </c>
    </row>
    <row r="138" spans="1:10">
      <c r="A138" s="96"/>
      <c r="B138" s="96"/>
      <c r="C138" s="96"/>
      <c r="D138" s="96"/>
      <c r="E138" s="96"/>
      <c r="F138" s="4" t="s">
        <v>9</v>
      </c>
      <c r="G138" s="4" t="s">
        <v>10</v>
      </c>
      <c r="H138" s="4" t="s">
        <v>11</v>
      </c>
      <c r="I138" s="96"/>
      <c r="J138" s="96"/>
    </row>
    <row r="139" spans="1:10">
      <c r="A139" s="5" t="s">
        <v>701</v>
      </c>
      <c r="B139" s="6">
        <v>44943.799510902776</v>
      </c>
      <c r="C139" s="5" t="s">
        <v>113</v>
      </c>
      <c r="D139" s="7"/>
      <c r="E139" s="8"/>
      <c r="F139" s="9">
        <v>1894.38</v>
      </c>
      <c r="I139" s="10" t="s">
        <v>9</v>
      </c>
      <c r="J139" s="5" t="s">
        <v>113</v>
      </c>
    </row>
    <row r="140" spans="1:10">
      <c r="A140" s="11" t="s">
        <v>22</v>
      </c>
      <c r="B140" s="3"/>
      <c r="C140" s="3"/>
      <c r="D140" s="7"/>
      <c r="E140" s="8"/>
      <c r="G140" s="9"/>
      <c r="I140" s="10"/>
      <c r="J140" s="5"/>
    </row>
    <row r="141" spans="1:10" ht="15.75">
      <c r="A141" s="13" t="s">
        <v>23</v>
      </c>
      <c r="B141" s="13" t="s">
        <v>24</v>
      </c>
      <c r="C141" s="13" t="s">
        <v>25</v>
      </c>
      <c r="D141" s="28">
        <v>112617121</v>
      </c>
      <c r="E141" s="14">
        <v>112617428</v>
      </c>
      <c r="G141" s="9"/>
      <c r="I141" s="10"/>
      <c r="J141" s="5"/>
    </row>
    <row r="144" spans="1:10">
      <c r="A144" s="1" t="s"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3" t="s">
        <v>725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95" t="s">
        <v>0</v>
      </c>
      <c r="B146" s="95" t="s">
        <v>2</v>
      </c>
      <c r="C146" s="95" t="s">
        <v>3</v>
      </c>
      <c r="D146" s="95" t="s">
        <v>4</v>
      </c>
      <c r="E146" s="95" t="s">
        <v>5</v>
      </c>
      <c r="F146" s="97" t="s">
        <v>6</v>
      </c>
      <c r="G146" s="98"/>
      <c r="H146" s="99"/>
      <c r="I146" s="95" t="s">
        <v>7</v>
      </c>
      <c r="J146" s="95" t="s">
        <v>8</v>
      </c>
    </row>
    <row r="147" spans="1:10">
      <c r="A147" s="96"/>
      <c r="B147" s="96"/>
      <c r="C147" s="96"/>
      <c r="D147" s="96"/>
      <c r="E147" s="96"/>
      <c r="F147" s="4" t="s">
        <v>9</v>
      </c>
      <c r="G147" s="4" t="s">
        <v>10</v>
      </c>
      <c r="H147" s="4" t="s">
        <v>11</v>
      </c>
      <c r="I147" s="96"/>
      <c r="J147" s="96"/>
    </row>
    <row r="148" spans="1:10">
      <c r="A148" s="5" t="s">
        <v>738</v>
      </c>
      <c r="B148" s="6">
        <v>44944.798502002312</v>
      </c>
      <c r="C148" s="5" t="s">
        <v>113</v>
      </c>
      <c r="D148" s="7"/>
      <c r="E148" s="8"/>
      <c r="F148" s="9">
        <v>1911.39</v>
      </c>
      <c r="I148" s="10" t="s">
        <v>9</v>
      </c>
      <c r="J148" s="5" t="s">
        <v>113</v>
      </c>
    </row>
    <row r="149" spans="1:10">
      <c r="A149" s="11" t="s">
        <v>22</v>
      </c>
      <c r="B149" s="3"/>
      <c r="C149" s="3"/>
      <c r="D149" s="7"/>
      <c r="E149" s="8"/>
      <c r="F149" s="9"/>
      <c r="I149" s="10"/>
      <c r="J149" s="5"/>
    </row>
    <row r="150" spans="1:10" ht="15.75">
      <c r="A150" s="13" t="s">
        <v>23</v>
      </c>
      <c r="B150" s="13" t="s">
        <v>24</v>
      </c>
      <c r="C150" s="13" t="s">
        <v>25</v>
      </c>
      <c r="D150" s="59">
        <v>112624913</v>
      </c>
      <c r="E150" s="14">
        <v>112625155</v>
      </c>
      <c r="F150" s="9"/>
      <c r="I150" s="10"/>
      <c r="J150" s="5"/>
    </row>
    <row r="151" spans="1:10">
      <c r="D151" s="61" t="s">
        <v>641</v>
      </c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769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95" t="s">
        <v>0</v>
      </c>
      <c r="B155" s="95" t="s">
        <v>2</v>
      </c>
      <c r="C155" s="95" t="s">
        <v>3</v>
      </c>
      <c r="D155" s="95" t="s">
        <v>4</v>
      </c>
      <c r="E155" s="95" t="s">
        <v>5</v>
      </c>
      <c r="F155" s="97" t="s">
        <v>6</v>
      </c>
      <c r="G155" s="98"/>
      <c r="H155" s="99"/>
      <c r="I155" s="95" t="s">
        <v>7</v>
      </c>
      <c r="J155" s="95" t="s">
        <v>8</v>
      </c>
    </row>
    <row r="156" spans="1:10">
      <c r="A156" s="96"/>
      <c r="B156" s="96"/>
      <c r="C156" s="96"/>
      <c r="D156" s="96"/>
      <c r="E156" s="96"/>
      <c r="F156" s="4" t="s">
        <v>9</v>
      </c>
      <c r="G156" s="4" t="s">
        <v>10</v>
      </c>
      <c r="H156" s="4" t="s">
        <v>11</v>
      </c>
      <c r="I156" s="96"/>
      <c r="J156" s="96"/>
    </row>
    <row r="157" spans="1:10">
      <c r="A157" s="5" t="s">
        <v>782</v>
      </c>
      <c r="B157" s="6">
        <v>44945.796952858793</v>
      </c>
      <c r="C157" s="5" t="s">
        <v>113</v>
      </c>
      <c r="D157" s="7"/>
      <c r="E157" s="8"/>
      <c r="F157" s="9">
        <v>501.68</v>
      </c>
      <c r="I157" s="10" t="s">
        <v>9</v>
      </c>
      <c r="J157" s="5" t="s">
        <v>113</v>
      </c>
    </row>
    <row r="158" spans="1:10">
      <c r="A158" s="11" t="s">
        <v>22</v>
      </c>
      <c r="B158" s="3"/>
      <c r="C158" s="3"/>
      <c r="D158" s="7"/>
      <c r="E158" s="8"/>
      <c r="H158" s="9"/>
      <c r="I158" s="10"/>
      <c r="J158" s="5"/>
    </row>
    <row r="159" spans="1:10" ht="15.75">
      <c r="A159" s="13" t="s">
        <v>23</v>
      </c>
      <c r="B159" s="13" t="s">
        <v>24</v>
      </c>
      <c r="C159" s="13" t="s">
        <v>25</v>
      </c>
      <c r="D159" s="28">
        <v>112628807</v>
      </c>
      <c r="E159" s="14">
        <v>112636305</v>
      </c>
      <c r="H159" s="9"/>
      <c r="I159" s="10"/>
      <c r="J159" s="5"/>
    </row>
    <row r="162" spans="1:10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3" t="s">
        <v>806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95" t="s">
        <v>0</v>
      </c>
      <c r="B164" s="95" t="s">
        <v>2</v>
      </c>
      <c r="C164" s="95" t="s">
        <v>3</v>
      </c>
      <c r="D164" s="95" t="s">
        <v>4</v>
      </c>
      <c r="E164" s="95" t="s">
        <v>5</v>
      </c>
      <c r="F164" s="97" t="s">
        <v>6</v>
      </c>
      <c r="G164" s="98"/>
      <c r="H164" s="99"/>
      <c r="I164" s="95" t="s">
        <v>7</v>
      </c>
      <c r="J164" s="95" t="s">
        <v>8</v>
      </c>
    </row>
    <row r="165" spans="1:10">
      <c r="A165" s="96"/>
      <c r="B165" s="96"/>
      <c r="C165" s="96"/>
      <c r="D165" s="96"/>
      <c r="E165" s="96"/>
      <c r="F165" s="4" t="s">
        <v>9</v>
      </c>
      <c r="G165" s="4" t="s">
        <v>10</v>
      </c>
      <c r="H165" s="4" t="s">
        <v>11</v>
      </c>
      <c r="I165" s="96"/>
      <c r="J165" s="96"/>
    </row>
    <row r="166" spans="1:10">
      <c r="A166" s="5" t="s">
        <v>830</v>
      </c>
      <c r="B166" s="6">
        <v>44946.796054976854</v>
      </c>
      <c r="C166" s="5" t="s">
        <v>113</v>
      </c>
      <c r="D166" s="7"/>
      <c r="E166" s="8"/>
      <c r="F166" s="9">
        <v>2469.5700000000002</v>
      </c>
      <c r="I166" s="10" t="s">
        <v>9</v>
      </c>
      <c r="J166" s="5" t="s">
        <v>113</v>
      </c>
    </row>
    <row r="167" spans="1:10">
      <c r="A167" s="11" t="s">
        <v>22</v>
      </c>
      <c r="B167" s="3"/>
      <c r="C167" s="3"/>
      <c r="D167" s="10"/>
      <c r="E167" s="8"/>
      <c r="H167" s="9"/>
      <c r="I167" s="10"/>
      <c r="J167" s="5"/>
    </row>
    <row r="168" spans="1:10" ht="15.75">
      <c r="A168" s="13" t="s">
        <v>23</v>
      </c>
      <c r="B168" s="13" t="s">
        <v>24</v>
      </c>
      <c r="C168" s="13" t="s">
        <v>25</v>
      </c>
      <c r="D168" s="28">
        <v>112629054</v>
      </c>
      <c r="E168" s="14">
        <v>112636308</v>
      </c>
      <c r="H168" s="9"/>
      <c r="I168" s="10"/>
      <c r="J168" s="5"/>
    </row>
    <row r="169" spans="1:10">
      <c r="A169" s="5"/>
      <c r="B169" s="6"/>
      <c r="C169" s="5"/>
      <c r="D169" s="7"/>
      <c r="E169" s="8"/>
      <c r="H169" s="9"/>
      <c r="I169" s="10"/>
      <c r="J169" s="5"/>
    </row>
    <row r="170" spans="1:10">
      <c r="A170" s="5"/>
      <c r="B170" s="6"/>
      <c r="C170" s="5"/>
      <c r="D170" s="7"/>
      <c r="E170" s="8"/>
      <c r="H170" s="9"/>
      <c r="I170" s="10"/>
      <c r="J170" s="5"/>
    </row>
    <row r="171" spans="1:10">
      <c r="A171" s="1" t="s">
        <v>0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3" t="s">
        <v>802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95" t="s">
        <v>0</v>
      </c>
      <c r="B173" s="95" t="s">
        <v>2</v>
      </c>
      <c r="C173" s="95" t="s">
        <v>3</v>
      </c>
      <c r="D173" s="95" t="s">
        <v>4</v>
      </c>
      <c r="E173" s="95" t="s">
        <v>5</v>
      </c>
      <c r="F173" s="97" t="s">
        <v>6</v>
      </c>
      <c r="G173" s="98"/>
      <c r="H173" s="99"/>
      <c r="I173" s="95" t="s">
        <v>7</v>
      </c>
      <c r="J173" s="95" t="s">
        <v>8</v>
      </c>
    </row>
    <row r="174" spans="1:10">
      <c r="A174" s="96"/>
      <c r="B174" s="96"/>
      <c r="C174" s="96"/>
      <c r="D174" s="96"/>
      <c r="E174" s="96"/>
      <c r="F174" s="4" t="s">
        <v>9</v>
      </c>
      <c r="G174" s="4" t="s">
        <v>10</v>
      </c>
      <c r="H174" s="4" t="s">
        <v>11</v>
      </c>
      <c r="I174" s="96"/>
      <c r="J174" s="96"/>
    </row>
    <row r="175" spans="1:10">
      <c r="A175" s="5" t="s">
        <v>831</v>
      </c>
      <c r="B175" s="6">
        <v>44947.587159166666</v>
      </c>
      <c r="C175" s="5" t="s">
        <v>113</v>
      </c>
      <c r="D175" s="7"/>
      <c r="E175" s="8"/>
      <c r="F175" s="9">
        <v>590.66999999999996</v>
      </c>
      <c r="I175" s="10" t="s">
        <v>9</v>
      </c>
      <c r="J175" s="5" t="s">
        <v>113</v>
      </c>
    </row>
    <row r="176" spans="1:10">
      <c r="A176" s="11" t="s">
        <v>22</v>
      </c>
      <c r="B176" s="3"/>
      <c r="C176" s="3"/>
      <c r="D176" s="10"/>
      <c r="E176" s="8"/>
      <c r="H176" s="9"/>
      <c r="I176" s="10"/>
      <c r="J176" s="5"/>
    </row>
    <row r="177" spans="1:10" ht="15.75">
      <c r="A177" s="13" t="s">
        <v>23</v>
      </c>
      <c r="B177" s="13" t="s">
        <v>24</v>
      </c>
      <c r="C177" s="13" t="s">
        <v>25</v>
      </c>
      <c r="D177" s="69">
        <v>112644387</v>
      </c>
      <c r="E177" s="14">
        <v>112644432</v>
      </c>
      <c r="H177" s="9"/>
      <c r="I177" s="10"/>
      <c r="J177" s="5"/>
    </row>
    <row r="178" spans="1:10">
      <c r="A178" s="5"/>
      <c r="B178" s="6"/>
      <c r="C178" s="5"/>
      <c r="D178" s="35" t="s">
        <v>641</v>
      </c>
      <c r="E178" s="8"/>
      <c r="H178" s="9"/>
      <c r="I178" s="10"/>
      <c r="J178" s="5"/>
    </row>
    <row r="180" spans="1:10">
      <c r="A180" s="1" t="s">
        <v>0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3" t="s">
        <v>940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95" t="s">
        <v>0</v>
      </c>
      <c r="B182" s="95" t="s">
        <v>2</v>
      </c>
      <c r="C182" s="95" t="s">
        <v>3</v>
      </c>
      <c r="D182" s="95" t="s">
        <v>4</v>
      </c>
      <c r="E182" s="95" t="s">
        <v>5</v>
      </c>
      <c r="F182" s="97" t="s">
        <v>6</v>
      </c>
      <c r="G182" s="98"/>
      <c r="H182" s="99"/>
      <c r="I182" s="95" t="s">
        <v>7</v>
      </c>
      <c r="J182" s="95" t="s">
        <v>8</v>
      </c>
    </row>
    <row r="183" spans="1:10">
      <c r="A183" s="96"/>
      <c r="B183" s="96"/>
      <c r="C183" s="96"/>
      <c r="D183" s="96"/>
      <c r="E183" s="96"/>
      <c r="F183" s="4" t="s">
        <v>9</v>
      </c>
      <c r="G183" s="4" t="s">
        <v>10</v>
      </c>
      <c r="H183" s="4" t="s">
        <v>11</v>
      </c>
      <c r="I183" s="96"/>
      <c r="J183" s="96"/>
    </row>
    <row r="184" spans="1:10">
      <c r="A184" s="40" t="s">
        <v>941</v>
      </c>
      <c r="B184" s="41"/>
      <c r="C184" s="42"/>
      <c r="D184" s="70"/>
      <c r="E184" s="71"/>
      <c r="F184" s="9"/>
      <c r="I184" s="10"/>
      <c r="J184" s="5"/>
    </row>
    <row r="185" spans="1:10">
      <c r="A185" s="11" t="s">
        <v>22</v>
      </c>
      <c r="B185" s="3"/>
      <c r="C185" s="3"/>
      <c r="D185" s="7"/>
      <c r="E185" s="8"/>
      <c r="H185" s="9"/>
      <c r="I185" s="10"/>
      <c r="J185" s="5"/>
    </row>
    <row r="186" spans="1:10" ht="15.75">
      <c r="A186" s="13" t="s">
        <v>23</v>
      </c>
      <c r="B186" s="13" t="s">
        <v>24</v>
      </c>
      <c r="C186" s="13" t="s">
        <v>25</v>
      </c>
      <c r="D186" s="28"/>
      <c r="E186" s="14"/>
      <c r="H186" s="9"/>
      <c r="I186" s="10"/>
      <c r="J186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872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95" t="s">
        <v>0</v>
      </c>
      <c r="B191" s="95" t="s">
        <v>2</v>
      </c>
      <c r="C191" s="95" t="s">
        <v>3</v>
      </c>
      <c r="D191" s="95" t="s">
        <v>4</v>
      </c>
      <c r="E191" s="95" t="s">
        <v>5</v>
      </c>
      <c r="F191" s="97" t="s">
        <v>6</v>
      </c>
      <c r="G191" s="98"/>
      <c r="H191" s="99"/>
      <c r="I191" s="95" t="s">
        <v>7</v>
      </c>
      <c r="J191" s="95" t="s">
        <v>8</v>
      </c>
    </row>
    <row r="192" spans="1:10">
      <c r="A192" s="96"/>
      <c r="B192" s="96"/>
      <c r="C192" s="96"/>
      <c r="D192" s="96"/>
      <c r="E192" s="96"/>
      <c r="F192" s="4" t="s">
        <v>9</v>
      </c>
      <c r="G192" s="4" t="s">
        <v>10</v>
      </c>
      <c r="H192" s="4" t="s">
        <v>11</v>
      </c>
      <c r="I192" s="96"/>
      <c r="J192" s="96"/>
    </row>
    <row r="193" spans="1:10">
      <c r="A193" s="5" t="s">
        <v>885</v>
      </c>
      <c r="B193" s="6">
        <v>44950.798494606483</v>
      </c>
      <c r="C193" s="5" t="s">
        <v>113</v>
      </c>
      <c r="D193" s="7"/>
      <c r="E193" s="8"/>
      <c r="F193" s="9">
        <v>883.9</v>
      </c>
      <c r="I193" s="10" t="s">
        <v>9</v>
      </c>
      <c r="J193" s="5" t="s">
        <v>113</v>
      </c>
    </row>
    <row r="194" spans="1:10">
      <c r="A194" s="5" t="s">
        <v>885</v>
      </c>
      <c r="B194" s="6">
        <v>44950.798494606483</v>
      </c>
      <c r="C194" s="5" t="s">
        <v>113</v>
      </c>
      <c r="D194" s="7"/>
      <c r="E194" s="8"/>
      <c r="H194" s="9">
        <v>5022</v>
      </c>
      <c r="I194" s="5" t="s">
        <v>36</v>
      </c>
      <c r="J194" s="5" t="s">
        <v>113</v>
      </c>
    </row>
    <row r="195" spans="1:10">
      <c r="A195" s="11" t="s">
        <v>22</v>
      </c>
      <c r="B195" s="3"/>
      <c r="C195" s="3"/>
      <c r="D195" s="7"/>
      <c r="E195" s="8"/>
      <c r="H195" s="9"/>
      <c r="I195" s="10"/>
      <c r="J195" s="5"/>
    </row>
    <row r="196" spans="1:10" ht="15.75">
      <c r="A196" s="13" t="s">
        <v>23</v>
      </c>
      <c r="B196" s="13" t="s">
        <v>24</v>
      </c>
      <c r="C196" s="13" t="s">
        <v>25</v>
      </c>
      <c r="D196" s="69">
        <v>112649264</v>
      </c>
      <c r="E196" s="14">
        <v>112651352</v>
      </c>
      <c r="H196" s="9"/>
      <c r="I196" s="10"/>
      <c r="J196" s="5"/>
    </row>
    <row r="197" spans="1:10">
      <c r="D197" s="35" t="s">
        <v>641</v>
      </c>
    </row>
    <row r="199" spans="1:10">
      <c r="A199" s="1" t="s">
        <v>0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3" t="s">
        <v>909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95" t="s">
        <v>0</v>
      </c>
      <c r="B201" s="95" t="s">
        <v>2</v>
      </c>
      <c r="C201" s="95" t="s">
        <v>3</v>
      </c>
      <c r="D201" s="95" t="s">
        <v>4</v>
      </c>
      <c r="E201" s="95" t="s">
        <v>5</v>
      </c>
      <c r="F201" s="97" t="s">
        <v>6</v>
      </c>
      <c r="G201" s="98"/>
      <c r="H201" s="99"/>
      <c r="I201" s="95" t="s">
        <v>7</v>
      </c>
      <c r="J201" s="95" t="s">
        <v>8</v>
      </c>
    </row>
    <row r="202" spans="1:10">
      <c r="A202" s="96"/>
      <c r="B202" s="96"/>
      <c r="C202" s="96"/>
      <c r="D202" s="96"/>
      <c r="E202" s="96"/>
      <c r="F202" s="4" t="s">
        <v>9</v>
      </c>
      <c r="G202" s="4" t="s">
        <v>10</v>
      </c>
      <c r="H202" s="4" t="s">
        <v>11</v>
      </c>
      <c r="I202" s="96"/>
      <c r="J202" s="96"/>
    </row>
    <row r="203" spans="1:10">
      <c r="A203" s="5" t="s">
        <v>922</v>
      </c>
      <c r="B203" s="6">
        <v>44951.793755671293</v>
      </c>
      <c r="C203" s="5" t="s">
        <v>113</v>
      </c>
      <c r="D203" s="7"/>
      <c r="E203" s="8"/>
      <c r="F203" s="9">
        <v>160.72</v>
      </c>
      <c r="I203" s="10" t="s">
        <v>9</v>
      </c>
      <c r="J203" s="5" t="s">
        <v>113</v>
      </c>
    </row>
    <row r="204" spans="1:10">
      <c r="A204" s="11" t="s">
        <v>22</v>
      </c>
      <c r="B204" s="3"/>
      <c r="C204" s="3"/>
      <c r="D204" s="7"/>
      <c r="E204" s="8"/>
      <c r="H204" s="9"/>
      <c r="I204" s="10"/>
      <c r="J204" s="5"/>
    </row>
    <row r="205" spans="1:10" ht="15.75">
      <c r="A205" s="13" t="s">
        <v>23</v>
      </c>
      <c r="B205" s="13" t="s">
        <v>24</v>
      </c>
      <c r="C205" s="13" t="s">
        <v>25</v>
      </c>
      <c r="D205" s="69">
        <v>112659394</v>
      </c>
      <c r="E205" s="14">
        <v>112659550</v>
      </c>
      <c r="H205" s="9"/>
      <c r="I205" s="10"/>
      <c r="J205" s="5"/>
    </row>
    <row r="206" spans="1:10">
      <c r="A206" s="5"/>
      <c r="B206" s="6"/>
      <c r="C206" s="5"/>
      <c r="D206" s="35" t="s">
        <v>641</v>
      </c>
      <c r="E206" s="8"/>
      <c r="H206" s="9"/>
      <c r="I206" s="10"/>
      <c r="J206" s="5"/>
    </row>
    <row r="208" spans="1:10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3" t="s">
        <v>946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95" t="s">
        <v>0</v>
      </c>
      <c r="B210" s="95" t="s">
        <v>2</v>
      </c>
      <c r="C210" s="95" t="s">
        <v>3</v>
      </c>
      <c r="D210" s="95" t="s">
        <v>4</v>
      </c>
      <c r="E210" s="95" t="s">
        <v>5</v>
      </c>
      <c r="F210" s="97" t="s">
        <v>6</v>
      </c>
      <c r="G210" s="98"/>
      <c r="H210" s="99"/>
      <c r="I210" s="95" t="s">
        <v>7</v>
      </c>
      <c r="J210" s="95" t="s">
        <v>8</v>
      </c>
    </row>
    <row r="211" spans="1:10">
      <c r="A211" s="96"/>
      <c r="B211" s="96"/>
      <c r="C211" s="96"/>
      <c r="D211" s="96"/>
      <c r="E211" s="96"/>
      <c r="F211" s="4" t="s">
        <v>9</v>
      </c>
      <c r="G211" s="4" t="s">
        <v>10</v>
      </c>
      <c r="H211" s="4" t="s">
        <v>11</v>
      </c>
      <c r="I211" s="96"/>
      <c r="J211" s="96"/>
    </row>
    <row r="212" spans="1:10">
      <c r="A212" s="5" t="s">
        <v>961</v>
      </c>
      <c r="B212" s="6">
        <v>44952.7941731713</v>
      </c>
      <c r="C212" s="5" t="s">
        <v>113</v>
      </c>
      <c r="D212" s="7"/>
      <c r="E212" s="8"/>
      <c r="F212" s="9">
        <v>2749.18</v>
      </c>
      <c r="I212" s="10" t="s">
        <v>9</v>
      </c>
      <c r="J212" s="5" t="s">
        <v>113</v>
      </c>
    </row>
    <row r="213" spans="1:10">
      <c r="A213" s="11" t="s">
        <v>22</v>
      </c>
      <c r="B213" s="3"/>
      <c r="C213" s="3"/>
      <c r="D213" s="7"/>
      <c r="E213" s="8"/>
      <c r="H213" s="9"/>
      <c r="I213" s="10"/>
      <c r="J213" s="5"/>
    </row>
    <row r="214" spans="1:10" ht="15.75">
      <c r="A214" s="13" t="s">
        <v>23</v>
      </c>
      <c r="B214" s="13" t="s">
        <v>24</v>
      </c>
      <c r="C214" s="13" t="s">
        <v>25</v>
      </c>
      <c r="D214" s="28">
        <v>112672319</v>
      </c>
      <c r="E214" s="14">
        <v>112672355</v>
      </c>
      <c r="H214" s="9"/>
      <c r="I214" s="10"/>
      <c r="J214" s="5"/>
    </row>
    <row r="215" spans="1:10">
      <c r="A215" s="5"/>
      <c r="B215" s="6"/>
      <c r="C215" s="5"/>
      <c r="D215" s="7"/>
      <c r="E215" s="8"/>
      <c r="H215" s="9"/>
      <c r="I215" s="10"/>
      <c r="J215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985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95" t="s">
        <v>0</v>
      </c>
      <c r="B219" s="95" t="s">
        <v>2</v>
      </c>
      <c r="C219" s="95" t="s">
        <v>3</v>
      </c>
      <c r="D219" s="95" t="s">
        <v>4</v>
      </c>
      <c r="E219" s="95" t="s">
        <v>5</v>
      </c>
      <c r="F219" s="97" t="s">
        <v>6</v>
      </c>
      <c r="G219" s="98"/>
      <c r="H219" s="99"/>
      <c r="I219" s="95" t="s">
        <v>7</v>
      </c>
      <c r="J219" s="95" t="s">
        <v>8</v>
      </c>
    </row>
    <row r="220" spans="1:10">
      <c r="A220" s="96"/>
      <c r="B220" s="96"/>
      <c r="C220" s="96"/>
      <c r="D220" s="96"/>
      <c r="E220" s="96"/>
      <c r="F220" s="4" t="s">
        <v>9</v>
      </c>
      <c r="G220" s="4" t="s">
        <v>10</v>
      </c>
      <c r="H220" s="4" t="s">
        <v>11</v>
      </c>
      <c r="I220" s="96"/>
      <c r="J220" s="96"/>
    </row>
    <row r="221" spans="1:10">
      <c r="A221" s="5" t="s">
        <v>1011</v>
      </c>
      <c r="B221" s="6">
        <v>44953.794309097226</v>
      </c>
      <c r="C221" s="5" t="s">
        <v>113</v>
      </c>
      <c r="D221" s="7"/>
      <c r="E221" s="8"/>
      <c r="F221" s="9">
        <v>405.59</v>
      </c>
      <c r="I221" s="10" t="s">
        <v>9</v>
      </c>
      <c r="J221" s="5" t="s">
        <v>113</v>
      </c>
    </row>
    <row r="222" spans="1:10">
      <c r="A222" s="11" t="s">
        <v>22</v>
      </c>
      <c r="B222" s="3"/>
      <c r="C222" s="3"/>
      <c r="D222" s="7"/>
      <c r="E222" s="8"/>
      <c r="H222" s="9"/>
      <c r="I222" s="5"/>
      <c r="J222" s="8"/>
    </row>
    <row r="223" spans="1:10" ht="15.75">
      <c r="A223" s="13" t="s">
        <v>23</v>
      </c>
      <c r="B223" s="13" t="s">
        <v>24</v>
      </c>
      <c r="C223" s="13" t="s">
        <v>25</v>
      </c>
      <c r="D223" s="28">
        <v>112672323</v>
      </c>
      <c r="E223" s="14">
        <v>112672356</v>
      </c>
      <c r="H223" s="9"/>
      <c r="I223" s="5"/>
      <c r="J223" s="8"/>
    </row>
    <row r="224" spans="1:10">
      <c r="A224" s="5"/>
      <c r="B224" s="6"/>
      <c r="C224" s="5"/>
      <c r="D224" s="7"/>
      <c r="E224" s="8"/>
      <c r="H224" s="9"/>
      <c r="I224" s="5"/>
      <c r="J224" s="8"/>
    </row>
    <row r="225" spans="1:10">
      <c r="A225" s="5"/>
      <c r="B225" s="6"/>
      <c r="C225" s="5"/>
      <c r="D225" s="7"/>
      <c r="E225" s="8"/>
      <c r="H225" s="9"/>
      <c r="I225" s="5"/>
      <c r="J225" s="8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981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95" t="s">
        <v>0</v>
      </c>
      <c r="B228" s="95" t="s">
        <v>2</v>
      </c>
      <c r="C228" s="95" t="s">
        <v>3</v>
      </c>
      <c r="D228" s="95" t="s">
        <v>4</v>
      </c>
      <c r="E228" s="95" t="s">
        <v>5</v>
      </c>
      <c r="F228" s="97" t="s">
        <v>6</v>
      </c>
      <c r="G228" s="98"/>
      <c r="H228" s="99"/>
      <c r="I228" s="95" t="s">
        <v>7</v>
      </c>
      <c r="J228" s="95" t="s">
        <v>8</v>
      </c>
    </row>
    <row r="229" spans="1:10">
      <c r="A229" s="96"/>
      <c r="B229" s="96"/>
      <c r="C229" s="96"/>
      <c r="D229" s="96"/>
      <c r="E229" s="96"/>
      <c r="F229" s="4" t="s">
        <v>9</v>
      </c>
      <c r="G229" s="4" t="s">
        <v>10</v>
      </c>
      <c r="H229" s="4" t="s">
        <v>11</v>
      </c>
      <c r="I229" s="96"/>
      <c r="J229" s="96"/>
    </row>
    <row r="230" spans="1:10">
      <c r="A230" s="5" t="s">
        <v>1012</v>
      </c>
      <c r="B230" s="6">
        <v>44954.584378472224</v>
      </c>
      <c r="C230" s="5" t="s">
        <v>113</v>
      </c>
      <c r="D230" s="7"/>
      <c r="E230" s="8"/>
      <c r="F230" s="9">
        <v>954.8</v>
      </c>
      <c r="I230" s="10" t="s">
        <v>9</v>
      </c>
      <c r="J230" s="5" t="s">
        <v>113</v>
      </c>
    </row>
    <row r="231" spans="1:10">
      <c r="A231" s="11" t="s">
        <v>22</v>
      </c>
      <c r="B231" s="3"/>
      <c r="C231" s="3"/>
      <c r="D231" s="7"/>
      <c r="E231" s="8"/>
      <c r="H231" s="9"/>
      <c r="I231" s="5"/>
      <c r="J231" s="8"/>
    </row>
    <row r="232" spans="1:10" ht="15.75">
      <c r="A232" s="13" t="s">
        <v>23</v>
      </c>
      <c r="B232" s="13" t="s">
        <v>24</v>
      </c>
      <c r="C232" s="13" t="s">
        <v>25</v>
      </c>
      <c r="D232" s="28">
        <v>112673675</v>
      </c>
      <c r="E232" s="14">
        <v>112677654</v>
      </c>
      <c r="H232" s="9"/>
      <c r="I232" s="5"/>
      <c r="J232" s="8"/>
    </row>
    <row r="235" spans="1:10">
      <c r="A235" s="1" t="s">
        <v>0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3" t="s">
        <v>1052</v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>
      <c r="A237" s="95" t="s">
        <v>0</v>
      </c>
      <c r="B237" s="95" t="s">
        <v>2</v>
      </c>
      <c r="C237" s="95" t="s">
        <v>3</v>
      </c>
      <c r="D237" s="95" t="s">
        <v>4</v>
      </c>
      <c r="E237" s="95" t="s">
        <v>5</v>
      </c>
      <c r="F237" s="97" t="s">
        <v>6</v>
      </c>
      <c r="G237" s="98"/>
      <c r="H237" s="99"/>
      <c r="I237" s="95" t="s">
        <v>7</v>
      </c>
      <c r="J237" s="95" t="s">
        <v>8</v>
      </c>
    </row>
    <row r="238" spans="1:10">
      <c r="A238" s="96"/>
      <c r="B238" s="96"/>
      <c r="C238" s="96"/>
      <c r="D238" s="96"/>
      <c r="E238" s="96"/>
      <c r="F238" s="4" t="s">
        <v>9</v>
      </c>
      <c r="G238" s="4" t="s">
        <v>10</v>
      </c>
      <c r="H238" s="4" t="s">
        <v>11</v>
      </c>
      <c r="I238" s="96"/>
      <c r="J238" s="96"/>
    </row>
    <row r="239" spans="1:10">
      <c r="A239" s="5" t="s">
        <v>1067</v>
      </c>
      <c r="B239" s="6">
        <v>44956.798046481483</v>
      </c>
      <c r="C239" s="5" t="s">
        <v>339</v>
      </c>
      <c r="D239" s="7"/>
      <c r="E239" s="8"/>
      <c r="F239" s="9">
        <v>629.36</v>
      </c>
      <c r="I239" s="10" t="s">
        <v>9</v>
      </c>
      <c r="J239" s="5" t="s">
        <v>113</v>
      </c>
    </row>
    <row r="240" spans="1:10">
      <c r="A240" s="5" t="s">
        <v>1067</v>
      </c>
      <c r="B240" s="6">
        <v>44956.798046481483</v>
      </c>
      <c r="C240" s="5" t="s">
        <v>113</v>
      </c>
      <c r="D240" s="7"/>
      <c r="E240" s="8"/>
      <c r="H240" s="9">
        <v>25.01</v>
      </c>
      <c r="I240" s="5" t="s">
        <v>36</v>
      </c>
      <c r="J240" s="5" t="s">
        <v>113</v>
      </c>
    </row>
    <row r="241" spans="1:10">
      <c r="A241" s="11" t="s">
        <v>22</v>
      </c>
      <c r="B241" s="3"/>
      <c r="C241" s="3"/>
      <c r="D241" s="7"/>
      <c r="E241" s="8"/>
      <c r="G241" s="9"/>
      <c r="I241" s="10"/>
      <c r="J241" s="8"/>
    </row>
    <row r="242" spans="1:10" ht="15.75">
      <c r="A242" s="13" t="s">
        <v>23</v>
      </c>
      <c r="B242" s="13" t="s">
        <v>24</v>
      </c>
      <c r="C242" s="13" t="s">
        <v>25</v>
      </c>
      <c r="D242" s="28">
        <v>112691569</v>
      </c>
      <c r="E242" s="14">
        <v>112691878</v>
      </c>
      <c r="G242" s="9"/>
      <c r="I242" s="10"/>
      <c r="J242" s="8"/>
    </row>
    <row r="243" spans="1:10" ht="15.75">
      <c r="D243" s="69">
        <v>112691630</v>
      </c>
      <c r="E243" s="34">
        <v>112691849</v>
      </c>
      <c r="F243" s="35" t="s">
        <v>1126</v>
      </c>
    </row>
    <row r="244" spans="1:10">
      <c r="A244" s="17" t="s">
        <v>1211</v>
      </c>
      <c r="B244" s="17"/>
      <c r="C244" s="17"/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1093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95" t="s">
        <v>0</v>
      </c>
      <c r="B248" s="95" t="s">
        <v>2</v>
      </c>
      <c r="C248" s="95" t="s">
        <v>3</v>
      </c>
      <c r="D248" s="95" t="s">
        <v>4</v>
      </c>
      <c r="E248" s="95" t="s">
        <v>5</v>
      </c>
      <c r="F248" s="97" t="s">
        <v>6</v>
      </c>
      <c r="G248" s="98"/>
      <c r="H248" s="99"/>
      <c r="I248" s="95" t="s">
        <v>7</v>
      </c>
      <c r="J248" s="95" t="s">
        <v>8</v>
      </c>
    </row>
    <row r="249" spans="1:10">
      <c r="A249" s="96"/>
      <c r="B249" s="96"/>
      <c r="C249" s="96"/>
      <c r="D249" s="96"/>
      <c r="E249" s="96"/>
      <c r="F249" s="4" t="s">
        <v>9</v>
      </c>
      <c r="G249" s="4" t="s">
        <v>10</v>
      </c>
      <c r="H249" s="4" t="s">
        <v>11</v>
      </c>
      <c r="I249" s="96"/>
      <c r="J249" s="96"/>
    </row>
    <row r="250" spans="1:10">
      <c r="A250" s="5" t="s">
        <v>1108</v>
      </c>
      <c r="B250" s="6">
        <v>44957.706777916668</v>
      </c>
      <c r="C250" s="5" t="s">
        <v>113</v>
      </c>
      <c r="D250" s="10"/>
      <c r="E250" s="8"/>
      <c r="F250" s="9">
        <v>251.16</v>
      </c>
      <c r="I250" s="10" t="s">
        <v>9</v>
      </c>
      <c r="J250" s="5" t="s">
        <v>113</v>
      </c>
    </row>
    <row r="251" spans="1:10">
      <c r="A251" s="11" t="s">
        <v>22</v>
      </c>
      <c r="B251" s="3"/>
      <c r="C251" s="3"/>
      <c r="D251" s="7"/>
      <c r="E251" s="8"/>
      <c r="G251" s="9"/>
      <c r="I251" s="10"/>
      <c r="J251" s="5"/>
    </row>
    <row r="252" spans="1:10" ht="15.75">
      <c r="A252" s="13" t="s">
        <v>23</v>
      </c>
      <c r="B252" s="13" t="s">
        <v>24</v>
      </c>
      <c r="C252" s="13" t="s">
        <v>25</v>
      </c>
      <c r="D252" s="69">
        <v>112692576</v>
      </c>
      <c r="E252" s="14">
        <v>112692833</v>
      </c>
      <c r="G252" s="9"/>
      <c r="I252" s="10"/>
      <c r="J252" s="5"/>
    </row>
    <row r="253" spans="1:10">
      <c r="A253" s="5"/>
      <c r="B253" s="6"/>
      <c r="C253" s="5"/>
      <c r="D253" s="81" t="s">
        <v>641</v>
      </c>
      <c r="E253" s="8"/>
      <c r="G253" s="9"/>
      <c r="I253" s="10"/>
      <c r="J253" s="5"/>
    </row>
    <row r="255" spans="1:10">
      <c r="A255" s="1" t="s">
        <v>0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3" t="s">
        <v>1131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95" t="s">
        <v>0</v>
      </c>
      <c r="B257" s="95" t="s">
        <v>2</v>
      </c>
      <c r="C257" s="95" t="s">
        <v>3</v>
      </c>
      <c r="D257" s="95" t="s">
        <v>4</v>
      </c>
      <c r="E257" s="95" t="s">
        <v>5</v>
      </c>
      <c r="F257" s="97" t="s">
        <v>6</v>
      </c>
      <c r="G257" s="98"/>
      <c r="H257" s="99"/>
      <c r="I257" s="95" t="s">
        <v>7</v>
      </c>
      <c r="J257" s="95" t="s">
        <v>8</v>
      </c>
    </row>
    <row r="258" spans="1:10">
      <c r="A258" s="96"/>
      <c r="B258" s="96"/>
      <c r="C258" s="96"/>
      <c r="D258" s="96"/>
      <c r="E258" s="96"/>
      <c r="F258" s="4" t="s">
        <v>9</v>
      </c>
      <c r="G258" s="4" t="s">
        <v>10</v>
      </c>
      <c r="H258" s="4" t="s">
        <v>11</v>
      </c>
      <c r="I258" s="96"/>
      <c r="J258" s="96"/>
    </row>
    <row r="259" spans="1:10">
      <c r="A259" s="5" t="s">
        <v>1141</v>
      </c>
      <c r="B259" s="6">
        <v>44958.79558917824</v>
      </c>
      <c r="C259" s="5" t="s">
        <v>113</v>
      </c>
      <c r="D259" s="7"/>
      <c r="E259" s="8"/>
      <c r="F259" s="9">
        <v>2025.58</v>
      </c>
      <c r="I259" s="10" t="s">
        <v>9</v>
      </c>
      <c r="J259" s="5" t="s">
        <v>113</v>
      </c>
    </row>
    <row r="260" spans="1:10">
      <c r="A260" s="11" t="s">
        <v>22</v>
      </c>
      <c r="B260" s="3"/>
      <c r="C260" s="3"/>
      <c r="D260" s="7"/>
      <c r="E260" s="8"/>
      <c r="H260" s="9"/>
      <c r="I260" s="10"/>
      <c r="J260" s="8"/>
    </row>
    <row r="261" spans="1:10" ht="15.75">
      <c r="A261" s="13" t="s">
        <v>23</v>
      </c>
      <c r="B261" s="13" t="s">
        <v>24</v>
      </c>
      <c r="C261" s="13" t="s">
        <v>25</v>
      </c>
      <c r="D261" s="69">
        <v>112695138</v>
      </c>
      <c r="E261" s="14">
        <v>112695351</v>
      </c>
      <c r="H261" s="9"/>
      <c r="I261" s="10"/>
      <c r="J261" s="8"/>
    </row>
    <row r="262" spans="1:10">
      <c r="D262" s="81" t="s">
        <v>641</v>
      </c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1169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95" t="s">
        <v>0</v>
      </c>
      <c r="B266" s="95" t="s">
        <v>2</v>
      </c>
      <c r="C266" s="95" t="s">
        <v>3</v>
      </c>
      <c r="D266" s="95" t="s">
        <v>4</v>
      </c>
      <c r="E266" s="95" t="s">
        <v>5</v>
      </c>
      <c r="F266" s="97" t="s">
        <v>6</v>
      </c>
      <c r="G266" s="98"/>
      <c r="H266" s="99"/>
      <c r="I266" s="95" t="s">
        <v>7</v>
      </c>
      <c r="J266" s="95" t="s">
        <v>8</v>
      </c>
    </row>
    <row r="267" spans="1:10">
      <c r="A267" s="96"/>
      <c r="B267" s="96"/>
      <c r="C267" s="96"/>
      <c r="D267" s="96"/>
      <c r="E267" s="96"/>
      <c r="F267" s="4" t="s">
        <v>9</v>
      </c>
      <c r="G267" s="4" t="s">
        <v>10</v>
      </c>
      <c r="H267" s="4" t="s">
        <v>11</v>
      </c>
      <c r="I267" s="96"/>
      <c r="J267" s="96"/>
    </row>
    <row r="268" spans="1:10">
      <c r="A268" s="5" t="s">
        <v>1183</v>
      </c>
      <c r="B268" s="6">
        <v>44959.793659861112</v>
      </c>
      <c r="C268" s="5" t="s">
        <v>113</v>
      </c>
      <c r="D268" s="7"/>
      <c r="E268" s="8"/>
      <c r="F268" s="9">
        <v>994.52</v>
      </c>
      <c r="I268" s="10" t="s">
        <v>9</v>
      </c>
      <c r="J268" s="5" t="s">
        <v>113</v>
      </c>
    </row>
    <row r="269" spans="1:10">
      <c r="A269" s="5" t="s">
        <v>1183</v>
      </c>
      <c r="B269" s="6">
        <v>44959.793659861112</v>
      </c>
      <c r="C269" s="5" t="s">
        <v>113</v>
      </c>
      <c r="D269" s="7"/>
      <c r="E269" s="8"/>
      <c r="H269" s="9">
        <v>39.19</v>
      </c>
      <c r="I269" s="5" t="s">
        <v>36</v>
      </c>
      <c r="J269" s="5" t="s">
        <v>113</v>
      </c>
    </row>
    <row r="270" spans="1:10">
      <c r="A270" s="11" t="s">
        <v>22</v>
      </c>
      <c r="B270" s="3"/>
      <c r="C270" s="3"/>
      <c r="D270" s="7"/>
      <c r="E270" s="8"/>
      <c r="H270" s="9"/>
      <c r="I270" s="10"/>
      <c r="J270" s="5"/>
    </row>
    <row r="271" spans="1:10" ht="15.75">
      <c r="A271" s="13" t="s">
        <v>23</v>
      </c>
      <c r="B271" s="13" t="s">
        <v>24</v>
      </c>
      <c r="C271" s="13" t="s">
        <v>25</v>
      </c>
      <c r="D271" s="69">
        <v>112728642</v>
      </c>
      <c r="E271" s="14">
        <v>112728979</v>
      </c>
      <c r="H271" s="9"/>
      <c r="I271" s="10"/>
      <c r="J271" s="5"/>
    </row>
    <row r="272" spans="1:10">
      <c r="D272" s="81" t="s">
        <v>641</v>
      </c>
    </row>
    <row r="274" spans="1:10">
      <c r="A274" s="1" t="s">
        <v>0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3" t="s">
        <v>1217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95" t="s">
        <v>0</v>
      </c>
      <c r="B276" s="95" t="s">
        <v>2</v>
      </c>
      <c r="C276" s="95" t="s">
        <v>3</v>
      </c>
      <c r="D276" s="95" t="s">
        <v>4</v>
      </c>
      <c r="E276" s="95" t="s">
        <v>5</v>
      </c>
      <c r="F276" s="97" t="s">
        <v>6</v>
      </c>
      <c r="G276" s="98"/>
      <c r="H276" s="99"/>
      <c r="I276" s="95" t="s">
        <v>7</v>
      </c>
      <c r="J276" s="95" t="s">
        <v>8</v>
      </c>
    </row>
    <row r="277" spans="1:10">
      <c r="A277" s="96"/>
      <c r="B277" s="96"/>
      <c r="C277" s="96"/>
      <c r="D277" s="96"/>
      <c r="E277" s="96"/>
      <c r="F277" s="4" t="s">
        <v>9</v>
      </c>
      <c r="G277" s="4" t="s">
        <v>10</v>
      </c>
      <c r="H277" s="4" t="s">
        <v>11</v>
      </c>
      <c r="I277" s="96"/>
      <c r="J277" s="96"/>
    </row>
    <row r="278" spans="1:10">
      <c r="A278" s="5" t="s">
        <v>1242</v>
      </c>
      <c r="B278" s="6">
        <v>44960.795194618055</v>
      </c>
      <c r="C278" s="5" t="s">
        <v>113</v>
      </c>
      <c r="D278" s="7"/>
      <c r="E278" s="8"/>
      <c r="F278" s="9">
        <v>774.37</v>
      </c>
      <c r="I278" s="10" t="s">
        <v>9</v>
      </c>
      <c r="J278" s="5" t="s">
        <v>113</v>
      </c>
    </row>
    <row r="279" spans="1:10">
      <c r="A279" s="11" t="s">
        <v>22</v>
      </c>
      <c r="B279" s="3"/>
      <c r="C279" s="3"/>
      <c r="D279" s="7"/>
      <c r="E279" s="8"/>
      <c r="H279" s="9"/>
      <c r="I279" s="10"/>
      <c r="J279" s="5"/>
    </row>
    <row r="280" spans="1:10" ht="15.75">
      <c r="A280" s="13" t="s">
        <v>23</v>
      </c>
      <c r="B280" s="13" t="s">
        <v>24</v>
      </c>
      <c r="C280" s="13" t="s">
        <v>25</v>
      </c>
      <c r="D280" s="69">
        <v>112728712</v>
      </c>
      <c r="E280" s="14">
        <v>112728980</v>
      </c>
      <c r="H280" s="9"/>
      <c r="I280" s="10"/>
      <c r="J280" s="5"/>
    </row>
    <row r="281" spans="1:10">
      <c r="A281" s="5"/>
      <c r="B281" s="6"/>
      <c r="C281" s="5"/>
      <c r="D281" s="81" t="s">
        <v>641</v>
      </c>
      <c r="E281" s="8"/>
      <c r="H281" s="9"/>
      <c r="I281" s="10"/>
      <c r="J281" s="5"/>
    </row>
    <row r="282" spans="1:10">
      <c r="A282" s="5"/>
      <c r="B282" s="6"/>
      <c r="C282" s="5"/>
      <c r="D282" s="7"/>
      <c r="E282" s="8"/>
      <c r="H282" s="9"/>
      <c r="I282" s="10"/>
      <c r="J282" s="5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1214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5" t="s">
        <v>0</v>
      </c>
      <c r="B285" s="95" t="s">
        <v>2</v>
      </c>
      <c r="C285" s="95" t="s">
        <v>3</v>
      </c>
      <c r="D285" s="95" t="s">
        <v>4</v>
      </c>
      <c r="E285" s="95" t="s">
        <v>5</v>
      </c>
      <c r="F285" s="97" t="s">
        <v>6</v>
      </c>
      <c r="G285" s="98"/>
      <c r="H285" s="99"/>
      <c r="I285" s="95" t="s">
        <v>7</v>
      </c>
      <c r="J285" s="95" t="s">
        <v>8</v>
      </c>
    </row>
    <row r="286" spans="1:10">
      <c r="A286" s="96"/>
      <c r="B286" s="96"/>
      <c r="C286" s="96"/>
      <c r="D286" s="96"/>
      <c r="E286" s="96"/>
      <c r="F286" s="4" t="s">
        <v>9</v>
      </c>
      <c r="G286" s="4" t="s">
        <v>10</v>
      </c>
      <c r="H286" s="4" t="s">
        <v>11</v>
      </c>
      <c r="I286" s="96"/>
      <c r="J286" s="96"/>
    </row>
    <row r="287" spans="1:10">
      <c r="A287" s="5" t="s">
        <v>1243</v>
      </c>
      <c r="B287" s="6">
        <v>44961.586213032409</v>
      </c>
      <c r="C287" s="5" t="s">
        <v>113</v>
      </c>
      <c r="D287" s="7"/>
      <c r="E287" s="8"/>
      <c r="F287" s="9">
        <v>816.61</v>
      </c>
      <c r="I287" s="10" t="s">
        <v>9</v>
      </c>
      <c r="J287" s="5" t="s">
        <v>113</v>
      </c>
    </row>
    <row r="288" spans="1:10">
      <c r="A288" s="11" t="s">
        <v>22</v>
      </c>
      <c r="B288" s="3"/>
      <c r="C288" s="3"/>
      <c r="D288" s="7"/>
      <c r="E288" s="8"/>
      <c r="H288" s="9"/>
      <c r="I288" s="10"/>
      <c r="J288" s="5"/>
    </row>
    <row r="289" spans="1:10" ht="15.75">
      <c r="A289" s="13" t="s">
        <v>23</v>
      </c>
      <c r="B289" s="13" t="s">
        <v>24</v>
      </c>
      <c r="C289" s="13" t="s">
        <v>25</v>
      </c>
      <c r="D289" s="69">
        <v>112728618</v>
      </c>
      <c r="E289" s="14">
        <v>112728981</v>
      </c>
      <c r="H289" s="9"/>
      <c r="I289" s="10"/>
      <c r="J289" s="5"/>
    </row>
    <row r="290" spans="1:10">
      <c r="D290" s="81" t="s">
        <v>641</v>
      </c>
    </row>
    <row r="292" spans="1:10">
      <c r="A292" s="1" t="s">
        <v>0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3" t="s">
        <v>1283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95" t="s">
        <v>0</v>
      </c>
      <c r="B294" s="95" t="s">
        <v>2</v>
      </c>
      <c r="C294" s="95" t="s">
        <v>3</v>
      </c>
      <c r="D294" s="95" t="s">
        <v>4</v>
      </c>
      <c r="E294" s="95" t="s">
        <v>5</v>
      </c>
      <c r="F294" s="97" t="s">
        <v>6</v>
      </c>
      <c r="G294" s="98"/>
      <c r="H294" s="99"/>
      <c r="I294" s="95" t="s">
        <v>7</v>
      </c>
      <c r="J294" s="95" t="s">
        <v>8</v>
      </c>
    </row>
    <row r="295" spans="1:10">
      <c r="A295" s="96"/>
      <c r="B295" s="96"/>
      <c r="C295" s="96"/>
      <c r="D295" s="96"/>
      <c r="E295" s="96"/>
      <c r="F295" s="4" t="s">
        <v>9</v>
      </c>
      <c r="G295" s="4" t="s">
        <v>10</v>
      </c>
      <c r="H295" s="4" t="s">
        <v>11</v>
      </c>
      <c r="I295" s="96"/>
      <c r="J295" s="96"/>
    </row>
    <row r="296" spans="1:10">
      <c r="A296" s="5" t="s">
        <v>1297</v>
      </c>
      <c r="B296" s="6">
        <v>44963.800844155092</v>
      </c>
      <c r="C296" s="5" t="s">
        <v>113</v>
      </c>
      <c r="D296" s="7"/>
      <c r="E296" s="8"/>
      <c r="F296" s="9">
        <v>379.68</v>
      </c>
      <c r="I296" s="10" t="s">
        <v>9</v>
      </c>
      <c r="J296" s="5" t="s">
        <v>113</v>
      </c>
    </row>
    <row r="297" spans="1:10">
      <c r="A297" s="5" t="s">
        <v>1297</v>
      </c>
      <c r="B297" s="6">
        <v>44963.800844155092</v>
      </c>
      <c r="C297" s="5" t="s">
        <v>113</v>
      </c>
      <c r="D297" s="7"/>
      <c r="E297" s="8"/>
      <c r="H297" s="9">
        <v>28.23</v>
      </c>
      <c r="I297" s="5" t="s">
        <v>36</v>
      </c>
      <c r="J297" s="5" t="s">
        <v>113</v>
      </c>
    </row>
    <row r="298" spans="1:10">
      <c r="A298" s="11" t="s">
        <v>22</v>
      </c>
      <c r="B298" s="3"/>
      <c r="C298" s="3"/>
      <c r="D298" s="7"/>
      <c r="E298" s="8"/>
      <c r="H298" s="9"/>
      <c r="I298" s="10"/>
      <c r="J298" s="5"/>
    </row>
    <row r="299" spans="1:10" ht="15.75">
      <c r="A299" s="13" t="s">
        <v>23</v>
      </c>
      <c r="B299" s="13" t="s">
        <v>24</v>
      </c>
      <c r="C299" s="13" t="s">
        <v>25</v>
      </c>
      <c r="D299" s="69">
        <v>112730353</v>
      </c>
      <c r="E299" s="14">
        <v>112730449</v>
      </c>
      <c r="H299" s="9"/>
      <c r="I299" s="10"/>
      <c r="J299" s="5"/>
    </row>
    <row r="300" spans="1:10">
      <c r="D300" s="81" t="s">
        <v>641</v>
      </c>
    </row>
    <row r="302" spans="1:10">
      <c r="A302" s="1" t="s">
        <v>0</v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3" t="s">
        <v>1322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95" t="s">
        <v>0</v>
      </c>
      <c r="B304" s="95" t="s">
        <v>2</v>
      </c>
      <c r="C304" s="95" t="s">
        <v>3</v>
      </c>
      <c r="D304" s="95" t="s">
        <v>4</v>
      </c>
      <c r="E304" s="95" t="s">
        <v>5</v>
      </c>
      <c r="F304" s="97" t="s">
        <v>6</v>
      </c>
      <c r="G304" s="98"/>
      <c r="H304" s="99"/>
      <c r="I304" s="95" t="s">
        <v>7</v>
      </c>
      <c r="J304" s="95" t="s">
        <v>8</v>
      </c>
    </row>
    <row r="305" spans="1:10">
      <c r="A305" s="96"/>
      <c r="B305" s="96"/>
      <c r="C305" s="96"/>
      <c r="D305" s="96"/>
      <c r="E305" s="96"/>
      <c r="F305" s="4" t="s">
        <v>9</v>
      </c>
      <c r="G305" s="4" t="s">
        <v>10</v>
      </c>
      <c r="H305" s="4" t="s">
        <v>11</v>
      </c>
      <c r="I305" s="96"/>
      <c r="J305" s="96"/>
    </row>
    <row r="306" spans="1:10">
      <c r="A306" s="5" t="s">
        <v>1335</v>
      </c>
      <c r="B306" s="6">
        <v>44964.797602361112</v>
      </c>
      <c r="C306" s="5" t="s">
        <v>113</v>
      </c>
      <c r="D306" s="7"/>
      <c r="E306" s="8"/>
      <c r="F306" s="9">
        <v>434.72</v>
      </c>
      <c r="I306" s="10" t="s">
        <v>9</v>
      </c>
      <c r="J306" s="5" t="s">
        <v>113</v>
      </c>
    </row>
    <row r="307" spans="1:10">
      <c r="A307" s="11" t="s">
        <v>22</v>
      </c>
      <c r="B307" s="3"/>
      <c r="C307" s="3"/>
      <c r="D307" s="7"/>
      <c r="E307" s="8"/>
      <c r="H307" s="9"/>
      <c r="I307" s="10"/>
      <c r="J307" s="5"/>
    </row>
    <row r="308" spans="1:10" ht="15.75">
      <c r="A308" s="13" t="s">
        <v>23</v>
      </c>
      <c r="B308" s="13" t="s">
        <v>24</v>
      </c>
      <c r="C308" s="13" t="s">
        <v>25</v>
      </c>
      <c r="D308" s="69">
        <v>112732207</v>
      </c>
      <c r="E308" s="14">
        <v>112732500</v>
      </c>
      <c r="H308" s="9"/>
      <c r="I308" s="10"/>
      <c r="J308" s="5"/>
    </row>
    <row r="309" spans="1:10">
      <c r="D309" s="81" t="s">
        <v>641</v>
      </c>
    </row>
    <row r="311" spans="1:10">
      <c r="A311" s="1" t="s">
        <v>0</v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>
      <c r="A312" s="3" t="s">
        <v>1355</v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95" t="s">
        <v>0</v>
      </c>
      <c r="B313" s="95" t="s">
        <v>2</v>
      </c>
      <c r="C313" s="95" t="s">
        <v>3</v>
      </c>
      <c r="D313" s="95" t="s">
        <v>4</v>
      </c>
      <c r="E313" s="95" t="s">
        <v>5</v>
      </c>
      <c r="F313" s="97" t="s">
        <v>6</v>
      </c>
      <c r="G313" s="98"/>
      <c r="H313" s="99"/>
      <c r="I313" s="95" t="s">
        <v>7</v>
      </c>
      <c r="J313" s="95" t="s">
        <v>8</v>
      </c>
    </row>
    <row r="314" spans="1:10">
      <c r="A314" s="96"/>
      <c r="B314" s="96"/>
      <c r="C314" s="96"/>
      <c r="D314" s="96"/>
      <c r="E314" s="96"/>
      <c r="F314" s="4" t="s">
        <v>9</v>
      </c>
      <c r="G314" s="4" t="s">
        <v>10</v>
      </c>
      <c r="H314" s="4" t="s">
        <v>11</v>
      </c>
      <c r="I314" s="96"/>
      <c r="J314" s="96"/>
    </row>
    <row r="315" spans="1:10">
      <c r="A315" s="5" t="s">
        <v>1369</v>
      </c>
      <c r="B315" s="6">
        <v>44965.794547962963</v>
      </c>
      <c r="C315" s="5" t="s">
        <v>113</v>
      </c>
      <c r="D315" s="7"/>
      <c r="E315" s="8"/>
      <c r="F315" s="9">
        <v>906.57</v>
      </c>
      <c r="I315" s="10" t="s">
        <v>9</v>
      </c>
      <c r="J315" s="5" t="s">
        <v>113</v>
      </c>
    </row>
    <row r="316" spans="1:10">
      <c r="A316" s="5" t="s">
        <v>1369</v>
      </c>
      <c r="B316" s="6">
        <v>44965.794547962963</v>
      </c>
      <c r="C316" s="5" t="s">
        <v>113</v>
      </c>
      <c r="D316" s="7"/>
      <c r="E316" s="8"/>
      <c r="H316" s="9">
        <v>107.64</v>
      </c>
      <c r="I316" s="5" t="s">
        <v>36</v>
      </c>
      <c r="J316" s="5" t="s">
        <v>113</v>
      </c>
    </row>
    <row r="317" spans="1:10">
      <c r="A317" s="11" t="s">
        <v>22</v>
      </c>
      <c r="B317" s="3"/>
      <c r="C317" s="3"/>
      <c r="D317" s="7"/>
      <c r="E317" s="8"/>
      <c r="F317" s="9"/>
      <c r="I317" s="10"/>
      <c r="J317" s="5"/>
    </row>
    <row r="318" spans="1:10" ht="15.75">
      <c r="A318" s="13" t="s">
        <v>23</v>
      </c>
      <c r="B318" s="13" t="s">
        <v>24</v>
      </c>
      <c r="C318" s="13" t="s">
        <v>25</v>
      </c>
      <c r="D318" s="69">
        <v>112733913</v>
      </c>
      <c r="E318" s="14">
        <v>112734084</v>
      </c>
      <c r="F318" s="9"/>
      <c r="I318" s="10"/>
      <c r="J318" s="5"/>
    </row>
    <row r="319" spans="1:10">
      <c r="D319" s="81" t="s">
        <v>641</v>
      </c>
    </row>
    <row r="321" spans="1:10">
      <c r="A321" s="1" t="s">
        <v>0</v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>
      <c r="A322" s="3" t="s">
        <v>1394</v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>
      <c r="A323" s="95" t="s">
        <v>0</v>
      </c>
      <c r="B323" s="95" t="s">
        <v>2</v>
      </c>
      <c r="C323" s="95" t="s">
        <v>3</v>
      </c>
      <c r="D323" s="95" t="s">
        <v>4</v>
      </c>
      <c r="E323" s="95" t="s">
        <v>5</v>
      </c>
      <c r="F323" s="97" t="s">
        <v>6</v>
      </c>
      <c r="G323" s="98"/>
      <c r="H323" s="99"/>
      <c r="I323" s="95" t="s">
        <v>7</v>
      </c>
      <c r="J323" s="95" t="s">
        <v>8</v>
      </c>
    </row>
    <row r="324" spans="1:10">
      <c r="A324" s="96"/>
      <c r="B324" s="96"/>
      <c r="C324" s="96"/>
      <c r="D324" s="96"/>
      <c r="E324" s="96"/>
      <c r="F324" s="4" t="s">
        <v>9</v>
      </c>
      <c r="G324" s="4" t="s">
        <v>10</v>
      </c>
      <c r="H324" s="4" t="s">
        <v>11</v>
      </c>
      <c r="I324" s="96"/>
      <c r="J324" s="96"/>
    </row>
    <row r="325" spans="1:10">
      <c r="A325" s="5" t="s">
        <v>1407</v>
      </c>
      <c r="B325" s="6">
        <v>44966.800264270831</v>
      </c>
      <c r="C325" s="5" t="s">
        <v>113</v>
      </c>
      <c r="D325" s="7"/>
      <c r="E325" s="8"/>
      <c r="F325" s="9">
        <v>3040.88</v>
      </c>
      <c r="I325" s="10" t="s">
        <v>9</v>
      </c>
      <c r="J325" s="5" t="s">
        <v>113</v>
      </c>
    </row>
    <row r="326" spans="1:10">
      <c r="A326" s="11" t="s">
        <v>22</v>
      </c>
      <c r="B326" s="3"/>
      <c r="C326" s="3"/>
      <c r="D326" s="7"/>
      <c r="E326" s="8"/>
      <c r="G326" s="9"/>
      <c r="I326" s="10"/>
      <c r="J326" s="8"/>
    </row>
    <row r="327" spans="1:10" ht="15.75">
      <c r="A327" s="13" t="s">
        <v>23</v>
      </c>
      <c r="B327" s="13" t="s">
        <v>24</v>
      </c>
      <c r="C327" s="13" t="s">
        <v>25</v>
      </c>
      <c r="D327" s="69">
        <v>112736194</v>
      </c>
      <c r="E327" s="14">
        <v>112736372</v>
      </c>
      <c r="G327" s="9"/>
      <c r="I327" s="10"/>
      <c r="J327" s="8"/>
    </row>
    <row r="328" spans="1:10">
      <c r="A328" s="5"/>
      <c r="B328" s="6"/>
      <c r="C328" s="5"/>
      <c r="D328" s="81" t="s">
        <v>641</v>
      </c>
      <c r="E328" s="8"/>
      <c r="G328" s="9"/>
      <c r="I328" s="10"/>
      <c r="J328" s="8"/>
    </row>
    <row r="330" spans="1:10">
      <c r="A330" s="1" t="s">
        <v>0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3" t="s">
        <v>1433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95" t="s">
        <v>0</v>
      </c>
      <c r="B332" s="95" t="s">
        <v>2</v>
      </c>
      <c r="C332" s="95" t="s">
        <v>3</v>
      </c>
      <c r="D332" s="95" t="s">
        <v>4</v>
      </c>
      <c r="E332" s="95" t="s">
        <v>5</v>
      </c>
      <c r="F332" s="97" t="s">
        <v>6</v>
      </c>
      <c r="G332" s="98"/>
      <c r="H332" s="99"/>
      <c r="I332" s="95" t="s">
        <v>7</v>
      </c>
      <c r="J332" s="95" t="s">
        <v>8</v>
      </c>
    </row>
    <row r="333" spans="1:10">
      <c r="A333" s="96"/>
      <c r="B333" s="96"/>
      <c r="C333" s="96"/>
      <c r="D333" s="96"/>
      <c r="E333" s="96"/>
      <c r="F333" s="4" t="s">
        <v>9</v>
      </c>
      <c r="G333" s="4" t="s">
        <v>10</v>
      </c>
      <c r="H333" s="4" t="s">
        <v>11</v>
      </c>
      <c r="I333" s="96"/>
      <c r="J333" s="96"/>
    </row>
    <row r="334" spans="1:10">
      <c r="A334" s="5" t="s">
        <v>1457</v>
      </c>
      <c r="B334" s="6">
        <v>44967.80042266204</v>
      </c>
      <c r="C334" s="5" t="s">
        <v>113</v>
      </c>
      <c r="D334" s="7"/>
      <c r="E334" s="8"/>
      <c r="F334" s="9">
        <v>457.73</v>
      </c>
      <c r="I334" s="10" t="s">
        <v>9</v>
      </c>
      <c r="J334" s="5" t="s">
        <v>113</v>
      </c>
    </row>
    <row r="335" spans="1:10">
      <c r="A335" s="11" t="s">
        <v>22</v>
      </c>
      <c r="B335" s="3"/>
      <c r="C335" s="3"/>
      <c r="D335" s="7"/>
      <c r="E335" s="8"/>
      <c r="H335" s="9"/>
      <c r="I335" s="10"/>
      <c r="J335" s="5"/>
    </row>
    <row r="336" spans="1:10" ht="15.75">
      <c r="A336" s="13" t="s">
        <v>23</v>
      </c>
      <c r="B336" s="13" t="s">
        <v>24</v>
      </c>
      <c r="C336" s="13" t="s">
        <v>25</v>
      </c>
      <c r="D336" s="69">
        <v>112736209</v>
      </c>
      <c r="E336" s="14">
        <v>112736373</v>
      </c>
      <c r="H336" s="9"/>
      <c r="I336" s="10"/>
      <c r="J336" s="5"/>
    </row>
    <row r="337" spans="1:10">
      <c r="A337" s="5"/>
      <c r="B337" s="6"/>
      <c r="C337" s="5"/>
      <c r="D337" s="81" t="s">
        <v>641</v>
      </c>
      <c r="E337" s="8"/>
      <c r="H337" s="9"/>
      <c r="I337" s="10"/>
      <c r="J337" s="5"/>
    </row>
    <row r="338" spans="1:10">
      <c r="A338" s="5"/>
      <c r="B338" s="6"/>
      <c r="C338" s="5"/>
      <c r="D338" s="7"/>
      <c r="E338" s="8"/>
      <c r="H338" s="9"/>
      <c r="I338" s="10"/>
      <c r="J338" s="5"/>
    </row>
    <row r="339" spans="1:10">
      <c r="A339" s="1" t="s">
        <v>0</v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>
      <c r="A340" s="3" t="s">
        <v>1429</v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>
      <c r="A341" s="95" t="s">
        <v>0</v>
      </c>
      <c r="B341" s="95" t="s">
        <v>2</v>
      </c>
      <c r="C341" s="95" t="s">
        <v>3</v>
      </c>
      <c r="D341" s="95" t="s">
        <v>4</v>
      </c>
      <c r="E341" s="95" t="s">
        <v>5</v>
      </c>
      <c r="F341" s="97" t="s">
        <v>6</v>
      </c>
      <c r="G341" s="98"/>
      <c r="H341" s="99"/>
      <c r="I341" s="95" t="s">
        <v>7</v>
      </c>
      <c r="J341" s="95" t="s">
        <v>8</v>
      </c>
    </row>
    <row r="342" spans="1:10">
      <c r="A342" s="96"/>
      <c r="B342" s="96"/>
      <c r="C342" s="96"/>
      <c r="D342" s="96"/>
      <c r="E342" s="96"/>
      <c r="F342" s="4" t="s">
        <v>9</v>
      </c>
      <c r="G342" s="4" t="s">
        <v>10</v>
      </c>
      <c r="H342" s="4" t="s">
        <v>11</v>
      </c>
      <c r="I342" s="96"/>
      <c r="J342" s="96"/>
    </row>
    <row r="343" spans="1:10">
      <c r="A343" s="5" t="s">
        <v>1458</v>
      </c>
      <c r="B343" s="6">
        <v>44968.588164201392</v>
      </c>
      <c r="C343" s="5" t="s">
        <v>113</v>
      </c>
      <c r="D343" s="7"/>
      <c r="E343" s="8"/>
      <c r="F343" s="9">
        <v>1135.6600000000001</v>
      </c>
      <c r="I343" s="10" t="s">
        <v>9</v>
      </c>
      <c r="J343" s="5" t="s">
        <v>113</v>
      </c>
    </row>
    <row r="344" spans="1:10">
      <c r="A344" s="5" t="s">
        <v>1458</v>
      </c>
      <c r="B344" s="6">
        <v>44968.588164201392</v>
      </c>
      <c r="C344" s="5" t="s">
        <v>113</v>
      </c>
      <c r="D344" s="7"/>
      <c r="E344" s="8"/>
      <c r="H344" s="9">
        <v>31.26</v>
      </c>
      <c r="I344" s="5" t="s">
        <v>36</v>
      </c>
      <c r="J344" s="5" t="s">
        <v>113</v>
      </c>
    </row>
    <row r="345" spans="1:10">
      <c r="A345" s="11" t="s">
        <v>22</v>
      </c>
      <c r="B345" s="3"/>
      <c r="C345" s="3"/>
      <c r="D345" s="7"/>
      <c r="E345" s="8"/>
      <c r="H345" s="9"/>
      <c r="I345" s="10"/>
      <c r="J345" s="5"/>
    </row>
    <row r="346" spans="1:10" ht="15.75">
      <c r="A346" s="13" t="s">
        <v>23</v>
      </c>
      <c r="B346" s="13" t="s">
        <v>24</v>
      </c>
      <c r="C346" s="13" t="s">
        <v>25</v>
      </c>
      <c r="D346" s="69">
        <v>112743975</v>
      </c>
      <c r="E346" s="14">
        <v>112761120</v>
      </c>
      <c r="H346" s="9"/>
      <c r="I346" s="10"/>
      <c r="J346" s="5"/>
    </row>
    <row r="347" spans="1:10">
      <c r="D347" s="81" t="s">
        <v>641</v>
      </c>
    </row>
    <row r="349" spans="1:10">
      <c r="A349" s="1" t="s">
        <v>0</v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>
      <c r="A350" s="3" t="s">
        <v>1496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95" t="s">
        <v>0</v>
      </c>
      <c r="B351" s="95" t="s">
        <v>2</v>
      </c>
      <c r="C351" s="95" t="s">
        <v>3</v>
      </c>
      <c r="D351" s="95" t="s">
        <v>4</v>
      </c>
      <c r="E351" s="95" t="s">
        <v>5</v>
      </c>
      <c r="F351" s="97" t="s">
        <v>6</v>
      </c>
      <c r="G351" s="98"/>
      <c r="H351" s="99"/>
      <c r="I351" s="95" t="s">
        <v>7</v>
      </c>
      <c r="J351" s="95" t="s">
        <v>8</v>
      </c>
    </row>
    <row r="352" spans="1:10">
      <c r="A352" s="96"/>
      <c r="B352" s="96"/>
      <c r="C352" s="96"/>
      <c r="D352" s="96"/>
      <c r="E352" s="96"/>
      <c r="F352" s="4" t="s">
        <v>9</v>
      </c>
      <c r="G352" s="4" t="s">
        <v>10</v>
      </c>
      <c r="H352" s="4" t="s">
        <v>11</v>
      </c>
      <c r="I352" s="96"/>
      <c r="J352" s="96"/>
    </row>
    <row r="353" spans="1:10">
      <c r="A353" s="5" t="s">
        <v>1510</v>
      </c>
      <c r="B353" s="6">
        <v>44970.793404560187</v>
      </c>
      <c r="C353" s="5" t="s">
        <v>113</v>
      </c>
      <c r="D353" s="7"/>
      <c r="E353" s="8"/>
      <c r="F353" s="9">
        <v>547.54999999999995</v>
      </c>
      <c r="I353" s="10" t="s">
        <v>9</v>
      </c>
      <c r="J353" s="5" t="s">
        <v>113</v>
      </c>
    </row>
    <row r="354" spans="1:10">
      <c r="A354" s="11" t="s">
        <v>22</v>
      </c>
      <c r="B354" s="3"/>
      <c r="C354" s="3"/>
      <c r="D354" s="7"/>
      <c r="E354" s="8"/>
      <c r="H354" s="9"/>
      <c r="I354" s="10"/>
      <c r="J354" s="5"/>
    </row>
    <row r="355" spans="1:10" ht="15.75">
      <c r="A355" s="13" t="s">
        <v>23</v>
      </c>
      <c r="B355" s="13" t="s">
        <v>24</v>
      </c>
      <c r="C355" s="13" t="s">
        <v>25</v>
      </c>
      <c r="D355" s="69">
        <v>112774008</v>
      </c>
      <c r="E355" s="14">
        <v>112774135</v>
      </c>
      <c r="H355" s="9"/>
      <c r="I355" s="10"/>
      <c r="J355" s="5"/>
    </row>
    <row r="356" spans="1:10">
      <c r="D356" s="81" t="s">
        <v>641</v>
      </c>
    </row>
    <row r="358" spans="1:10">
      <c r="A358" s="1" t="s">
        <v>0</v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>
      <c r="A359" s="3" t="s">
        <v>1535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95" t="s">
        <v>0</v>
      </c>
      <c r="B360" s="95" t="s">
        <v>2</v>
      </c>
      <c r="C360" s="95" t="s">
        <v>3</v>
      </c>
      <c r="D360" s="95" t="s">
        <v>4</v>
      </c>
      <c r="E360" s="95" t="s">
        <v>5</v>
      </c>
      <c r="F360" s="97" t="s">
        <v>6</v>
      </c>
      <c r="G360" s="98"/>
      <c r="H360" s="99"/>
      <c r="I360" s="95" t="s">
        <v>7</v>
      </c>
      <c r="J360" s="95" t="s">
        <v>8</v>
      </c>
    </row>
    <row r="361" spans="1:10">
      <c r="A361" s="96"/>
      <c r="B361" s="96"/>
      <c r="C361" s="96"/>
      <c r="D361" s="96"/>
      <c r="E361" s="96"/>
      <c r="F361" s="4" t="s">
        <v>9</v>
      </c>
      <c r="G361" s="4" t="s">
        <v>10</v>
      </c>
      <c r="H361" s="4" t="s">
        <v>11</v>
      </c>
      <c r="I361" s="96"/>
      <c r="J361" s="96"/>
    </row>
    <row r="362" spans="1:10">
      <c r="A362" s="5" t="s">
        <v>1548</v>
      </c>
      <c r="B362" s="6">
        <v>44971.796995150464</v>
      </c>
      <c r="C362" s="5" t="s">
        <v>113</v>
      </c>
      <c r="D362" s="7"/>
      <c r="E362" s="8"/>
      <c r="F362" s="9">
        <v>190.05</v>
      </c>
      <c r="I362" s="10" t="s">
        <v>9</v>
      </c>
      <c r="J362" s="5" t="s">
        <v>113</v>
      </c>
    </row>
    <row r="363" spans="1:10">
      <c r="A363" s="11" t="s">
        <v>22</v>
      </c>
      <c r="B363" s="3"/>
      <c r="C363" s="3"/>
      <c r="D363" s="7"/>
      <c r="E363" s="8"/>
      <c r="H363" s="9"/>
      <c r="I363" s="10"/>
      <c r="J363" s="5"/>
    </row>
    <row r="364" spans="1:10" ht="15.75">
      <c r="A364" s="13" t="s">
        <v>23</v>
      </c>
      <c r="B364" s="13" t="s">
        <v>24</v>
      </c>
      <c r="C364" s="13" t="s">
        <v>25</v>
      </c>
      <c r="D364" s="69">
        <v>112775846</v>
      </c>
      <c r="E364" s="14">
        <v>112782224</v>
      </c>
      <c r="H364" s="9"/>
      <c r="I364" s="10"/>
      <c r="J364" s="5"/>
    </row>
    <row r="365" spans="1:10">
      <c r="A365" s="5"/>
      <c r="B365" s="6"/>
      <c r="C365" s="5"/>
      <c r="D365" s="81" t="s">
        <v>641</v>
      </c>
      <c r="E365" s="8"/>
      <c r="H365" s="9"/>
      <c r="I365" s="10"/>
      <c r="J365" s="5"/>
    </row>
    <row r="367" spans="1:10">
      <c r="A367" s="1" t="s">
        <v>0</v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>
      <c r="A368" s="3" t="s">
        <v>1572</v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>
      <c r="A369" s="95" t="s">
        <v>0</v>
      </c>
      <c r="B369" s="95" t="s">
        <v>2</v>
      </c>
      <c r="C369" s="95" t="s">
        <v>3</v>
      </c>
      <c r="D369" s="95" t="s">
        <v>4</v>
      </c>
      <c r="E369" s="95" t="s">
        <v>5</v>
      </c>
      <c r="F369" s="97" t="s">
        <v>6</v>
      </c>
      <c r="G369" s="98"/>
      <c r="H369" s="99"/>
      <c r="I369" s="95" t="s">
        <v>7</v>
      </c>
      <c r="J369" s="95" t="s">
        <v>8</v>
      </c>
    </row>
    <row r="370" spans="1:10">
      <c r="A370" s="96"/>
      <c r="B370" s="96"/>
      <c r="C370" s="96"/>
      <c r="D370" s="96"/>
      <c r="E370" s="96"/>
      <c r="F370" s="4" t="s">
        <v>9</v>
      </c>
      <c r="G370" s="4" t="s">
        <v>10</v>
      </c>
      <c r="H370" s="4" t="s">
        <v>11</v>
      </c>
      <c r="I370" s="96"/>
      <c r="J370" s="96"/>
    </row>
    <row r="371" spans="1:10">
      <c r="A371" s="5" t="s">
        <v>1586</v>
      </c>
      <c r="B371" s="6">
        <v>44972.793374444445</v>
      </c>
      <c r="C371" s="5" t="s">
        <v>113</v>
      </c>
      <c r="D371" s="7"/>
      <c r="E371" s="8"/>
      <c r="F371" s="9">
        <v>3768.61</v>
      </c>
      <c r="I371" s="10" t="s">
        <v>9</v>
      </c>
      <c r="J371" s="5" t="s">
        <v>113</v>
      </c>
    </row>
    <row r="372" spans="1:10">
      <c r="A372" s="5" t="s">
        <v>1586</v>
      </c>
      <c r="B372" s="6">
        <v>44972.793374444445</v>
      </c>
      <c r="C372" s="5" t="s">
        <v>113</v>
      </c>
      <c r="D372" s="7"/>
      <c r="E372" s="8"/>
      <c r="H372" s="9">
        <v>74.540000000000006</v>
      </c>
      <c r="I372" s="5" t="s">
        <v>36</v>
      </c>
      <c r="J372" s="5" t="s">
        <v>113</v>
      </c>
    </row>
    <row r="373" spans="1:10">
      <c r="A373" s="11" t="s">
        <v>22</v>
      </c>
      <c r="B373" s="3"/>
      <c r="C373" s="3"/>
      <c r="D373" s="7"/>
      <c r="E373" s="8"/>
      <c r="H373" s="9"/>
      <c r="I373" s="10"/>
      <c r="J373" s="5"/>
    </row>
    <row r="374" spans="1:10" ht="15.75">
      <c r="A374" s="13" t="s">
        <v>23</v>
      </c>
      <c r="B374" s="13" t="s">
        <v>24</v>
      </c>
      <c r="C374" s="13" t="s">
        <v>25</v>
      </c>
      <c r="D374" s="69">
        <v>112790248</v>
      </c>
      <c r="E374" s="14">
        <v>112790543</v>
      </c>
      <c r="H374" s="9"/>
      <c r="I374" s="10"/>
      <c r="J374" s="5"/>
    </row>
    <row r="375" spans="1:10">
      <c r="D375" s="81" t="s">
        <v>641</v>
      </c>
    </row>
    <row r="377" spans="1:10">
      <c r="A377" s="1" t="s">
        <v>0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3" t="s">
        <v>1612</v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95" t="s">
        <v>0</v>
      </c>
      <c r="B379" s="95" t="s">
        <v>2</v>
      </c>
      <c r="C379" s="95" t="s">
        <v>3</v>
      </c>
      <c r="D379" s="95" t="s">
        <v>4</v>
      </c>
      <c r="E379" s="95" t="s">
        <v>5</v>
      </c>
      <c r="F379" s="97" t="s">
        <v>6</v>
      </c>
      <c r="G379" s="98"/>
      <c r="H379" s="99"/>
      <c r="I379" s="95" t="s">
        <v>7</v>
      </c>
      <c r="J379" s="95" t="s">
        <v>8</v>
      </c>
    </row>
    <row r="380" spans="1:10">
      <c r="A380" s="96"/>
      <c r="B380" s="96"/>
      <c r="C380" s="96"/>
      <c r="D380" s="96"/>
      <c r="E380" s="96"/>
      <c r="F380" s="4" t="s">
        <v>9</v>
      </c>
      <c r="G380" s="4" t="s">
        <v>10</v>
      </c>
      <c r="H380" s="4" t="s">
        <v>11</v>
      </c>
      <c r="I380" s="96"/>
      <c r="J380" s="96"/>
    </row>
    <row r="381" spans="1:10">
      <c r="A381" s="5" t="s">
        <v>1628</v>
      </c>
      <c r="B381" s="6">
        <v>44973.807542141207</v>
      </c>
      <c r="C381" s="5" t="s">
        <v>113</v>
      </c>
      <c r="D381" s="7"/>
      <c r="E381" s="8"/>
      <c r="F381" s="9">
        <v>196</v>
      </c>
      <c r="I381" s="10" t="s">
        <v>9</v>
      </c>
      <c r="J381" s="5" t="s">
        <v>113</v>
      </c>
    </row>
    <row r="382" spans="1:10">
      <c r="A382" s="5" t="s">
        <v>1628</v>
      </c>
      <c r="B382" s="6">
        <v>44973.807542141207</v>
      </c>
      <c r="C382" s="5" t="s">
        <v>113</v>
      </c>
      <c r="D382" s="7"/>
      <c r="E382" s="8"/>
      <c r="H382" s="9">
        <v>282.60000000000002</v>
      </c>
      <c r="I382" s="5" t="s">
        <v>36</v>
      </c>
      <c r="J382" s="5" t="s">
        <v>113</v>
      </c>
    </row>
    <row r="383" spans="1:10">
      <c r="A383" s="11" t="s">
        <v>22</v>
      </c>
      <c r="B383" s="3"/>
      <c r="C383" s="3"/>
      <c r="D383" s="7"/>
      <c r="E383" s="8"/>
      <c r="H383" s="9"/>
      <c r="I383" s="10"/>
      <c r="J383" s="8"/>
    </row>
    <row r="384" spans="1:10" ht="15.75">
      <c r="A384" s="13" t="s">
        <v>23</v>
      </c>
      <c r="B384" s="13" t="s">
        <v>24</v>
      </c>
      <c r="C384" s="13" t="s">
        <v>25</v>
      </c>
      <c r="D384" s="69">
        <v>112799845</v>
      </c>
      <c r="E384" s="14">
        <v>112799984</v>
      </c>
      <c r="H384" s="9"/>
      <c r="I384" s="10"/>
      <c r="J384" s="8"/>
    </row>
    <row r="385" spans="1:10">
      <c r="D385" s="81" t="s">
        <v>641</v>
      </c>
    </row>
    <row r="387" spans="1:10">
      <c r="A387" s="1" t="s">
        <v>0</v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>
      <c r="A388" s="3" t="s">
        <v>1656</v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>
      <c r="A389" s="95" t="s">
        <v>0</v>
      </c>
      <c r="B389" s="95" t="s">
        <v>2</v>
      </c>
      <c r="C389" s="95" t="s">
        <v>3</v>
      </c>
      <c r="D389" s="95" t="s">
        <v>4</v>
      </c>
      <c r="E389" s="95" t="s">
        <v>5</v>
      </c>
      <c r="F389" s="97" t="s">
        <v>6</v>
      </c>
      <c r="G389" s="98"/>
      <c r="H389" s="99"/>
      <c r="I389" s="95" t="s">
        <v>7</v>
      </c>
      <c r="J389" s="95" t="s">
        <v>8</v>
      </c>
    </row>
    <row r="390" spans="1:10">
      <c r="A390" s="96"/>
      <c r="B390" s="96"/>
      <c r="C390" s="96"/>
      <c r="D390" s="96"/>
      <c r="E390" s="96"/>
      <c r="F390" s="4" t="s">
        <v>9</v>
      </c>
      <c r="G390" s="4" t="s">
        <v>10</v>
      </c>
      <c r="H390" s="4" t="s">
        <v>11</v>
      </c>
      <c r="I390" s="96"/>
      <c r="J390" s="96"/>
    </row>
    <row r="391" spans="1:10">
      <c r="A391" s="5" t="s">
        <v>1682</v>
      </c>
      <c r="B391" s="6">
        <v>44974.801411689812</v>
      </c>
      <c r="C391" s="5" t="s">
        <v>113</v>
      </c>
      <c r="D391" s="7"/>
      <c r="E391" s="8"/>
      <c r="F391" s="9">
        <v>1180.43</v>
      </c>
      <c r="I391" s="10" t="s">
        <v>9</v>
      </c>
      <c r="J391" s="5" t="s">
        <v>113</v>
      </c>
    </row>
    <row r="392" spans="1:10">
      <c r="A392" s="5" t="s">
        <v>1682</v>
      </c>
      <c r="B392" s="6">
        <v>44974.801411689812</v>
      </c>
      <c r="C392" s="5" t="s">
        <v>113</v>
      </c>
      <c r="D392" s="7"/>
      <c r="E392" s="8"/>
      <c r="H392" s="9">
        <v>170.1</v>
      </c>
      <c r="I392" s="5" t="s">
        <v>36</v>
      </c>
      <c r="J392" s="5" t="s">
        <v>113</v>
      </c>
    </row>
    <row r="393" spans="1:10">
      <c r="A393" s="11" t="s">
        <v>22</v>
      </c>
      <c r="B393" s="3"/>
      <c r="C393" s="3"/>
      <c r="D393" s="7"/>
      <c r="E393" s="8"/>
      <c r="G393" s="9"/>
      <c r="I393" s="10"/>
      <c r="J393" s="8"/>
    </row>
    <row r="394" spans="1:10" ht="15.75">
      <c r="A394" s="13" t="s">
        <v>23</v>
      </c>
      <c r="B394" s="13" t="s">
        <v>24</v>
      </c>
      <c r="C394" s="13" t="s">
        <v>25</v>
      </c>
      <c r="D394" s="69">
        <v>112799808</v>
      </c>
      <c r="E394" s="14">
        <v>112799985</v>
      </c>
      <c r="G394" s="9"/>
      <c r="I394" s="10"/>
      <c r="J394" s="8"/>
    </row>
    <row r="395" spans="1:10">
      <c r="A395" s="5"/>
      <c r="B395" s="6"/>
      <c r="C395" s="5"/>
      <c r="D395" s="81" t="s">
        <v>641</v>
      </c>
      <c r="E395" s="8"/>
      <c r="G395" s="9"/>
      <c r="I395" s="10"/>
      <c r="J395" s="8"/>
    </row>
    <row r="397" spans="1:10">
      <c r="A397" s="1" t="s">
        <v>0</v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>
      <c r="A398" s="3" t="s">
        <v>1649</v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>
      <c r="A399" s="95" t="s">
        <v>0</v>
      </c>
      <c r="B399" s="95" t="s">
        <v>2</v>
      </c>
      <c r="C399" s="95" t="s">
        <v>3</v>
      </c>
      <c r="D399" s="95" t="s">
        <v>4</v>
      </c>
      <c r="E399" s="95" t="s">
        <v>5</v>
      </c>
      <c r="F399" s="97" t="s">
        <v>6</v>
      </c>
      <c r="G399" s="98"/>
      <c r="H399" s="99"/>
      <c r="I399" s="95" t="s">
        <v>7</v>
      </c>
      <c r="J399" s="95" t="s">
        <v>8</v>
      </c>
    </row>
    <row r="400" spans="1:10">
      <c r="A400" s="96"/>
      <c r="B400" s="96"/>
      <c r="C400" s="96"/>
      <c r="D400" s="96"/>
      <c r="E400" s="96"/>
      <c r="F400" s="4" t="s">
        <v>9</v>
      </c>
      <c r="G400" s="4" t="s">
        <v>10</v>
      </c>
      <c r="H400" s="4" t="s">
        <v>11</v>
      </c>
      <c r="I400" s="96"/>
      <c r="J400" s="96"/>
    </row>
    <row r="401" spans="1:10">
      <c r="A401" s="5" t="s">
        <v>1683</v>
      </c>
      <c r="B401" s="6">
        <v>44975.587336851851</v>
      </c>
      <c r="C401" s="5" t="s">
        <v>113</v>
      </c>
      <c r="D401" s="7"/>
      <c r="E401" s="8"/>
      <c r="F401" s="9">
        <v>563.15</v>
      </c>
      <c r="I401" s="10" t="s">
        <v>9</v>
      </c>
      <c r="J401" s="5" t="s">
        <v>113</v>
      </c>
    </row>
    <row r="402" spans="1:10">
      <c r="A402" s="11" t="s">
        <v>22</v>
      </c>
      <c r="B402" s="3"/>
      <c r="C402" s="3"/>
      <c r="D402" s="7"/>
      <c r="E402" s="8"/>
      <c r="G402" s="9"/>
      <c r="I402" s="10"/>
      <c r="J402" s="8"/>
    </row>
    <row r="403" spans="1:10" ht="15.75">
      <c r="A403" s="13" t="s">
        <v>23</v>
      </c>
      <c r="B403" s="13" t="s">
        <v>24</v>
      </c>
      <c r="C403" s="13" t="s">
        <v>25</v>
      </c>
      <c r="D403" s="69">
        <v>112808020</v>
      </c>
      <c r="E403" s="14">
        <v>112808156</v>
      </c>
      <c r="G403" s="9"/>
      <c r="I403" s="10"/>
      <c r="J403" s="8"/>
    </row>
    <row r="404" spans="1:10">
      <c r="D404" s="81" t="s">
        <v>641</v>
      </c>
    </row>
    <row r="406" spans="1:10">
      <c r="A406" s="1" t="s">
        <v>0</v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3" t="s">
        <v>1714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95" t="s">
        <v>0</v>
      </c>
      <c r="B408" s="95" t="s">
        <v>2</v>
      </c>
      <c r="C408" s="95" t="s">
        <v>3</v>
      </c>
      <c r="D408" s="95" t="s">
        <v>4</v>
      </c>
      <c r="E408" s="95" t="s">
        <v>5</v>
      </c>
      <c r="F408" s="97" t="s">
        <v>6</v>
      </c>
      <c r="G408" s="98"/>
      <c r="H408" s="99"/>
      <c r="I408" s="95" t="s">
        <v>7</v>
      </c>
      <c r="J408" s="95" t="s">
        <v>8</v>
      </c>
    </row>
    <row r="409" spans="1:10">
      <c r="A409" s="96"/>
      <c r="B409" s="96"/>
      <c r="C409" s="96"/>
      <c r="D409" s="96"/>
      <c r="E409" s="96"/>
      <c r="F409" s="4" t="s">
        <v>9</v>
      </c>
      <c r="G409" s="4" t="s">
        <v>10</v>
      </c>
      <c r="H409" s="4" t="s">
        <v>11</v>
      </c>
      <c r="I409" s="96"/>
      <c r="J409" s="96"/>
    </row>
    <row r="410" spans="1:10">
      <c r="A410" s="40" t="s">
        <v>1715</v>
      </c>
      <c r="B410" s="52"/>
      <c r="C410" s="40"/>
      <c r="D410" s="23"/>
      <c r="E410" s="8"/>
      <c r="H410" s="9"/>
      <c r="I410" s="5"/>
      <c r="J410" s="8"/>
    </row>
    <row r="411" spans="1:10">
      <c r="A411" s="11" t="s">
        <v>22</v>
      </c>
      <c r="B411" s="3"/>
      <c r="C411" s="3"/>
      <c r="D411" s="7"/>
      <c r="E411" s="8"/>
      <c r="G411" s="9"/>
      <c r="I411" s="10"/>
      <c r="J411" s="8"/>
    </row>
    <row r="412" spans="1:10">
      <c r="A412" s="13" t="s">
        <v>23</v>
      </c>
      <c r="B412" s="13" t="s">
        <v>24</v>
      </c>
      <c r="C412" s="13" t="s">
        <v>25</v>
      </c>
      <c r="D412" s="7"/>
      <c r="E412" s="8"/>
      <c r="G412" s="9"/>
      <c r="I412" s="10"/>
      <c r="J412" s="8"/>
    </row>
    <row r="414" spans="1:10">
      <c r="A414" s="1" t="s">
        <v>0</v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>
      <c r="A415" s="3" t="s">
        <v>1716</v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>
      <c r="A416" s="95" t="s">
        <v>0</v>
      </c>
      <c r="B416" s="95" t="s">
        <v>2</v>
      </c>
      <c r="C416" s="95" t="s">
        <v>3</v>
      </c>
      <c r="D416" s="95" t="s">
        <v>4</v>
      </c>
      <c r="E416" s="95" t="s">
        <v>5</v>
      </c>
      <c r="F416" s="97" t="s">
        <v>6</v>
      </c>
      <c r="G416" s="98"/>
      <c r="H416" s="99"/>
      <c r="I416" s="95" t="s">
        <v>7</v>
      </c>
      <c r="J416" s="95" t="s">
        <v>8</v>
      </c>
    </row>
    <row r="417" spans="1:10">
      <c r="A417" s="96"/>
      <c r="B417" s="96"/>
      <c r="C417" s="96"/>
      <c r="D417" s="96"/>
      <c r="E417" s="96"/>
      <c r="F417" s="4" t="s">
        <v>9</v>
      </c>
      <c r="G417" s="4" t="s">
        <v>10</v>
      </c>
      <c r="H417" s="4" t="s">
        <v>11</v>
      </c>
      <c r="I417" s="96"/>
      <c r="J417" s="96"/>
    </row>
    <row r="418" spans="1:10">
      <c r="A418" s="40" t="s">
        <v>1715</v>
      </c>
      <c r="B418" s="52"/>
      <c r="C418" s="40"/>
      <c r="D418" s="23"/>
      <c r="E418" s="8"/>
      <c r="H418" s="9"/>
      <c r="I418" s="5"/>
      <c r="J418" s="8"/>
    </row>
    <row r="419" spans="1:10">
      <c r="A419" s="11" t="s">
        <v>22</v>
      </c>
      <c r="B419" s="3"/>
      <c r="C419" s="3"/>
      <c r="D419" s="7"/>
      <c r="E419" s="8"/>
      <c r="G419" s="9"/>
      <c r="I419" s="10"/>
      <c r="J419" s="8"/>
    </row>
    <row r="420" spans="1:10">
      <c r="A420" s="13" t="s">
        <v>23</v>
      </c>
      <c r="B420" s="13" t="s">
        <v>24</v>
      </c>
      <c r="C420" s="13" t="s">
        <v>25</v>
      </c>
    </row>
    <row r="423" spans="1:10">
      <c r="A423" s="1" t="s">
        <v>0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3" t="s">
        <v>1728</v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95" t="s">
        <v>0</v>
      </c>
      <c r="B425" s="95" t="s">
        <v>2</v>
      </c>
      <c r="C425" s="95" t="s">
        <v>3</v>
      </c>
      <c r="D425" s="95" t="s">
        <v>4</v>
      </c>
      <c r="E425" s="95" t="s">
        <v>5</v>
      </c>
      <c r="F425" s="97" t="s">
        <v>6</v>
      </c>
      <c r="G425" s="98"/>
      <c r="H425" s="99"/>
      <c r="I425" s="95" t="s">
        <v>7</v>
      </c>
      <c r="J425" s="95" t="s">
        <v>8</v>
      </c>
    </row>
    <row r="426" spans="1:10">
      <c r="A426" s="96"/>
      <c r="B426" s="96"/>
      <c r="C426" s="96"/>
      <c r="D426" s="96"/>
      <c r="E426" s="96"/>
      <c r="F426" s="4" t="s">
        <v>9</v>
      </c>
      <c r="G426" s="4" t="s">
        <v>10</v>
      </c>
      <c r="H426" s="4" t="s">
        <v>11</v>
      </c>
      <c r="I426" s="96"/>
      <c r="J426" s="96"/>
    </row>
    <row r="427" spans="1:10">
      <c r="A427" s="5" t="s">
        <v>1747</v>
      </c>
      <c r="B427" s="6">
        <v>44979.795827106478</v>
      </c>
      <c r="C427" s="5" t="s">
        <v>113</v>
      </c>
      <c r="D427" s="7"/>
      <c r="E427" s="8"/>
      <c r="F427" s="9">
        <v>964.49</v>
      </c>
      <c r="I427" s="10" t="s">
        <v>9</v>
      </c>
      <c r="J427" s="5" t="s">
        <v>113</v>
      </c>
    </row>
    <row r="428" spans="1:10">
      <c r="A428" s="5" t="s">
        <v>1747</v>
      </c>
      <c r="B428" s="6">
        <v>44979.795827106478</v>
      </c>
      <c r="C428" s="5" t="s">
        <v>113</v>
      </c>
      <c r="D428" s="7"/>
      <c r="E428" s="8"/>
      <c r="H428" s="9">
        <v>564.92999999999995</v>
      </c>
      <c r="I428" s="5" t="s">
        <v>36</v>
      </c>
      <c r="J428" s="5" t="s">
        <v>113</v>
      </c>
    </row>
    <row r="429" spans="1:10">
      <c r="A429" s="11" t="s">
        <v>22</v>
      </c>
      <c r="B429" s="3"/>
      <c r="C429" s="3"/>
      <c r="D429" s="7"/>
      <c r="E429" s="8"/>
      <c r="H429" s="9"/>
      <c r="I429" s="10"/>
      <c r="J429" s="5"/>
    </row>
    <row r="430" spans="1:10">
      <c r="A430" s="13" t="s">
        <v>23</v>
      </c>
      <c r="B430" s="13" t="s">
        <v>24</v>
      </c>
      <c r="C430" s="13" t="s">
        <v>25</v>
      </c>
      <c r="D430" s="7"/>
      <c r="E430" s="8"/>
      <c r="H430" s="9"/>
      <c r="I430" s="10"/>
      <c r="J430" s="5"/>
    </row>
  </sheetData>
  <mergeCells count="368">
    <mergeCell ref="A416:A417"/>
    <mergeCell ref="B416:B417"/>
    <mergeCell ref="C416:C417"/>
    <mergeCell ref="D416:D417"/>
    <mergeCell ref="E416:E417"/>
    <mergeCell ref="F416:H416"/>
    <mergeCell ref="I416:I417"/>
    <mergeCell ref="J416:J417"/>
    <mergeCell ref="A399:A400"/>
    <mergeCell ref="B399:B400"/>
    <mergeCell ref="C399:C400"/>
    <mergeCell ref="D399:D400"/>
    <mergeCell ref="E399:E400"/>
    <mergeCell ref="F399:H399"/>
    <mergeCell ref="I399:I400"/>
    <mergeCell ref="J399:J400"/>
    <mergeCell ref="A408:A409"/>
    <mergeCell ref="B408:B409"/>
    <mergeCell ref="C408:C409"/>
    <mergeCell ref="D408:D409"/>
    <mergeCell ref="E408:E409"/>
    <mergeCell ref="F408:H408"/>
    <mergeCell ref="I408:I409"/>
    <mergeCell ref="J408:J409"/>
    <mergeCell ref="A323:A324"/>
    <mergeCell ref="B323:B324"/>
    <mergeCell ref="C323:C324"/>
    <mergeCell ref="D323:D324"/>
    <mergeCell ref="E323:E324"/>
    <mergeCell ref="F323:H323"/>
    <mergeCell ref="I323:I324"/>
    <mergeCell ref="J323:J324"/>
    <mergeCell ref="A351:A352"/>
    <mergeCell ref="B351:B352"/>
    <mergeCell ref="C351:C352"/>
    <mergeCell ref="D351:D352"/>
    <mergeCell ref="E351:E352"/>
    <mergeCell ref="F351:H351"/>
    <mergeCell ref="I351:I352"/>
    <mergeCell ref="J351:J352"/>
    <mergeCell ref="I332:I333"/>
    <mergeCell ref="J332:J333"/>
    <mergeCell ref="A341:A342"/>
    <mergeCell ref="B341:B342"/>
    <mergeCell ref="C341:C342"/>
    <mergeCell ref="D341:D342"/>
    <mergeCell ref="E341:E342"/>
    <mergeCell ref="F341:H341"/>
    <mergeCell ref="A304:A305"/>
    <mergeCell ref="B304:B305"/>
    <mergeCell ref="C304:C305"/>
    <mergeCell ref="D304:D305"/>
    <mergeCell ref="E304:E305"/>
    <mergeCell ref="F304:H304"/>
    <mergeCell ref="I304:I305"/>
    <mergeCell ref="J304:J305"/>
    <mergeCell ref="I276:I277"/>
    <mergeCell ref="J276:J277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A276:A277"/>
    <mergeCell ref="B276:B277"/>
    <mergeCell ref="C276:C277"/>
    <mergeCell ref="D276:D277"/>
    <mergeCell ref="E276:E277"/>
    <mergeCell ref="F276:H276"/>
    <mergeCell ref="A237:A238"/>
    <mergeCell ref="B237:B238"/>
    <mergeCell ref="C237:C238"/>
    <mergeCell ref="D237:D238"/>
    <mergeCell ref="E237:E238"/>
    <mergeCell ref="F237:H237"/>
    <mergeCell ref="I237:I238"/>
    <mergeCell ref="J237:J238"/>
    <mergeCell ref="A248:A249"/>
    <mergeCell ref="B248:B249"/>
    <mergeCell ref="C248:C249"/>
    <mergeCell ref="D248:D249"/>
    <mergeCell ref="E248:E249"/>
    <mergeCell ref="F248:H248"/>
    <mergeCell ref="I248:I249"/>
    <mergeCell ref="J248:J249"/>
    <mergeCell ref="I219:I220"/>
    <mergeCell ref="J219:J220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A219:A220"/>
    <mergeCell ref="B219:B220"/>
    <mergeCell ref="C219:C220"/>
    <mergeCell ref="D219:D220"/>
    <mergeCell ref="E219:E220"/>
    <mergeCell ref="F219:H219"/>
    <mergeCell ref="A182:A183"/>
    <mergeCell ref="B182:B183"/>
    <mergeCell ref="C182:C183"/>
    <mergeCell ref="D182:D183"/>
    <mergeCell ref="E182:E183"/>
    <mergeCell ref="F182:H182"/>
    <mergeCell ref="I182:I183"/>
    <mergeCell ref="J182:J183"/>
    <mergeCell ref="A201:A202"/>
    <mergeCell ref="B201:B202"/>
    <mergeCell ref="C201:C202"/>
    <mergeCell ref="D201:D202"/>
    <mergeCell ref="E201:E202"/>
    <mergeCell ref="F201:H201"/>
    <mergeCell ref="I201:I202"/>
    <mergeCell ref="J201:J202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I164:I165"/>
    <mergeCell ref="J164:J165"/>
    <mergeCell ref="A173:A174"/>
    <mergeCell ref="B173:B174"/>
    <mergeCell ref="C173:C174"/>
    <mergeCell ref="D173:D174"/>
    <mergeCell ref="E173:E174"/>
    <mergeCell ref="F173:H173"/>
    <mergeCell ref="I173:I174"/>
    <mergeCell ref="J173:J174"/>
    <mergeCell ref="A164:A165"/>
    <mergeCell ref="B164:B165"/>
    <mergeCell ref="C164:C165"/>
    <mergeCell ref="D164:D165"/>
    <mergeCell ref="E164:E165"/>
    <mergeCell ref="F164:H164"/>
    <mergeCell ref="F90:H90"/>
    <mergeCell ref="I90:I91"/>
    <mergeCell ref="J90:J91"/>
    <mergeCell ref="A90:A91"/>
    <mergeCell ref="B90:B91"/>
    <mergeCell ref="C90:C91"/>
    <mergeCell ref="D90:D91"/>
    <mergeCell ref="E90:E91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1:I32"/>
    <mergeCell ref="J31:J32"/>
    <mergeCell ref="A31:A32"/>
    <mergeCell ref="B31:B32"/>
    <mergeCell ref="C31:C32"/>
    <mergeCell ref="D31:D32"/>
    <mergeCell ref="E31:E32"/>
    <mergeCell ref="F31:H3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70:H70"/>
    <mergeCell ref="I70:I71"/>
    <mergeCell ref="J70:J71"/>
    <mergeCell ref="A70:A71"/>
    <mergeCell ref="B70:B71"/>
    <mergeCell ref="C70:C71"/>
    <mergeCell ref="D70:D71"/>
    <mergeCell ref="E70:E71"/>
    <mergeCell ref="J80:J81"/>
    <mergeCell ref="A80:A81"/>
    <mergeCell ref="C80:C81"/>
    <mergeCell ref="B80:B81"/>
    <mergeCell ref="D80:D81"/>
    <mergeCell ref="E80:E81"/>
    <mergeCell ref="F80:H80"/>
    <mergeCell ref="I80:I81"/>
    <mergeCell ref="A108:A109"/>
    <mergeCell ref="B108:B109"/>
    <mergeCell ref="C108:C109"/>
    <mergeCell ref="D108:D109"/>
    <mergeCell ref="E108:E109"/>
    <mergeCell ref="F108:H108"/>
    <mergeCell ref="I108:I109"/>
    <mergeCell ref="J108:J109"/>
    <mergeCell ref="A117:A118"/>
    <mergeCell ref="B117:B118"/>
    <mergeCell ref="C117:C118"/>
    <mergeCell ref="D117:D118"/>
    <mergeCell ref="E117:E118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F117:H117"/>
    <mergeCell ref="I117:I118"/>
    <mergeCell ref="J117:J118"/>
    <mergeCell ref="A137:A138"/>
    <mergeCell ref="B137:B138"/>
    <mergeCell ref="C137:C138"/>
    <mergeCell ref="D137:D138"/>
    <mergeCell ref="E137:E138"/>
    <mergeCell ref="F137:H137"/>
    <mergeCell ref="I137:I138"/>
    <mergeCell ref="J137:J138"/>
    <mergeCell ref="A155:A156"/>
    <mergeCell ref="B155:B156"/>
    <mergeCell ref="C155:C156"/>
    <mergeCell ref="D155:D156"/>
    <mergeCell ref="E155:E156"/>
    <mergeCell ref="F155:H155"/>
    <mergeCell ref="I155:I156"/>
    <mergeCell ref="J155:J156"/>
    <mergeCell ref="A294:A295"/>
    <mergeCell ref="B294:B295"/>
    <mergeCell ref="C294:C295"/>
    <mergeCell ref="D294:D295"/>
    <mergeCell ref="E294:E295"/>
    <mergeCell ref="F294:H294"/>
    <mergeCell ref="I294:I295"/>
    <mergeCell ref="J294:J295"/>
    <mergeCell ref="I210:I211"/>
    <mergeCell ref="J210:J211"/>
    <mergeCell ref="A210:A211"/>
    <mergeCell ref="B210:B211"/>
    <mergeCell ref="C210:C211"/>
    <mergeCell ref="D210:D211"/>
    <mergeCell ref="E210:E211"/>
    <mergeCell ref="F210:H210"/>
    <mergeCell ref="I257:I258"/>
    <mergeCell ref="J257:J258"/>
    <mergeCell ref="A257:A258"/>
    <mergeCell ref="B257:B258"/>
    <mergeCell ref="C257:C258"/>
    <mergeCell ref="D257:D258"/>
    <mergeCell ref="E257:E258"/>
    <mergeCell ref="F257:H257"/>
    <mergeCell ref="A313:A314"/>
    <mergeCell ref="B313:B314"/>
    <mergeCell ref="C313:C314"/>
    <mergeCell ref="D313:D314"/>
    <mergeCell ref="E313:E314"/>
    <mergeCell ref="F313:H313"/>
    <mergeCell ref="I313:I314"/>
    <mergeCell ref="J313:J314"/>
    <mergeCell ref="E266:E267"/>
    <mergeCell ref="F266:H266"/>
    <mergeCell ref="J266:J267"/>
    <mergeCell ref="C266:C267"/>
    <mergeCell ref="I266:I267"/>
    <mergeCell ref="A266:A267"/>
    <mergeCell ref="B266:B267"/>
    <mergeCell ref="D266:D267"/>
    <mergeCell ref="A332:A333"/>
    <mergeCell ref="B332:B333"/>
    <mergeCell ref="C332:C333"/>
    <mergeCell ref="D332:D333"/>
    <mergeCell ref="E332:E333"/>
    <mergeCell ref="F332:H332"/>
    <mergeCell ref="A379:A380"/>
    <mergeCell ref="B379:B380"/>
    <mergeCell ref="C379:C380"/>
    <mergeCell ref="D379:D380"/>
    <mergeCell ref="E379:E380"/>
    <mergeCell ref="F379:H379"/>
    <mergeCell ref="A369:A370"/>
    <mergeCell ref="B369:B370"/>
    <mergeCell ref="C369:C370"/>
    <mergeCell ref="D369:D370"/>
    <mergeCell ref="E369:E370"/>
    <mergeCell ref="F369:H369"/>
    <mergeCell ref="A360:A361"/>
    <mergeCell ref="B360:B361"/>
    <mergeCell ref="C360:C361"/>
    <mergeCell ref="D360:D361"/>
    <mergeCell ref="E360:E361"/>
    <mergeCell ref="F360:H360"/>
    <mergeCell ref="A425:A426"/>
    <mergeCell ref="B425:B426"/>
    <mergeCell ref="C425:C426"/>
    <mergeCell ref="D425:D426"/>
    <mergeCell ref="E425:E426"/>
    <mergeCell ref="F425:H425"/>
    <mergeCell ref="I425:I426"/>
    <mergeCell ref="J425:J426"/>
    <mergeCell ref="I341:I342"/>
    <mergeCell ref="J341:J342"/>
    <mergeCell ref="I379:I380"/>
    <mergeCell ref="J379:J380"/>
    <mergeCell ref="I369:I370"/>
    <mergeCell ref="J369:J370"/>
    <mergeCell ref="I360:I361"/>
    <mergeCell ref="J360:J361"/>
    <mergeCell ref="I389:I390"/>
    <mergeCell ref="J389:J390"/>
    <mergeCell ref="A389:A390"/>
    <mergeCell ref="B389:B390"/>
    <mergeCell ref="C389:C390"/>
    <mergeCell ref="D389:D390"/>
    <mergeCell ref="E389:E390"/>
    <mergeCell ref="F389:H38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033F-8EEB-46CC-881B-7EDDC1F874B6}">
  <sheetPr>
    <tabColor theme="8"/>
  </sheetPr>
  <dimension ref="A1:J690"/>
  <sheetViews>
    <sheetView topLeftCell="A652" workbookViewId="0">
      <selection activeCell="A653" sqref="A65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310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311</v>
      </c>
      <c r="B5" s="6">
        <v>44924.632892175927</v>
      </c>
      <c r="C5" s="5" t="s">
        <v>115</v>
      </c>
      <c r="D5" s="7">
        <v>3062118587</v>
      </c>
      <c r="E5" s="5" t="s">
        <v>31</v>
      </c>
      <c r="H5" s="9">
        <v>882.09</v>
      </c>
      <c r="I5" s="5" t="s">
        <v>28</v>
      </c>
      <c r="J5" s="5" t="s">
        <v>118</v>
      </c>
    </row>
    <row r="6" spans="1:10">
      <c r="A6" s="5" t="s">
        <v>311</v>
      </c>
      <c r="B6" s="6">
        <v>44924.632892175927</v>
      </c>
      <c r="C6" s="5" t="s">
        <v>115</v>
      </c>
      <c r="D6" s="7">
        <v>3063460428</v>
      </c>
      <c r="E6" s="5" t="s">
        <v>31</v>
      </c>
      <c r="H6" s="9">
        <v>327.42</v>
      </c>
      <c r="I6" s="5" t="s">
        <v>28</v>
      </c>
      <c r="J6" s="5" t="s">
        <v>118</v>
      </c>
    </row>
    <row r="7" spans="1:10">
      <c r="A7" s="5" t="s">
        <v>311</v>
      </c>
      <c r="B7" s="6">
        <v>44924.632892175927</v>
      </c>
      <c r="C7" s="5" t="s">
        <v>115</v>
      </c>
      <c r="D7" s="7">
        <v>10725305</v>
      </c>
      <c r="E7" s="8" t="s">
        <v>116</v>
      </c>
      <c r="H7" s="9">
        <v>608.4</v>
      </c>
      <c r="I7" s="5" t="s">
        <v>28</v>
      </c>
      <c r="J7" s="8" t="s">
        <v>122</v>
      </c>
    </row>
    <row r="8" spans="1:10">
      <c r="A8" s="5" t="s">
        <v>311</v>
      </c>
      <c r="B8" s="6">
        <v>44924.632892175927</v>
      </c>
      <c r="C8" s="5" t="s">
        <v>115</v>
      </c>
      <c r="D8" s="7">
        <v>43439586</v>
      </c>
      <c r="E8" s="8" t="s">
        <v>116</v>
      </c>
      <c r="H8" s="9">
        <v>708.28</v>
      </c>
      <c r="I8" s="5" t="s">
        <v>28</v>
      </c>
      <c r="J8" s="8" t="s">
        <v>122</v>
      </c>
    </row>
    <row r="9" spans="1:10">
      <c r="A9" s="5" t="s">
        <v>311</v>
      </c>
      <c r="B9" s="6">
        <v>44924.632892175927</v>
      </c>
      <c r="C9" s="5" t="s">
        <v>115</v>
      </c>
      <c r="D9" s="7">
        <v>10711556</v>
      </c>
      <c r="E9" s="8" t="s">
        <v>116</v>
      </c>
      <c r="H9" s="9">
        <v>1188.2</v>
      </c>
      <c r="I9" s="5" t="s">
        <v>28</v>
      </c>
      <c r="J9" s="8" t="s">
        <v>122</v>
      </c>
    </row>
    <row r="10" spans="1:10">
      <c r="A10" s="5" t="s">
        <v>311</v>
      </c>
      <c r="B10" s="6">
        <v>44924.632892175927</v>
      </c>
      <c r="C10" s="5" t="s">
        <v>115</v>
      </c>
      <c r="D10" s="7">
        <v>4929287</v>
      </c>
      <c r="E10" s="5" t="s">
        <v>31</v>
      </c>
      <c r="H10" s="9">
        <v>16340.46</v>
      </c>
      <c r="I10" s="5" t="s">
        <v>28</v>
      </c>
      <c r="J10" s="8" t="s">
        <v>119</v>
      </c>
    </row>
    <row r="11" spans="1:10">
      <c r="A11" s="5" t="s">
        <v>311</v>
      </c>
      <c r="B11" s="6">
        <v>44924.632892175927</v>
      </c>
      <c r="C11" s="5" t="s">
        <v>115</v>
      </c>
      <c r="D11" s="7"/>
      <c r="E11" s="8"/>
      <c r="F11" s="9">
        <v>23515.5</v>
      </c>
      <c r="I11" s="10" t="s">
        <v>9</v>
      </c>
      <c r="J11" s="5" t="s">
        <v>117</v>
      </c>
    </row>
    <row r="12" spans="1:10">
      <c r="A12" s="5" t="s">
        <v>311</v>
      </c>
      <c r="B12" s="6">
        <v>44924.632892175927</v>
      </c>
      <c r="C12" s="5" t="s">
        <v>115</v>
      </c>
      <c r="D12" s="7"/>
      <c r="E12" s="8"/>
      <c r="F12" s="9">
        <v>15589.5</v>
      </c>
      <c r="I12" s="10" t="s">
        <v>9</v>
      </c>
      <c r="J12" s="8" t="s">
        <v>122</v>
      </c>
    </row>
    <row r="13" spans="1:10">
      <c r="A13" s="5" t="s">
        <v>311</v>
      </c>
      <c r="B13" s="6">
        <v>44924.632892175927</v>
      </c>
      <c r="C13" s="5" t="s">
        <v>115</v>
      </c>
      <c r="D13" s="7"/>
      <c r="E13" s="8"/>
      <c r="F13" s="9">
        <v>55836</v>
      </c>
      <c r="I13" s="10" t="s">
        <v>9</v>
      </c>
      <c r="J13" s="5" t="s">
        <v>118</v>
      </c>
    </row>
    <row r="14" spans="1:10">
      <c r="A14" s="5" t="s">
        <v>311</v>
      </c>
      <c r="B14" s="6">
        <v>44924.632892175927</v>
      </c>
      <c r="C14" s="5" t="s">
        <v>115</v>
      </c>
      <c r="D14" s="7"/>
      <c r="E14" s="8"/>
      <c r="F14" s="9">
        <v>55030.2</v>
      </c>
      <c r="I14" s="10" t="s">
        <v>9</v>
      </c>
      <c r="J14" s="5" t="s">
        <v>123</v>
      </c>
    </row>
    <row r="15" spans="1:10">
      <c r="A15" s="11" t="s">
        <v>22</v>
      </c>
      <c r="B15" s="3"/>
      <c r="C15" s="3"/>
      <c r="D15" s="7"/>
      <c r="E15" s="8"/>
      <c r="F15" s="32">
        <f>SUM(F5:G14)</f>
        <v>149971.20000000001</v>
      </c>
      <c r="H15" s="9"/>
      <c r="I15" s="10"/>
      <c r="J15" s="5"/>
    </row>
    <row r="16" spans="1:10" ht="15.75">
      <c r="A16" s="13" t="s">
        <v>23</v>
      </c>
      <c r="B16" s="13" t="s">
        <v>24</v>
      </c>
      <c r="C16" s="13" t="s">
        <v>25</v>
      </c>
      <c r="D16" s="14">
        <v>112519442</v>
      </c>
      <c r="E16" s="22">
        <v>112516684</v>
      </c>
      <c r="F16" s="31" t="s">
        <v>315</v>
      </c>
      <c r="H16" s="9"/>
      <c r="I16" s="10"/>
      <c r="J16" s="5"/>
    </row>
    <row r="17" spans="1:10" ht="15.75">
      <c r="D17" s="34">
        <v>112519535</v>
      </c>
      <c r="E17" s="35" t="s">
        <v>135</v>
      </c>
    </row>
    <row r="18" spans="1:10">
      <c r="A18" s="17" t="s">
        <v>318</v>
      </c>
      <c r="B18" s="17"/>
      <c r="C18" s="17"/>
      <c r="D18" s="17"/>
    </row>
    <row r="19" spans="1:10">
      <c r="A19" s="17" t="s">
        <v>319</v>
      </c>
      <c r="B19" s="30"/>
      <c r="C19" s="30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128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95" t="s">
        <v>0</v>
      </c>
      <c r="B23" s="95" t="s">
        <v>2</v>
      </c>
      <c r="C23" s="95" t="s">
        <v>3</v>
      </c>
      <c r="D23" s="95" t="s">
        <v>4</v>
      </c>
      <c r="E23" s="95" t="s">
        <v>5</v>
      </c>
      <c r="F23" s="97" t="s">
        <v>6</v>
      </c>
      <c r="G23" s="98"/>
      <c r="H23" s="99"/>
      <c r="I23" s="95" t="s">
        <v>7</v>
      </c>
      <c r="J23" s="95" t="s">
        <v>8</v>
      </c>
    </row>
    <row r="24" spans="1:10">
      <c r="A24" s="96"/>
      <c r="B24" s="96"/>
      <c r="C24" s="96"/>
      <c r="D24" s="96"/>
      <c r="E24" s="96"/>
      <c r="F24" s="4" t="s">
        <v>9</v>
      </c>
      <c r="G24" s="4" t="s">
        <v>10</v>
      </c>
      <c r="H24" s="4" t="s">
        <v>11</v>
      </c>
      <c r="I24" s="96"/>
      <c r="J24" s="96"/>
    </row>
    <row r="25" spans="1:10">
      <c r="A25" s="5" t="s">
        <v>312</v>
      </c>
      <c r="B25" s="6">
        <v>44925.649428368059</v>
      </c>
      <c r="C25" s="5" t="s">
        <v>115</v>
      </c>
      <c r="D25" s="7">
        <v>6604529</v>
      </c>
      <c r="E25" s="8" t="s">
        <v>116</v>
      </c>
      <c r="H25" s="9">
        <v>619</v>
      </c>
      <c r="I25" s="5" t="s">
        <v>28</v>
      </c>
      <c r="J25" s="8" t="s">
        <v>119</v>
      </c>
    </row>
    <row r="26" spans="1:10">
      <c r="A26" s="5" t="s">
        <v>313</v>
      </c>
      <c r="B26" s="6">
        <v>44925.649428368059</v>
      </c>
      <c r="C26" s="5" t="s">
        <v>115</v>
      </c>
      <c r="D26" s="7"/>
      <c r="E26" s="8"/>
      <c r="F26" s="9">
        <v>30952.9</v>
      </c>
      <c r="I26" s="10" t="s">
        <v>9</v>
      </c>
      <c r="J26" s="5" t="s">
        <v>118</v>
      </c>
    </row>
    <row r="27" spans="1:10">
      <c r="A27" s="5" t="s">
        <v>312</v>
      </c>
      <c r="B27" s="6">
        <v>44925.649428368059</v>
      </c>
      <c r="C27" s="5" t="s">
        <v>115</v>
      </c>
      <c r="D27" s="7"/>
      <c r="E27" s="8"/>
      <c r="F27" s="9">
        <v>40534.699999999997</v>
      </c>
      <c r="I27" s="10" t="s">
        <v>9</v>
      </c>
      <c r="J27" s="5" t="s">
        <v>117</v>
      </c>
    </row>
    <row r="28" spans="1:10">
      <c r="A28" s="5" t="s">
        <v>312</v>
      </c>
      <c r="B28" s="6">
        <v>44925.649428368059</v>
      </c>
      <c r="C28" s="5" t="s">
        <v>115</v>
      </c>
      <c r="D28" s="7"/>
      <c r="E28" s="8"/>
      <c r="F28" s="9">
        <v>10676.6</v>
      </c>
      <c r="I28" s="10" t="s">
        <v>9</v>
      </c>
      <c r="J28" s="8" t="s">
        <v>122</v>
      </c>
    </row>
    <row r="29" spans="1:10">
      <c r="A29" s="5" t="s">
        <v>312</v>
      </c>
      <c r="B29" s="6">
        <v>44925.649428368059</v>
      </c>
      <c r="C29" s="5" t="s">
        <v>115</v>
      </c>
      <c r="D29" s="7"/>
      <c r="E29" s="8"/>
      <c r="F29" s="9">
        <v>31816.7</v>
      </c>
      <c r="I29" s="10" t="s">
        <v>9</v>
      </c>
      <c r="J29" s="5" t="s">
        <v>123</v>
      </c>
    </row>
    <row r="30" spans="1:10">
      <c r="A30" s="5" t="s">
        <v>312</v>
      </c>
      <c r="B30" s="6">
        <v>44925.649428368059</v>
      </c>
      <c r="C30" s="5" t="s">
        <v>115</v>
      </c>
      <c r="D30" s="7"/>
      <c r="E30" s="8"/>
      <c r="F30" s="9">
        <v>2928.2</v>
      </c>
      <c r="I30" s="10" t="s">
        <v>9</v>
      </c>
      <c r="J30" s="8" t="s">
        <v>121</v>
      </c>
    </row>
    <row r="31" spans="1:10">
      <c r="A31" s="11" t="s">
        <v>22</v>
      </c>
      <c r="B31" s="3"/>
      <c r="C31" s="3"/>
      <c r="D31" s="7"/>
      <c r="E31" s="8"/>
      <c r="F31" s="33">
        <f>SUM(F25:G30)</f>
        <v>116909.1</v>
      </c>
      <c r="H31" s="9"/>
      <c r="I31" s="10"/>
      <c r="J31" s="5"/>
    </row>
    <row r="32" spans="1:10" ht="15.75">
      <c r="A32" s="13" t="s">
        <v>23</v>
      </c>
      <c r="B32" s="13" t="s">
        <v>24</v>
      </c>
      <c r="C32" s="13" t="s">
        <v>25</v>
      </c>
      <c r="D32" s="14">
        <v>112519442</v>
      </c>
      <c r="E32" s="22">
        <v>112516685</v>
      </c>
      <c r="F32" s="31" t="s">
        <v>315</v>
      </c>
      <c r="H32" s="9"/>
      <c r="I32" s="10"/>
      <c r="J32" s="5"/>
    </row>
    <row r="33" spans="1:10" ht="15.75">
      <c r="A33" s="5"/>
      <c r="B33" s="6"/>
      <c r="C33" s="5"/>
      <c r="D33" s="34">
        <v>112519539</v>
      </c>
      <c r="E33" s="35" t="s">
        <v>135</v>
      </c>
      <c r="I33" s="10"/>
      <c r="J33" s="5"/>
    </row>
    <row r="34" spans="1:10">
      <c r="A34" s="5"/>
      <c r="B34" s="6"/>
      <c r="C34" s="5"/>
      <c r="D34" s="7"/>
      <c r="E34" s="8"/>
      <c r="H34" s="9"/>
      <c r="I34" s="10"/>
      <c r="J34" s="5"/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1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95" t="s">
        <v>0</v>
      </c>
      <c r="B37" s="95" t="s">
        <v>2</v>
      </c>
      <c r="C37" s="95" t="s">
        <v>3</v>
      </c>
      <c r="D37" s="95" t="s">
        <v>4</v>
      </c>
      <c r="E37" s="95" t="s">
        <v>5</v>
      </c>
      <c r="F37" s="97" t="s">
        <v>6</v>
      </c>
      <c r="G37" s="98"/>
      <c r="H37" s="99"/>
      <c r="I37" s="95" t="s">
        <v>7</v>
      </c>
      <c r="J37" s="95" t="s">
        <v>8</v>
      </c>
    </row>
    <row r="38" spans="1:10">
      <c r="A38" s="96"/>
      <c r="B38" s="96"/>
      <c r="C38" s="96"/>
      <c r="D38" s="96"/>
      <c r="E38" s="96"/>
      <c r="F38" s="4" t="s">
        <v>9</v>
      </c>
      <c r="G38" s="4" t="s">
        <v>10</v>
      </c>
      <c r="H38" s="4" t="s">
        <v>11</v>
      </c>
      <c r="I38" s="96"/>
      <c r="J38" s="96"/>
    </row>
    <row r="39" spans="1:10">
      <c r="A39" s="5" t="s">
        <v>114</v>
      </c>
      <c r="B39" s="6">
        <v>44926.420327951389</v>
      </c>
      <c r="C39" s="5" t="s">
        <v>115</v>
      </c>
      <c r="D39" s="7">
        <v>3073296</v>
      </c>
      <c r="E39" s="8" t="s">
        <v>116</v>
      </c>
      <c r="H39" s="9">
        <v>1083.28</v>
      </c>
      <c r="I39" s="5" t="s">
        <v>28</v>
      </c>
      <c r="J39" s="5" t="s">
        <v>117</v>
      </c>
    </row>
    <row r="40" spans="1:10">
      <c r="A40" s="5" t="s">
        <v>114</v>
      </c>
      <c r="B40" s="6">
        <v>44926.420327951389</v>
      </c>
      <c r="C40" s="5" t="s">
        <v>115</v>
      </c>
      <c r="D40" s="7">
        <v>13220790</v>
      </c>
      <c r="E40" s="8" t="s">
        <v>116</v>
      </c>
      <c r="H40" s="9">
        <v>5000</v>
      </c>
      <c r="I40" s="5" t="s">
        <v>28</v>
      </c>
      <c r="J40" s="5" t="s">
        <v>118</v>
      </c>
    </row>
    <row r="41" spans="1:10">
      <c r="A41" s="5" t="s">
        <v>114</v>
      </c>
      <c r="B41" s="6">
        <v>44926.420327951389</v>
      </c>
      <c r="C41" s="5" t="s">
        <v>115</v>
      </c>
      <c r="D41" s="7">
        <v>10723529</v>
      </c>
      <c r="E41" s="8" t="s">
        <v>116</v>
      </c>
      <c r="H41" s="9">
        <v>819</v>
      </c>
      <c r="I41" s="5" t="s">
        <v>28</v>
      </c>
      <c r="J41" s="8" t="s">
        <v>119</v>
      </c>
    </row>
    <row r="42" spans="1:10">
      <c r="A42" s="5" t="s">
        <v>114</v>
      </c>
      <c r="B42" s="6">
        <v>44926.420327951389</v>
      </c>
      <c r="C42" s="5" t="s">
        <v>115</v>
      </c>
      <c r="D42" s="7">
        <v>73133275</v>
      </c>
      <c r="E42" s="8" t="s">
        <v>116</v>
      </c>
      <c r="H42" s="9">
        <v>900</v>
      </c>
      <c r="I42" s="5" t="s">
        <v>28</v>
      </c>
      <c r="J42" s="5" t="s">
        <v>118</v>
      </c>
    </row>
    <row r="43" spans="1:10">
      <c r="A43" s="5" t="s">
        <v>114</v>
      </c>
      <c r="B43" s="6">
        <v>44926.420327951389</v>
      </c>
      <c r="C43" s="5" t="s">
        <v>115</v>
      </c>
      <c r="D43" s="7">
        <v>143749</v>
      </c>
      <c r="E43" s="5" t="s">
        <v>120</v>
      </c>
      <c r="H43" s="9">
        <v>7339.4</v>
      </c>
      <c r="I43" s="5" t="s">
        <v>28</v>
      </c>
      <c r="J43" s="8" t="s">
        <v>121</v>
      </c>
    </row>
    <row r="44" spans="1:10">
      <c r="A44" s="5" t="s">
        <v>114</v>
      </c>
      <c r="B44" s="6">
        <v>44926.420327951389</v>
      </c>
      <c r="C44" s="5" t="s">
        <v>115</v>
      </c>
      <c r="D44" s="7">
        <v>10717281</v>
      </c>
      <c r="E44" s="8" t="s">
        <v>116</v>
      </c>
      <c r="H44" s="9">
        <v>838.6</v>
      </c>
      <c r="I44" s="5" t="s">
        <v>28</v>
      </c>
      <c r="J44" s="8" t="s">
        <v>122</v>
      </c>
    </row>
    <row r="45" spans="1:10">
      <c r="A45" s="5" t="s">
        <v>114</v>
      </c>
      <c r="B45" s="6">
        <v>44926.420327951389</v>
      </c>
      <c r="C45" s="5" t="s">
        <v>115</v>
      </c>
      <c r="D45" s="7"/>
      <c r="E45" s="8"/>
      <c r="F45" s="9">
        <v>34615</v>
      </c>
      <c r="I45" s="10" t="s">
        <v>9</v>
      </c>
      <c r="J45" s="5" t="s">
        <v>117</v>
      </c>
    </row>
    <row r="46" spans="1:10">
      <c r="A46" s="5" t="s">
        <v>114</v>
      </c>
      <c r="B46" s="6">
        <v>44926.420327951389</v>
      </c>
      <c r="C46" s="5" t="s">
        <v>115</v>
      </c>
      <c r="D46" s="7"/>
      <c r="E46" s="8"/>
      <c r="F46" s="9">
        <v>8697.7000000000007</v>
      </c>
      <c r="I46" s="10" t="s">
        <v>9</v>
      </c>
      <c r="J46" s="8" t="s">
        <v>122</v>
      </c>
    </row>
    <row r="47" spans="1:10">
      <c r="A47" s="5" t="s">
        <v>114</v>
      </c>
      <c r="B47" s="6">
        <v>44926.420327951389</v>
      </c>
      <c r="C47" s="5" t="s">
        <v>115</v>
      </c>
      <c r="D47" s="7"/>
      <c r="E47" s="8"/>
      <c r="F47" s="9">
        <v>115031.7</v>
      </c>
      <c r="I47" s="10" t="s">
        <v>9</v>
      </c>
      <c r="J47" s="5" t="s">
        <v>118</v>
      </c>
    </row>
    <row r="48" spans="1:10">
      <c r="A48" s="5" t="s">
        <v>114</v>
      </c>
      <c r="B48" s="6">
        <v>44926.420327951389</v>
      </c>
      <c r="C48" s="5" t="s">
        <v>115</v>
      </c>
      <c r="D48" s="7"/>
      <c r="E48" s="8"/>
      <c r="F48" s="9">
        <v>48204.2</v>
      </c>
      <c r="I48" s="10" t="s">
        <v>9</v>
      </c>
      <c r="J48" s="5" t="s">
        <v>123</v>
      </c>
    </row>
    <row r="49" spans="1:10">
      <c r="A49" s="5" t="s">
        <v>114</v>
      </c>
      <c r="B49" s="6">
        <v>44926.420327951389</v>
      </c>
      <c r="C49" s="5" t="s">
        <v>115</v>
      </c>
      <c r="D49" s="7"/>
      <c r="E49" s="8"/>
      <c r="F49" s="9">
        <v>11</v>
      </c>
      <c r="I49" s="10" t="s">
        <v>9</v>
      </c>
      <c r="J49" s="8" t="s">
        <v>121</v>
      </c>
    </row>
    <row r="50" spans="1:10">
      <c r="A50" s="11" t="s">
        <v>22</v>
      </c>
      <c r="B50" s="3"/>
      <c r="C50" s="3"/>
      <c r="D50" s="19">
        <f>205167.6+1392</f>
        <v>206559.6</v>
      </c>
      <c r="E50" s="8"/>
      <c r="F50" s="33">
        <f>SUM(F39:G49)</f>
        <v>206559.59999999998</v>
      </c>
      <c r="H50" s="9"/>
      <c r="I50" s="10"/>
      <c r="J50" s="5"/>
    </row>
    <row r="51" spans="1:10">
      <c r="A51" s="13" t="s">
        <v>23</v>
      </c>
      <c r="B51" s="13" t="s">
        <v>24</v>
      </c>
      <c r="C51" s="13" t="s">
        <v>25</v>
      </c>
      <c r="E51" s="8"/>
      <c r="H51" s="9"/>
      <c r="I51" s="10"/>
      <c r="J51" s="5"/>
    </row>
    <row r="52" spans="1:10" ht="15.75">
      <c r="A52" s="5"/>
      <c r="B52" s="6"/>
      <c r="C52" s="5"/>
      <c r="D52" s="14">
        <v>112519442</v>
      </c>
      <c r="E52" s="22">
        <v>112516686</v>
      </c>
      <c r="F52" s="31" t="s">
        <v>315</v>
      </c>
      <c r="H52" s="9"/>
      <c r="I52" s="10"/>
      <c r="J52" s="5"/>
    </row>
    <row r="53" spans="1:10" ht="15.75">
      <c r="A53" s="5"/>
      <c r="B53" s="6"/>
      <c r="C53" s="5"/>
      <c r="D53" s="14">
        <v>112519512</v>
      </c>
      <c r="E53" s="22">
        <v>112516739</v>
      </c>
      <c r="F53" s="31" t="s">
        <v>315</v>
      </c>
      <c r="H53" s="9"/>
      <c r="I53" s="10"/>
      <c r="J53" s="5"/>
    </row>
    <row r="54" spans="1:10" ht="15.75">
      <c r="A54" s="5"/>
      <c r="B54" s="6"/>
      <c r="C54" s="5"/>
      <c r="D54" s="34">
        <v>112519547</v>
      </c>
      <c r="E54" s="36" t="s">
        <v>316</v>
      </c>
      <c r="H54" s="9"/>
      <c r="I54" s="10"/>
      <c r="J54" s="5"/>
    </row>
    <row r="55" spans="1:10" ht="15.75">
      <c r="A55" s="5"/>
      <c r="B55" s="6"/>
      <c r="C55" s="5"/>
      <c r="D55" s="34">
        <v>112519550</v>
      </c>
      <c r="E55" s="36" t="s">
        <v>317</v>
      </c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5" t="s">
        <v>124</v>
      </c>
      <c r="B57" s="6">
        <v>44926.843956168981</v>
      </c>
      <c r="C57" s="5" t="s">
        <v>115</v>
      </c>
      <c r="D57" s="7"/>
      <c r="E57" s="8"/>
      <c r="G57" s="9">
        <v>5332.7</v>
      </c>
      <c r="I57" s="10" t="s">
        <v>10</v>
      </c>
      <c r="J57" s="8" t="s">
        <v>119</v>
      </c>
    </row>
    <row r="58" spans="1:10">
      <c r="A58" s="5" t="s">
        <v>125</v>
      </c>
      <c r="B58" s="6">
        <v>44926.843956168981</v>
      </c>
      <c r="C58" s="5" t="s">
        <v>115</v>
      </c>
      <c r="D58" s="7">
        <v>3223941</v>
      </c>
      <c r="E58" s="8" t="s">
        <v>116</v>
      </c>
      <c r="H58" s="9">
        <v>1421.8</v>
      </c>
      <c r="I58" s="5" t="s">
        <v>28</v>
      </c>
      <c r="J58" s="5" t="s">
        <v>123</v>
      </c>
    </row>
    <row r="59" spans="1:10">
      <c r="A59" s="5" t="s">
        <v>124</v>
      </c>
      <c r="B59" s="6">
        <v>44926.843956168981</v>
      </c>
      <c r="C59" s="5" t="s">
        <v>115</v>
      </c>
      <c r="D59" s="7">
        <v>13223663</v>
      </c>
      <c r="E59" s="8" t="s">
        <v>116</v>
      </c>
      <c r="H59" s="9">
        <v>3886.08</v>
      </c>
      <c r="I59" s="5" t="s">
        <v>28</v>
      </c>
      <c r="J59" s="5" t="s">
        <v>118</v>
      </c>
    </row>
    <row r="60" spans="1:10">
      <c r="A60" s="5" t="s">
        <v>124</v>
      </c>
      <c r="B60" s="6">
        <v>44926.843956168981</v>
      </c>
      <c r="C60" s="5" t="s">
        <v>115</v>
      </c>
      <c r="D60" s="7">
        <v>3067378627</v>
      </c>
      <c r="E60" s="5" t="s">
        <v>31</v>
      </c>
      <c r="H60" s="9">
        <v>15000</v>
      </c>
      <c r="I60" s="5" t="s">
        <v>28</v>
      </c>
      <c r="J60" s="5" t="s">
        <v>118</v>
      </c>
    </row>
    <row r="61" spans="1:10">
      <c r="A61" s="5" t="s">
        <v>124</v>
      </c>
      <c r="B61" s="6">
        <v>44926.843956168981</v>
      </c>
      <c r="C61" s="5" t="s">
        <v>115</v>
      </c>
      <c r="D61" s="7">
        <v>3204715</v>
      </c>
      <c r="E61" s="8" t="s">
        <v>116</v>
      </c>
      <c r="H61" s="9">
        <v>3081.36</v>
      </c>
      <c r="I61" s="5" t="s">
        <v>28</v>
      </c>
      <c r="J61" s="5" t="s">
        <v>123</v>
      </c>
    </row>
    <row r="62" spans="1:10">
      <c r="A62" s="5" t="s">
        <v>124</v>
      </c>
      <c r="B62" s="6">
        <v>44926.843956168981</v>
      </c>
      <c r="C62" s="5" t="s">
        <v>115</v>
      </c>
      <c r="D62" s="7">
        <v>23205205</v>
      </c>
      <c r="E62" s="8" t="s">
        <v>116</v>
      </c>
      <c r="H62" s="9">
        <v>210</v>
      </c>
      <c r="I62" s="5" t="s">
        <v>28</v>
      </c>
      <c r="J62" s="8" t="s">
        <v>119</v>
      </c>
    </row>
    <row r="63" spans="1:10">
      <c r="A63" s="5" t="s">
        <v>124</v>
      </c>
      <c r="B63" s="6">
        <v>44926.843956168981</v>
      </c>
      <c r="C63" s="5" t="s">
        <v>115</v>
      </c>
      <c r="D63" s="7"/>
      <c r="E63" s="8"/>
      <c r="F63" s="9">
        <v>13353.2</v>
      </c>
      <c r="I63" s="10" t="s">
        <v>9</v>
      </c>
      <c r="J63" s="5" t="s">
        <v>117</v>
      </c>
    </row>
    <row r="64" spans="1:10">
      <c r="A64" s="5" t="s">
        <v>124</v>
      </c>
      <c r="B64" s="6">
        <v>44926.843956168981</v>
      </c>
      <c r="C64" s="5" t="s">
        <v>115</v>
      </c>
      <c r="D64" s="7"/>
      <c r="E64" s="8"/>
      <c r="F64" s="9">
        <v>2781.5</v>
      </c>
      <c r="I64" s="10" t="s">
        <v>9</v>
      </c>
      <c r="J64" s="8" t="s">
        <v>122</v>
      </c>
    </row>
    <row r="65" spans="1:10">
      <c r="A65" s="5" t="s">
        <v>124</v>
      </c>
      <c r="B65" s="6">
        <v>44926.843956168981</v>
      </c>
      <c r="C65" s="5" t="s">
        <v>115</v>
      </c>
      <c r="D65" s="7"/>
      <c r="E65" s="8"/>
      <c r="F65" s="9">
        <v>79031.3</v>
      </c>
      <c r="I65" s="10" t="s">
        <v>9</v>
      </c>
      <c r="J65" s="5" t="s">
        <v>118</v>
      </c>
    </row>
    <row r="66" spans="1:10">
      <c r="A66" s="5" t="s">
        <v>124</v>
      </c>
      <c r="B66" s="6">
        <v>44926.843956168981</v>
      </c>
      <c r="C66" s="5" t="s">
        <v>115</v>
      </c>
      <c r="D66" s="7"/>
      <c r="E66" s="8"/>
      <c r="F66" s="9">
        <v>57570.7</v>
      </c>
      <c r="I66" s="10" t="s">
        <v>9</v>
      </c>
      <c r="J66" s="5" t="s">
        <v>123</v>
      </c>
    </row>
    <row r="67" spans="1:10">
      <c r="A67" s="11" t="s">
        <v>22</v>
      </c>
      <c r="B67" s="3"/>
      <c r="C67" s="3"/>
      <c r="D67" s="7"/>
      <c r="E67" s="8"/>
      <c r="F67" s="21">
        <f>SUM(F57:G66)</f>
        <v>158069.40000000002</v>
      </c>
      <c r="H67" s="9"/>
      <c r="I67" s="10"/>
      <c r="J67" s="5"/>
    </row>
    <row r="68" spans="1:10" ht="15.75">
      <c r="A68" s="13" t="s">
        <v>23</v>
      </c>
      <c r="B68" s="13" t="s">
        <v>24</v>
      </c>
      <c r="C68" s="13" t="s">
        <v>25</v>
      </c>
      <c r="D68" s="14">
        <v>112519552</v>
      </c>
      <c r="E68" s="8"/>
      <c r="H68" s="9"/>
      <c r="I68" s="10"/>
      <c r="J68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269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95" t="s">
        <v>0</v>
      </c>
      <c r="B73" s="95" t="s">
        <v>2</v>
      </c>
      <c r="C73" s="95" t="s">
        <v>3</v>
      </c>
      <c r="D73" s="95" t="s">
        <v>4</v>
      </c>
      <c r="E73" s="95" t="s">
        <v>5</v>
      </c>
      <c r="F73" s="97" t="s">
        <v>6</v>
      </c>
      <c r="G73" s="98"/>
      <c r="H73" s="99"/>
      <c r="I73" s="95" t="s">
        <v>7</v>
      </c>
      <c r="J73" s="95" t="s">
        <v>8</v>
      </c>
    </row>
    <row r="74" spans="1:10">
      <c r="A74" s="96"/>
      <c r="B74" s="96"/>
      <c r="C74" s="96"/>
      <c r="D74" s="96"/>
      <c r="E74" s="96"/>
      <c r="F74" s="4" t="s">
        <v>9</v>
      </c>
      <c r="G74" s="4" t="s">
        <v>10</v>
      </c>
      <c r="H74" s="4" t="s">
        <v>11</v>
      </c>
      <c r="I74" s="96"/>
      <c r="J74" s="96"/>
    </row>
    <row r="75" spans="1:10">
      <c r="A75" s="17" t="s">
        <v>270</v>
      </c>
      <c r="B75" s="30"/>
      <c r="C75" s="30"/>
    </row>
    <row r="76" spans="1:10">
      <c r="A76" s="11" t="s">
        <v>22</v>
      </c>
      <c r="B76" s="3"/>
      <c r="C76" s="3"/>
    </row>
    <row r="77" spans="1:10">
      <c r="A77" s="13" t="s">
        <v>23</v>
      </c>
      <c r="B77" s="13" t="s">
        <v>24</v>
      </c>
      <c r="C77" s="13" t="s">
        <v>25</v>
      </c>
    </row>
    <row r="78" spans="1:10">
      <c r="A78" s="29"/>
      <c r="B78" s="29"/>
      <c r="C78" s="29"/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216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95" t="s">
        <v>0</v>
      </c>
      <c r="B82" s="95" t="s">
        <v>2</v>
      </c>
      <c r="C82" s="95" t="s">
        <v>3</v>
      </c>
      <c r="D82" s="95" t="s">
        <v>4</v>
      </c>
      <c r="E82" s="95" t="s">
        <v>5</v>
      </c>
      <c r="F82" s="97" t="s">
        <v>6</v>
      </c>
      <c r="G82" s="98"/>
      <c r="H82" s="99"/>
      <c r="I82" s="95" t="s">
        <v>7</v>
      </c>
      <c r="J82" s="95" t="s">
        <v>8</v>
      </c>
    </row>
    <row r="83" spans="1:10">
      <c r="A83" s="96"/>
      <c r="B83" s="96"/>
      <c r="C83" s="96"/>
      <c r="D83" s="96"/>
      <c r="E83" s="96"/>
      <c r="F83" s="4" t="s">
        <v>9</v>
      </c>
      <c r="G83" s="4" t="s">
        <v>10</v>
      </c>
      <c r="H83" s="4" t="s">
        <v>11</v>
      </c>
      <c r="I83" s="96"/>
      <c r="J83" s="96"/>
    </row>
    <row r="84" spans="1:10">
      <c r="A84" s="5" t="s">
        <v>248</v>
      </c>
      <c r="B84" s="6">
        <v>44929.746896122684</v>
      </c>
      <c r="C84" s="5" t="s">
        <v>115</v>
      </c>
      <c r="D84" s="7">
        <v>3141987</v>
      </c>
      <c r="E84" s="8" t="s">
        <v>116</v>
      </c>
      <c r="H84" s="9">
        <v>5312.64</v>
      </c>
      <c r="I84" s="5" t="s">
        <v>28</v>
      </c>
      <c r="J84" s="5" t="s">
        <v>117</v>
      </c>
    </row>
    <row r="85" spans="1:10">
      <c r="A85" s="5" t="s">
        <v>248</v>
      </c>
      <c r="B85" s="6">
        <v>44929.746896122684</v>
      </c>
      <c r="C85" s="5" t="s">
        <v>115</v>
      </c>
      <c r="D85" s="7">
        <v>5002468</v>
      </c>
      <c r="E85" s="5" t="s">
        <v>31</v>
      </c>
      <c r="H85" s="9">
        <v>9183.4599999999991</v>
      </c>
      <c r="I85" s="5" t="s">
        <v>28</v>
      </c>
      <c r="J85" s="8" t="s">
        <v>119</v>
      </c>
    </row>
    <row r="86" spans="1:10">
      <c r="A86" s="5" t="s">
        <v>248</v>
      </c>
      <c r="B86" s="6">
        <v>44929.746896122684</v>
      </c>
      <c r="C86" s="5" t="s">
        <v>115</v>
      </c>
      <c r="D86" s="7">
        <v>23210717</v>
      </c>
      <c r="E86" s="8" t="s">
        <v>116</v>
      </c>
      <c r="H86" s="9">
        <v>15829.2</v>
      </c>
      <c r="I86" s="5" t="s">
        <v>28</v>
      </c>
      <c r="J86" s="5" t="s">
        <v>118</v>
      </c>
    </row>
    <row r="87" spans="1:10">
      <c r="A87" s="5" t="s">
        <v>248</v>
      </c>
      <c r="B87" s="6">
        <v>44929.746896122684</v>
      </c>
      <c r="C87" s="5" t="s">
        <v>115</v>
      </c>
      <c r="D87" s="7">
        <v>113228796</v>
      </c>
      <c r="E87" s="8" t="s">
        <v>116</v>
      </c>
      <c r="H87" s="9">
        <v>2195.1999999999998</v>
      </c>
      <c r="I87" s="5" t="s">
        <v>28</v>
      </c>
      <c r="J87" s="8" t="s">
        <v>119</v>
      </c>
    </row>
    <row r="88" spans="1:10">
      <c r="A88" s="5" t="s">
        <v>248</v>
      </c>
      <c r="B88" s="6">
        <v>44929.746896122684</v>
      </c>
      <c r="C88" s="5" t="s">
        <v>115</v>
      </c>
      <c r="D88" s="7"/>
      <c r="E88" s="8"/>
      <c r="F88" s="9">
        <v>39586.400000000001</v>
      </c>
      <c r="I88" s="10" t="s">
        <v>9</v>
      </c>
      <c r="J88" s="5" t="s">
        <v>117</v>
      </c>
    </row>
    <row r="89" spans="1:10">
      <c r="A89" s="5" t="s">
        <v>248</v>
      </c>
      <c r="B89" s="6">
        <v>44929.746896122684</v>
      </c>
      <c r="C89" s="5" t="s">
        <v>115</v>
      </c>
      <c r="D89" s="7"/>
      <c r="E89" s="8"/>
      <c r="F89" s="9">
        <v>37444.400000000001</v>
      </c>
      <c r="I89" s="10" t="s">
        <v>9</v>
      </c>
      <c r="J89" s="5" t="s">
        <v>118</v>
      </c>
    </row>
    <row r="90" spans="1:10">
      <c r="A90" s="5" t="s">
        <v>248</v>
      </c>
      <c r="B90" s="6">
        <v>44929.746896122684</v>
      </c>
      <c r="C90" s="5" t="s">
        <v>115</v>
      </c>
      <c r="D90" s="7"/>
      <c r="E90" s="8"/>
      <c r="F90" s="9">
        <v>9624.2000000000007</v>
      </c>
      <c r="I90" s="10" t="s">
        <v>9</v>
      </c>
      <c r="J90" s="5" t="s">
        <v>123</v>
      </c>
    </row>
    <row r="91" spans="1:10">
      <c r="A91" s="11" t="s">
        <v>22</v>
      </c>
      <c r="B91" s="3"/>
      <c r="C91" s="3"/>
      <c r="D91" s="7"/>
      <c r="E91" s="8"/>
      <c r="F91" s="12">
        <f>SUM(F84:G90)</f>
        <v>86655</v>
      </c>
      <c r="H91" s="9"/>
      <c r="I91" s="10"/>
      <c r="J91" s="8"/>
    </row>
    <row r="92" spans="1:10" ht="15.75">
      <c r="A92" s="13" t="s">
        <v>23</v>
      </c>
      <c r="B92" s="13" t="s">
        <v>24</v>
      </c>
      <c r="C92" s="13" t="s">
        <v>25</v>
      </c>
      <c r="D92" s="14">
        <v>112548341</v>
      </c>
      <c r="E92" s="8"/>
      <c r="H92" s="9"/>
      <c r="I92" s="10"/>
      <c r="J92" s="8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271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95" t="s">
        <v>0</v>
      </c>
      <c r="B97" s="95" t="s">
        <v>2</v>
      </c>
      <c r="C97" s="95" t="s">
        <v>3</v>
      </c>
      <c r="D97" s="95" t="s">
        <v>4</v>
      </c>
      <c r="E97" s="95" t="s">
        <v>5</v>
      </c>
      <c r="F97" s="97" t="s">
        <v>6</v>
      </c>
      <c r="G97" s="98"/>
      <c r="H97" s="99"/>
      <c r="I97" s="95" t="s">
        <v>7</v>
      </c>
      <c r="J97" s="95" t="s">
        <v>8</v>
      </c>
    </row>
    <row r="98" spans="1:10">
      <c r="A98" s="96"/>
      <c r="B98" s="96"/>
      <c r="C98" s="96"/>
      <c r="D98" s="96"/>
      <c r="E98" s="96"/>
      <c r="F98" s="4" t="s">
        <v>9</v>
      </c>
      <c r="G98" s="4" t="s">
        <v>10</v>
      </c>
      <c r="H98" s="4" t="s">
        <v>11</v>
      </c>
      <c r="I98" s="96"/>
      <c r="J98" s="96"/>
    </row>
    <row r="99" spans="1:10">
      <c r="A99" s="5" t="s">
        <v>290</v>
      </c>
      <c r="B99" s="6">
        <v>44930.701151608795</v>
      </c>
      <c r="C99" s="5" t="s">
        <v>115</v>
      </c>
      <c r="D99" s="7">
        <v>3145453</v>
      </c>
      <c r="E99" s="8" t="s">
        <v>116</v>
      </c>
      <c r="H99" s="9">
        <v>172.5</v>
      </c>
      <c r="I99" s="5" t="s">
        <v>28</v>
      </c>
      <c r="J99" s="5" t="s">
        <v>117</v>
      </c>
    </row>
    <row r="100" spans="1:10">
      <c r="A100" s="5" t="s">
        <v>290</v>
      </c>
      <c r="B100" s="6">
        <v>44930.701151608795</v>
      </c>
      <c r="C100" s="5" t="s">
        <v>115</v>
      </c>
      <c r="D100" s="7"/>
      <c r="E100" s="8"/>
      <c r="F100" s="9">
        <v>6653.1</v>
      </c>
      <c r="I100" s="10" t="s">
        <v>9</v>
      </c>
      <c r="J100" s="5" t="s">
        <v>117</v>
      </c>
    </row>
    <row r="101" spans="1:10">
      <c r="A101" s="5" t="s">
        <v>290</v>
      </c>
      <c r="B101" s="6">
        <v>44930.701151608795</v>
      </c>
      <c r="C101" s="5" t="s">
        <v>115</v>
      </c>
      <c r="D101" s="7"/>
      <c r="E101" s="8"/>
      <c r="F101" s="9">
        <v>12721.4</v>
      </c>
      <c r="I101" s="10" t="s">
        <v>9</v>
      </c>
      <c r="J101" s="8" t="s">
        <v>122</v>
      </c>
    </row>
    <row r="102" spans="1:10">
      <c r="A102" s="5" t="s">
        <v>290</v>
      </c>
      <c r="B102" s="6">
        <v>44930.701151608795</v>
      </c>
      <c r="C102" s="5" t="s">
        <v>115</v>
      </c>
      <c r="D102" s="7"/>
      <c r="E102" s="8"/>
      <c r="F102" s="9">
        <v>116964.4</v>
      </c>
      <c r="I102" s="10" t="s">
        <v>9</v>
      </c>
      <c r="J102" s="5" t="s">
        <v>118</v>
      </c>
    </row>
    <row r="103" spans="1:10">
      <c r="A103" s="11" t="s">
        <v>22</v>
      </c>
      <c r="B103" s="3"/>
      <c r="C103" s="3"/>
      <c r="D103" s="7"/>
      <c r="E103" s="8"/>
      <c r="F103" s="20">
        <f>SUM(F99:G102)</f>
        <v>136338.9</v>
      </c>
      <c r="H103" s="9"/>
      <c r="I103" s="10"/>
      <c r="J103" s="8"/>
    </row>
    <row r="104" spans="1:10" ht="15.75">
      <c r="A104" s="13" t="s">
        <v>23</v>
      </c>
      <c r="B104" s="13" t="s">
        <v>24</v>
      </c>
      <c r="C104" s="13" t="s">
        <v>25</v>
      </c>
      <c r="D104" s="14">
        <v>112548591</v>
      </c>
      <c r="E104" s="8"/>
      <c r="H104" s="9"/>
      <c r="I104" s="10"/>
      <c r="J104" s="8"/>
    </row>
    <row r="105" spans="1:10">
      <c r="A105" s="5"/>
      <c r="B105" s="6"/>
      <c r="C105" s="5"/>
      <c r="D105" s="7"/>
      <c r="E105" s="8"/>
      <c r="H105" s="9"/>
      <c r="I105" s="10"/>
      <c r="J105" s="8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323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95" t="s">
        <v>0</v>
      </c>
      <c r="B109" s="95" t="s">
        <v>2</v>
      </c>
      <c r="C109" s="95" t="s">
        <v>3</v>
      </c>
      <c r="D109" s="95" t="s">
        <v>4</v>
      </c>
      <c r="E109" s="95" t="s">
        <v>5</v>
      </c>
      <c r="F109" s="97" t="s">
        <v>6</v>
      </c>
      <c r="G109" s="98"/>
      <c r="H109" s="99"/>
      <c r="I109" s="95" t="s">
        <v>7</v>
      </c>
      <c r="J109" s="95" t="s">
        <v>8</v>
      </c>
    </row>
    <row r="110" spans="1:10">
      <c r="A110" s="96"/>
      <c r="B110" s="96"/>
      <c r="C110" s="96"/>
      <c r="D110" s="96"/>
      <c r="E110" s="96"/>
      <c r="F110" s="4" t="s">
        <v>9</v>
      </c>
      <c r="G110" s="4" t="s">
        <v>10</v>
      </c>
      <c r="H110" s="4" t="s">
        <v>11</v>
      </c>
      <c r="I110" s="96"/>
      <c r="J110" s="96"/>
    </row>
    <row r="111" spans="1:10">
      <c r="A111" s="5" t="s">
        <v>340</v>
      </c>
      <c r="B111" s="6">
        <v>44931.637184004627</v>
      </c>
      <c r="C111" s="5" t="s">
        <v>115</v>
      </c>
      <c r="D111" s="7"/>
      <c r="E111" s="8"/>
      <c r="F111" s="9">
        <v>4433.6000000000004</v>
      </c>
      <c r="I111" s="10" t="s">
        <v>9</v>
      </c>
      <c r="J111" s="5" t="s">
        <v>118</v>
      </c>
    </row>
    <row r="112" spans="1:10">
      <c r="A112" s="5" t="s">
        <v>340</v>
      </c>
      <c r="B112" s="6">
        <v>44931.637184004627</v>
      </c>
      <c r="C112" s="5" t="s">
        <v>115</v>
      </c>
      <c r="D112" s="7"/>
      <c r="E112" s="8"/>
      <c r="F112" s="9">
        <v>14108.3</v>
      </c>
      <c r="I112" s="10" t="s">
        <v>9</v>
      </c>
      <c r="J112" s="5" t="s">
        <v>117</v>
      </c>
    </row>
    <row r="113" spans="1:10">
      <c r="A113" s="5" t="s">
        <v>340</v>
      </c>
      <c r="B113" s="6">
        <v>44931.637184004627</v>
      </c>
      <c r="C113" s="5" t="s">
        <v>115</v>
      </c>
      <c r="D113" s="7"/>
      <c r="E113" s="8"/>
      <c r="F113" s="9">
        <v>13183</v>
      </c>
      <c r="I113" s="10" t="s">
        <v>9</v>
      </c>
      <c r="J113" s="5" t="s">
        <v>123</v>
      </c>
    </row>
    <row r="114" spans="1:10">
      <c r="A114" s="11" t="s">
        <v>22</v>
      </c>
      <c r="B114" s="3"/>
      <c r="C114" s="3"/>
      <c r="D114" s="7"/>
      <c r="E114" s="8"/>
      <c r="F114" s="37">
        <f>SUM(F111:G113)</f>
        <v>31724.9</v>
      </c>
      <c r="H114" s="9"/>
      <c r="I114" s="10"/>
      <c r="J114" s="5"/>
    </row>
    <row r="115" spans="1:10" ht="15.75">
      <c r="A115" s="13" t="s">
        <v>23</v>
      </c>
      <c r="B115" s="13" t="s">
        <v>24</v>
      </c>
      <c r="C115" s="13" t="s">
        <v>25</v>
      </c>
      <c r="D115" s="14">
        <v>112548726</v>
      </c>
      <c r="E115" s="8"/>
      <c r="H115" s="9"/>
      <c r="I115" s="10"/>
      <c r="J115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363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95" t="s">
        <v>0</v>
      </c>
      <c r="B120" s="95" t="s">
        <v>2</v>
      </c>
      <c r="C120" s="95" t="s">
        <v>3</v>
      </c>
      <c r="D120" s="95" t="s">
        <v>4</v>
      </c>
      <c r="E120" s="95" t="s">
        <v>5</v>
      </c>
      <c r="F120" s="97" t="s">
        <v>6</v>
      </c>
      <c r="G120" s="98"/>
      <c r="H120" s="99"/>
      <c r="I120" s="95" t="s">
        <v>7</v>
      </c>
      <c r="J120" s="95" t="s">
        <v>8</v>
      </c>
    </row>
    <row r="121" spans="1:10">
      <c r="A121" s="96"/>
      <c r="B121" s="96"/>
      <c r="C121" s="96"/>
      <c r="D121" s="96"/>
      <c r="E121" s="96"/>
      <c r="F121" s="4" t="s">
        <v>9</v>
      </c>
      <c r="G121" s="4" t="s">
        <v>10</v>
      </c>
      <c r="H121" s="4" t="s">
        <v>11</v>
      </c>
      <c r="I121" s="96"/>
      <c r="J121" s="96"/>
    </row>
    <row r="122" spans="1:10">
      <c r="A122" s="5" t="s">
        <v>394</v>
      </c>
      <c r="B122" s="6">
        <v>44932.636866909721</v>
      </c>
      <c r="C122" s="5" t="s">
        <v>115</v>
      </c>
      <c r="D122" s="7">
        <v>73146554</v>
      </c>
      <c r="E122" s="8" t="s">
        <v>116</v>
      </c>
      <c r="H122" s="9">
        <v>553</v>
      </c>
      <c r="I122" s="5" t="s">
        <v>28</v>
      </c>
      <c r="J122" s="8" t="s">
        <v>122</v>
      </c>
    </row>
    <row r="123" spans="1:10">
      <c r="A123" s="5" t="s">
        <v>394</v>
      </c>
      <c r="B123" s="6">
        <v>44932.636866909721</v>
      </c>
      <c r="C123" s="5" t="s">
        <v>115</v>
      </c>
      <c r="D123" s="7">
        <v>111434</v>
      </c>
      <c r="E123" s="5" t="s">
        <v>120</v>
      </c>
      <c r="H123" s="9">
        <v>14540.05</v>
      </c>
      <c r="I123" s="5" t="s">
        <v>28</v>
      </c>
      <c r="J123" s="8" t="s">
        <v>119</v>
      </c>
    </row>
    <row r="124" spans="1:10">
      <c r="A124" s="5" t="s">
        <v>394</v>
      </c>
      <c r="B124" s="6">
        <v>44932.636866909721</v>
      </c>
      <c r="C124" s="5" t="s">
        <v>115</v>
      </c>
      <c r="D124" s="7"/>
      <c r="E124" s="8"/>
      <c r="F124" s="9">
        <v>977.6</v>
      </c>
      <c r="I124" s="10" t="s">
        <v>9</v>
      </c>
      <c r="J124" s="8" t="s">
        <v>122</v>
      </c>
    </row>
    <row r="125" spans="1:10">
      <c r="A125" s="5" t="s">
        <v>394</v>
      </c>
      <c r="B125" s="6">
        <v>44932.636866909721</v>
      </c>
      <c r="C125" s="5" t="s">
        <v>115</v>
      </c>
      <c r="D125" s="7"/>
      <c r="E125" s="8"/>
      <c r="F125" s="9">
        <v>1468.3</v>
      </c>
      <c r="I125" s="10" t="s">
        <v>9</v>
      </c>
      <c r="J125" s="5" t="s">
        <v>118</v>
      </c>
    </row>
    <row r="126" spans="1:10">
      <c r="A126" s="5" t="s">
        <v>394</v>
      </c>
      <c r="B126" s="6">
        <v>44932.636866909721</v>
      </c>
      <c r="C126" s="5" t="s">
        <v>115</v>
      </c>
      <c r="D126" s="7"/>
      <c r="E126" s="8"/>
      <c r="F126" s="9">
        <v>3629.6</v>
      </c>
      <c r="I126" s="10" t="s">
        <v>9</v>
      </c>
      <c r="J126" s="8" t="s">
        <v>119</v>
      </c>
    </row>
    <row r="127" spans="1:10">
      <c r="A127" s="5" t="s">
        <v>394</v>
      </c>
      <c r="B127" s="6">
        <v>44932.636866909721</v>
      </c>
      <c r="C127" s="5" t="s">
        <v>115</v>
      </c>
      <c r="D127" s="7"/>
      <c r="E127" s="8"/>
      <c r="F127" s="9">
        <v>34.200000000000003</v>
      </c>
      <c r="I127" s="10" t="s">
        <v>9</v>
      </c>
      <c r="J127" s="8" t="s">
        <v>121</v>
      </c>
    </row>
    <row r="128" spans="1:10">
      <c r="A128" s="11" t="s">
        <v>22</v>
      </c>
      <c r="B128" s="3"/>
      <c r="C128" s="3"/>
      <c r="D128" s="7"/>
      <c r="E128" s="8"/>
      <c r="F128" s="37">
        <f>SUM(F122:G127)</f>
        <v>6109.7</v>
      </c>
      <c r="H128" s="9"/>
      <c r="I128" s="10"/>
      <c r="J128" s="5"/>
    </row>
    <row r="129" spans="1:10" ht="15.75">
      <c r="A129" s="13" t="s">
        <v>23</v>
      </c>
      <c r="B129" s="13" t="s">
        <v>24</v>
      </c>
      <c r="C129" s="13" t="s">
        <v>25</v>
      </c>
      <c r="D129" s="14">
        <v>112563585</v>
      </c>
      <c r="E129" s="8"/>
      <c r="H129" s="9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A131" s="5"/>
      <c r="B131" s="6"/>
      <c r="C131" s="5"/>
      <c r="D131" s="7"/>
      <c r="E131" s="8"/>
      <c r="H131" s="9"/>
      <c r="I131" s="10"/>
      <c r="J131" s="5"/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366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95" t="s">
        <v>0</v>
      </c>
      <c r="B134" s="95" t="s">
        <v>2</v>
      </c>
      <c r="C134" s="95" t="s">
        <v>3</v>
      </c>
      <c r="D134" s="95" t="s">
        <v>4</v>
      </c>
      <c r="E134" s="95" t="s">
        <v>5</v>
      </c>
      <c r="F134" s="97" t="s">
        <v>6</v>
      </c>
      <c r="G134" s="98"/>
      <c r="H134" s="99"/>
      <c r="I134" s="95" t="s">
        <v>7</v>
      </c>
      <c r="J134" s="95" t="s">
        <v>8</v>
      </c>
    </row>
    <row r="135" spans="1:10">
      <c r="A135" s="96"/>
      <c r="B135" s="96"/>
      <c r="C135" s="96"/>
      <c r="D135" s="96"/>
      <c r="E135" s="96"/>
      <c r="F135" s="4" t="s">
        <v>9</v>
      </c>
      <c r="G135" s="4" t="s">
        <v>10</v>
      </c>
      <c r="H135" s="4" t="s">
        <v>11</v>
      </c>
      <c r="I135" s="96"/>
      <c r="J135" s="96"/>
    </row>
    <row r="136" spans="1:10">
      <c r="A136" s="5" t="s">
        <v>395</v>
      </c>
      <c r="B136" s="6">
        <v>44933.628885231483</v>
      </c>
      <c r="C136" s="5" t="s">
        <v>115</v>
      </c>
      <c r="D136" s="7">
        <v>3458168</v>
      </c>
      <c r="E136" s="8" t="s">
        <v>116</v>
      </c>
      <c r="H136" s="9">
        <v>2607.3000000000002</v>
      </c>
      <c r="I136" s="5" t="s">
        <v>28</v>
      </c>
      <c r="J136" s="5" t="s">
        <v>117</v>
      </c>
    </row>
    <row r="137" spans="1:10">
      <c r="A137" s="5" t="s">
        <v>395</v>
      </c>
      <c r="B137" s="6">
        <v>44933.628885231483</v>
      </c>
      <c r="C137" s="5" t="s">
        <v>115</v>
      </c>
      <c r="D137" s="7">
        <v>3078697516</v>
      </c>
      <c r="E137" s="5" t="s">
        <v>31</v>
      </c>
      <c r="H137" s="9">
        <v>10000</v>
      </c>
      <c r="I137" s="5" t="s">
        <v>28</v>
      </c>
      <c r="J137" s="5" t="s">
        <v>118</v>
      </c>
    </row>
    <row r="138" spans="1:10">
      <c r="A138" s="5" t="s">
        <v>395</v>
      </c>
      <c r="B138" s="6">
        <v>44933.628885231483</v>
      </c>
      <c r="C138" s="5" t="s">
        <v>115</v>
      </c>
      <c r="D138" s="7">
        <v>13240471</v>
      </c>
      <c r="E138" s="8" t="s">
        <v>116</v>
      </c>
      <c r="H138" s="9">
        <v>4074.76</v>
      </c>
      <c r="I138" s="5" t="s">
        <v>28</v>
      </c>
      <c r="J138" s="5" t="s">
        <v>118</v>
      </c>
    </row>
    <row r="139" spans="1:10">
      <c r="A139" s="5" t="s">
        <v>395</v>
      </c>
      <c r="B139" s="6">
        <v>44933.628885231483</v>
      </c>
      <c r="C139" s="5" t="s">
        <v>115</v>
      </c>
      <c r="D139" s="7">
        <v>3079892558</v>
      </c>
      <c r="E139" s="5" t="s">
        <v>31</v>
      </c>
      <c r="H139" s="9">
        <v>800</v>
      </c>
      <c r="I139" s="5" t="s">
        <v>28</v>
      </c>
      <c r="J139" s="5" t="s">
        <v>118</v>
      </c>
    </row>
    <row r="140" spans="1:10">
      <c r="A140" s="5" t="s">
        <v>395</v>
      </c>
      <c r="B140" s="6">
        <v>44933.628885231483</v>
      </c>
      <c r="C140" s="5" t="s">
        <v>115</v>
      </c>
      <c r="D140" s="7">
        <v>33093138</v>
      </c>
      <c r="E140" s="8" t="s">
        <v>116</v>
      </c>
      <c r="H140" s="9">
        <v>2454.84</v>
      </c>
      <c r="I140" s="5" t="s">
        <v>28</v>
      </c>
      <c r="J140" s="5" t="s">
        <v>118</v>
      </c>
    </row>
    <row r="141" spans="1:10">
      <c r="A141" s="5" t="s">
        <v>395</v>
      </c>
      <c r="B141" s="6">
        <v>44933.628885231483</v>
      </c>
      <c r="C141" s="5" t="s">
        <v>115</v>
      </c>
      <c r="D141" s="7"/>
      <c r="E141" s="8"/>
      <c r="F141" s="9">
        <v>17080.5</v>
      </c>
      <c r="I141" s="10" t="s">
        <v>9</v>
      </c>
      <c r="J141" s="5" t="s">
        <v>117</v>
      </c>
    </row>
    <row r="142" spans="1:10">
      <c r="A142" s="5" t="s">
        <v>395</v>
      </c>
      <c r="B142" s="6">
        <v>44933.628885231483</v>
      </c>
      <c r="C142" s="5" t="s">
        <v>115</v>
      </c>
      <c r="D142" s="7"/>
      <c r="E142" s="8"/>
      <c r="F142" s="9">
        <v>12353.2</v>
      </c>
      <c r="I142" s="10" t="s">
        <v>9</v>
      </c>
      <c r="J142" s="8" t="s">
        <v>122</v>
      </c>
    </row>
    <row r="143" spans="1:10">
      <c r="A143" s="5" t="s">
        <v>395</v>
      </c>
      <c r="B143" s="6">
        <v>44933.628885231483</v>
      </c>
      <c r="C143" s="5" t="s">
        <v>115</v>
      </c>
      <c r="D143" s="7"/>
      <c r="E143" s="8"/>
      <c r="F143" s="9">
        <v>42343.4</v>
      </c>
      <c r="I143" s="10" t="s">
        <v>9</v>
      </c>
      <c r="J143" s="5" t="s">
        <v>118</v>
      </c>
    </row>
    <row r="144" spans="1:10">
      <c r="A144" s="5" t="s">
        <v>395</v>
      </c>
      <c r="B144" s="6">
        <v>44933.628885231483</v>
      </c>
      <c r="C144" s="5" t="s">
        <v>115</v>
      </c>
      <c r="D144" s="7"/>
      <c r="E144" s="8"/>
      <c r="F144" s="9">
        <v>34257.1</v>
      </c>
      <c r="I144" s="10" t="s">
        <v>9</v>
      </c>
      <c r="J144" s="5" t="s">
        <v>123</v>
      </c>
    </row>
    <row r="145" spans="1:10">
      <c r="A145" s="11" t="s">
        <v>22</v>
      </c>
      <c r="B145" s="3"/>
      <c r="C145" s="3"/>
      <c r="D145" s="7"/>
      <c r="E145" s="8"/>
      <c r="F145" s="37">
        <f>SUM(F136:G144)</f>
        <v>106034.20000000001</v>
      </c>
      <c r="H145" s="9"/>
      <c r="I145" s="10"/>
      <c r="J145" s="5"/>
    </row>
    <row r="146" spans="1:10" ht="15.75">
      <c r="A146" s="13" t="s">
        <v>23</v>
      </c>
      <c r="B146" s="13" t="s">
        <v>24</v>
      </c>
      <c r="C146" s="13" t="s">
        <v>25</v>
      </c>
      <c r="D146" s="14">
        <v>112563586</v>
      </c>
      <c r="E146" s="8"/>
      <c r="H146" s="9"/>
      <c r="I146" s="10"/>
      <c r="J146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433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95" t="s">
        <v>0</v>
      </c>
      <c r="B151" s="95" t="s">
        <v>2</v>
      </c>
      <c r="C151" s="95" t="s">
        <v>3</v>
      </c>
      <c r="D151" s="95" t="s">
        <v>4</v>
      </c>
      <c r="E151" s="95" t="s">
        <v>5</v>
      </c>
      <c r="F151" s="97" t="s">
        <v>6</v>
      </c>
      <c r="G151" s="98"/>
      <c r="H151" s="99"/>
      <c r="I151" s="95" t="s">
        <v>7</v>
      </c>
      <c r="J151" s="95" t="s">
        <v>8</v>
      </c>
    </row>
    <row r="152" spans="1:10">
      <c r="A152" s="96"/>
      <c r="B152" s="96"/>
      <c r="C152" s="96"/>
      <c r="D152" s="96"/>
      <c r="E152" s="96"/>
      <c r="F152" s="4" t="s">
        <v>9</v>
      </c>
      <c r="G152" s="4" t="s">
        <v>10</v>
      </c>
      <c r="H152" s="4" t="s">
        <v>11</v>
      </c>
      <c r="I152" s="96"/>
      <c r="J152" s="96"/>
    </row>
    <row r="153" spans="1:10">
      <c r="A153" s="5" t="s">
        <v>450</v>
      </c>
      <c r="B153" s="6">
        <v>44935.628954351851</v>
      </c>
      <c r="C153" s="5" t="s">
        <v>115</v>
      </c>
      <c r="D153" s="7">
        <v>10717923</v>
      </c>
      <c r="E153" s="8" t="s">
        <v>116</v>
      </c>
      <c r="H153" s="9">
        <v>406</v>
      </c>
      <c r="I153" s="5" t="s">
        <v>28</v>
      </c>
      <c r="J153" s="8" t="s">
        <v>119</v>
      </c>
    </row>
    <row r="154" spans="1:10">
      <c r="A154" s="5" t="s">
        <v>450</v>
      </c>
      <c r="B154" s="6">
        <v>44935.628954351851</v>
      </c>
      <c r="C154" s="5" t="s">
        <v>115</v>
      </c>
      <c r="D154" s="7"/>
      <c r="E154" s="8"/>
      <c r="F154" s="9">
        <v>21461.5</v>
      </c>
      <c r="I154" s="10" t="s">
        <v>9</v>
      </c>
      <c r="J154" s="5" t="s">
        <v>117</v>
      </c>
    </row>
    <row r="155" spans="1:10">
      <c r="A155" s="11" t="s">
        <v>22</v>
      </c>
      <c r="B155" s="3"/>
      <c r="C155" s="3"/>
      <c r="D155" s="7"/>
      <c r="E155" s="8"/>
      <c r="H155" s="9"/>
      <c r="I155" s="10"/>
      <c r="J155" s="5"/>
    </row>
    <row r="156" spans="1:10" ht="15.75">
      <c r="A156" s="13" t="s">
        <v>23</v>
      </c>
      <c r="B156" s="13" t="s">
        <v>24</v>
      </c>
      <c r="C156" s="13" t="s">
        <v>25</v>
      </c>
      <c r="D156" s="14">
        <v>112576559</v>
      </c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474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95" t="s">
        <v>0</v>
      </c>
      <c r="B161" s="95" t="s">
        <v>2</v>
      </c>
      <c r="C161" s="95" t="s">
        <v>3</v>
      </c>
      <c r="D161" s="95" t="s">
        <v>4</v>
      </c>
      <c r="E161" s="95" t="s">
        <v>5</v>
      </c>
      <c r="F161" s="97" t="s">
        <v>6</v>
      </c>
      <c r="G161" s="98"/>
      <c r="H161" s="99"/>
      <c r="I161" s="95" t="s">
        <v>7</v>
      </c>
      <c r="J161" s="95" t="s">
        <v>8</v>
      </c>
    </row>
    <row r="162" spans="1:10">
      <c r="A162" s="96"/>
      <c r="B162" s="96"/>
      <c r="C162" s="96"/>
      <c r="D162" s="96"/>
      <c r="E162" s="96"/>
      <c r="F162" s="4" t="s">
        <v>9</v>
      </c>
      <c r="G162" s="4" t="s">
        <v>10</v>
      </c>
      <c r="H162" s="4" t="s">
        <v>11</v>
      </c>
      <c r="I162" s="96"/>
      <c r="J162" s="96"/>
    </row>
    <row r="163" spans="1:10">
      <c r="A163" s="5" t="s">
        <v>488</v>
      </c>
      <c r="B163" s="6">
        <v>44936.626088993056</v>
      </c>
      <c r="C163" s="5" t="s">
        <v>115</v>
      </c>
      <c r="D163" s="7">
        <v>3245023</v>
      </c>
      <c r="E163" s="8" t="s">
        <v>116</v>
      </c>
      <c r="H163" s="9">
        <v>1248</v>
      </c>
      <c r="I163" s="5" t="s">
        <v>28</v>
      </c>
      <c r="J163" s="5" t="s">
        <v>117</v>
      </c>
    </row>
    <row r="164" spans="1:10">
      <c r="A164" s="5" t="s">
        <v>488</v>
      </c>
      <c r="B164" s="6">
        <v>44936.626088993056</v>
      </c>
      <c r="C164" s="5" t="s">
        <v>115</v>
      </c>
      <c r="D164" s="7">
        <v>33096969</v>
      </c>
      <c r="E164" s="8" t="s">
        <v>116</v>
      </c>
      <c r="H164" s="9">
        <v>342.82</v>
      </c>
      <c r="I164" s="5" t="s">
        <v>28</v>
      </c>
      <c r="J164" s="8" t="s">
        <v>122</v>
      </c>
    </row>
    <row r="165" spans="1:10">
      <c r="A165" s="5" t="s">
        <v>488</v>
      </c>
      <c r="B165" s="6">
        <v>44936.626088993056</v>
      </c>
      <c r="C165" s="5" t="s">
        <v>115</v>
      </c>
      <c r="D165" s="7">
        <v>2267670</v>
      </c>
      <c r="E165" s="5" t="s">
        <v>31</v>
      </c>
      <c r="H165" s="9">
        <v>1263.76</v>
      </c>
      <c r="I165" s="5" t="s">
        <v>28</v>
      </c>
      <c r="J165" s="8" t="s">
        <v>121</v>
      </c>
    </row>
    <row r="166" spans="1:10">
      <c r="A166" s="5" t="s">
        <v>488</v>
      </c>
      <c r="B166" s="6">
        <v>44936.626088993056</v>
      </c>
      <c r="C166" s="5" t="s">
        <v>115</v>
      </c>
      <c r="D166" s="7">
        <v>6733742</v>
      </c>
      <c r="E166" s="8" t="s">
        <v>116</v>
      </c>
      <c r="H166" s="9">
        <v>756.5</v>
      </c>
      <c r="I166" s="5" t="s">
        <v>28</v>
      </c>
      <c r="J166" s="8" t="s">
        <v>119</v>
      </c>
    </row>
    <row r="167" spans="1:10">
      <c r="A167" s="5" t="s">
        <v>488</v>
      </c>
      <c r="B167" s="6">
        <v>44936.626088993056</v>
      </c>
      <c r="C167" s="5" t="s">
        <v>115</v>
      </c>
      <c r="D167" s="7"/>
      <c r="E167" s="8"/>
      <c r="F167" s="9">
        <v>11072.3</v>
      </c>
      <c r="I167" s="10" t="s">
        <v>9</v>
      </c>
      <c r="J167" s="5" t="s">
        <v>117</v>
      </c>
    </row>
    <row r="168" spans="1:10">
      <c r="A168" s="5" t="s">
        <v>488</v>
      </c>
      <c r="B168" s="6">
        <v>44936.626088993056</v>
      </c>
      <c r="C168" s="5" t="s">
        <v>115</v>
      </c>
      <c r="D168" s="7"/>
      <c r="E168" s="8"/>
      <c r="F168" s="9">
        <v>5344.6</v>
      </c>
      <c r="I168" s="10" t="s">
        <v>9</v>
      </c>
      <c r="J168" s="8" t="s">
        <v>122</v>
      </c>
    </row>
    <row r="169" spans="1:10">
      <c r="A169" s="5" t="s">
        <v>488</v>
      </c>
      <c r="B169" s="6">
        <v>44936.626088993056</v>
      </c>
      <c r="C169" s="5" t="s">
        <v>115</v>
      </c>
      <c r="D169" s="7"/>
      <c r="E169" s="8"/>
      <c r="F169" s="9">
        <v>22212.2</v>
      </c>
      <c r="I169" s="10" t="s">
        <v>9</v>
      </c>
      <c r="J169" s="5" t="s">
        <v>118</v>
      </c>
    </row>
    <row r="170" spans="1:10">
      <c r="A170" s="5" t="s">
        <v>488</v>
      </c>
      <c r="B170" s="6">
        <v>44936.626088993056</v>
      </c>
      <c r="C170" s="5" t="s">
        <v>115</v>
      </c>
      <c r="D170" s="7"/>
      <c r="E170" s="8"/>
      <c r="F170" s="9">
        <v>3435.6</v>
      </c>
      <c r="I170" s="10" t="s">
        <v>9</v>
      </c>
      <c r="J170" s="5" t="s">
        <v>123</v>
      </c>
    </row>
    <row r="171" spans="1:10">
      <c r="A171" s="5" t="s">
        <v>488</v>
      </c>
      <c r="B171" s="6">
        <v>44936.626088993056</v>
      </c>
      <c r="C171" s="5" t="s">
        <v>115</v>
      </c>
      <c r="D171" s="7"/>
      <c r="E171" s="8"/>
      <c r="F171" s="9">
        <v>4211.6000000000004</v>
      </c>
      <c r="I171" s="10" t="s">
        <v>9</v>
      </c>
      <c r="J171" s="8" t="s">
        <v>121</v>
      </c>
    </row>
    <row r="172" spans="1:10">
      <c r="A172" s="11" t="s">
        <v>22</v>
      </c>
      <c r="B172" s="3"/>
      <c r="C172" s="3"/>
      <c r="D172" s="7"/>
      <c r="E172" s="8"/>
      <c r="F172" s="12">
        <f>SUM(F163:G171)</f>
        <v>46276.3</v>
      </c>
      <c r="H172" s="9"/>
      <c r="I172" s="10"/>
      <c r="J172" s="5"/>
    </row>
    <row r="173" spans="1:10" ht="15.75">
      <c r="A173" s="13" t="s">
        <v>23</v>
      </c>
      <c r="B173" s="13" t="s">
        <v>24</v>
      </c>
      <c r="C173" s="13" t="s">
        <v>25</v>
      </c>
      <c r="D173" s="14">
        <v>112576562</v>
      </c>
      <c r="E173" s="8"/>
      <c r="H173" s="9"/>
      <c r="I173" s="10"/>
      <c r="J173" s="5"/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508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95" t="s">
        <v>0</v>
      </c>
      <c r="B178" s="95" t="s">
        <v>2</v>
      </c>
      <c r="C178" s="95" t="s">
        <v>3</v>
      </c>
      <c r="D178" s="95" t="s">
        <v>4</v>
      </c>
      <c r="E178" s="95" t="s">
        <v>5</v>
      </c>
      <c r="F178" s="97" t="s">
        <v>6</v>
      </c>
      <c r="G178" s="98"/>
      <c r="H178" s="99"/>
      <c r="I178" s="95" t="s">
        <v>7</v>
      </c>
      <c r="J178" s="95" t="s">
        <v>8</v>
      </c>
    </row>
    <row r="179" spans="1:10">
      <c r="A179" s="96"/>
      <c r="B179" s="96"/>
      <c r="C179" s="96"/>
      <c r="D179" s="96"/>
      <c r="E179" s="96"/>
      <c r="F179" s="4" t="s">
        <v>9</v>
      </c>
      <c r="G179" s="4" t="s">
        <v>10</v>
      </c>
      <c r="H179" s="4" t="s">
        <v>11</v>
      </c>
      <c r="I179" s="96"/>
      <c r="J179" s="96"/>
    </row>
    <row r="180" spans="1:10">
      <c r="A180" s="5" t="s">
        <v>524</v>
      </c>
      <c r="B180" s="6">
        <v>44937.602152766201</v>
      </c>
      <c r="C180" s="5" t="s">
        <v>115</v>
      </c>
      <c r="D180" s="7">
        <v>3097307</v>
      </c>
      <c r="E180" s="8" t="s">
        <v>116</v>
      </c>
      <c r="H180" s="9">
        <v>1404.4</v>
      </c>
      <c r="I180" s="5" t="s">
        <v>28</v>
      </c>
      <c r="J180" s="5" t="s">
        <v>123</v>
      </c>
    </row>
    <row r="181" spans="1:10">
      <c r="A181" s="5" t="s">
        <v>524</v>
      </c>
      <c r="B181" s="6">
        <v>44937.602152766201</v>
      </c>
      <c r="C181" s="5" t="s">
        <v>115</v>
      </c>
      <c r="D181" s="7">
        <v>110446</v>
      </c>
      <c r="E181" s="5" t="s">
        <v>120</v>
      </c>
      <c r="H181" s="9">
        <v>7504.49</v>
      </c>
      <c r="I181" s="5" t="s">
        <v>28</v>
      </c>
      <c r="J181" s="8" t="s">
        <v>122</v>
      </c>
    </row>
    <row r="182" spans="1:10">
      <c r="A182" s="5" t="s">
        <v>524</v>
      </c>
      <c r="B182" s="6">
        <v>44937.602152766201</v>
      </c>
      <c r="C182" s="5" t="s">
        <v>115</v>
      </c>
      <c r="D182" s="7"/>
      <c r="E182" s="8"/>
      <c r="F182" s="9">
        <v>18337.400000000001</v>
      </c>
      <c r="I182" s="10" t="s">
        <v>9</v>
      </c>
      <c r="J182" s="5" t="s">
        <v>117</v>
      </c>
    </row>
    <row r="183" spans="1:10">
      <c r="A183" s="5" t="s">
        <v>524</v>
      </c>
      <c r="B183" s="6">
        <v>44937.602152766201</v>
      </c>
      <c r="C183" s="5" t="s">
        <v>115</v>
      </c>
      <c r="D183" s="7"/>
      <c r="E183" s="8"/>
      <c r="F183" s="9">
        <v>6207.6</v>
      </c>
      <c r="I183" s="10" t="s">
        <v>9</v>
      </c>
      <c r="J183" s="8" t="s">
        <v>122</v>
      </c>
    </row>
    <row r="184" spans="1:10">
      <c r="A184" s="5" t="s">
        <v>524</v>
      </c>
      <c r="B184" s="6">
        <v>44937.602152766201</v>
      </c>
      <c r="C184" s="5" t="s">
        <v>115</v>
      </c>
      <c r="D184" s="7"/>
      <c r="E184" s="8"/>
      <c r="F184" s="9">
        <v>21149.8</v>
      </c>
      <c r="I184" s="10" t="s">
        <v>9</v>
      </c>
      <c r="J184" s="5" t="s">
        <v>118</v>
      </c>
    </row>
    <row r="185" spans="1:10">
      <c r="A185" s="5" t="s">
        <v>524</v>
      </c>
      <c r="B185" s="6">
        <v>44937.602152766201</v>
      </c>
      <c r="C185" s="5" t="s">
        <v>115</v>
      </c>
      <c r="D185" s="7"/>
      <c r="E185" s="8"/>
      <c r="F185" s="9">
        <v>14877.4</v>
      </c>
      <c r="I185" s="10" t="s">
        <v>9</v>
      </c>
      <c r="J185" s="5" t="s">
        <v>123</v>
      </c>
    </row>
    <row r="186" spans="1:10">
      <c r="A186" s="11" t="s">
        <v>22</v>
      </c>
      <c r="B186" s="3"/>
      <c r="C186" s="3"/>
      <c r="D186" s="7"/>
      <c r="E186" s="8"/>
      <c r="F186" s="37">
        <f>SUM(F180:G185)</f>
        <v>60572.200000000004</v>
      </c>
      <c r="H186" s="9"/>
      <c r="I186" s="10"/>
      <c r="J186" s="8"/>
    </row>
    <row r="187" spans="1:10" ht="15.75">
      <c r="A187" s="13" t="s">
        <v>23</v>
      </c>
      <c r="B187" s="13" t="s">
        <v>24</v>
      </c>
      <c r="C187" s="13" t="s">
        <v>25</v>
      </c>
      <c r="D187" s="14">
        <v>112587133</v>
      </c>
      <c r="E187" s="8"/>
      <c r="H187" s="9"/>
      <c r="I187" s="10"/>
      <c r="J187" s="8"/>
    </row>
    <row r="188" spans="1:10">
      <c r="A188" s="5"/>
      <c r="B188" s="6"/>
      <c r="C188" s="5"/>
      <c r="D188" s="7"/>
      <c r="E188" s="8"/>
      <c r="H188" s="9"/>
      <c r="I188" s="10"/>
      <c r="J188" s="8"/>
    </row>
    <row r="190" spans="1:10">
      <c r="A190" s="1" t="s">
        <v>0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3" t="s">
        <v>541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95" t="s">
        <v>0</v>
      </c>
      <c r="B192" s="95" t="s">
        <v>2</v>
      </c>
      <c r="C192" s="95" t="s">
        <v>3</v>
      </c>
      <c r="D192" s="95" t="s">
        <v>4</v>
      </c>
      <c r="E192" s="95" t="s">
        <v>5</v>
      </c>
      <c r="F192" s="97" t="s">
        <v>6</v>
      </c>
      <c r="G192" s="98"/>
      <c r="H192" s="99"/>
      <c r="I192" s="95" t="s">
        <v>7</v>
      </c>
      <c r="J192" s="95" t="s">
        <v>8</v>
      </c>
    </row>
    <row r="193" spans="1:10">
      <c r="A193" s="96"/>
      <c r="B193" s="96"/>
      <c r="C193" s="96"/>
      <c r="D193" s="96"/>
      <c r="E193" s="96"/>
      <c r="F193" s="4" t="s">
        <v>9</v>
      </c>
      <c r="G193" s="4" t="s">
        <v>10</v>
      </c>
      <c r="H193" s="4" t="s">
        <v>11</v>
      </c>
      <c r="I193" s="96"/>
      <c r="J193" s="96"/>
    </row>
    <row r="194" spans="1:10">
      <c r="A194" s="5" t="s">
        <v>559</v>
      </c>
      <c r="B194" s="6">
        <v>44938.61909028935</v>
      </c>
      <c r="C194" s="5" t="s">
        <v>115</v>
      </c>
      <c r="D194" s="7">
        <v>73164686</v>
      </c>
      <c r="E194" s="8" t="s">
        <v>116</v>
      </c>
      <c r="H194" s="9">
        <v>5689.08</v>
      </c>
      <c r="I194" s="5" t="s">
        <v>28</v>
      </c>
      <c r="J194" s="5" t="s">
        <v>118</v>
      </c>
    </row>
    <row r="195" spans="1:10">
      <c r="A195" s="5" t="s">
        <v>559</v>
      </c>
      <c r="B195" s="6">
        <v>44938.61909028935</v>
      </c>
      <c r="C195" s="5" t="s">
        <v>115</v>
      </c>
      <c r="D195" s="7">
        <v>724273</v>
      </c>
      <c r="E195" s="8" t="s">
        <v>116</v>
      </c>
      <c r="H195" s="9">
        <v>762.48</v>
      </c>
      <c r="I195" s="5" t="s">
        <v>28</v>
      </c>
      <c r="J195" s="5" t="s">
        <v>117</v>
      </c>
    </row>
    <row r="196" spans="1:10">
      <c r="A196" s="5" t="s">
        <v>559</v>
      </c>
      <c r="B196" s="6">
        <v>44938.61909028935</v>
      </c>
      <c r="C196" s="5" t="s">
        <v>115</v>
      </c>
      <c r="D196" s="7">
        <v>3166497</v>
      </c>
      <c r="E196" s="8" t="s">
        <v>116</v>
      </c>
      <c r="H196" s="9">
        <v>1573.62</v>
      </c>
      <c r="I196" s="5" t="s">
        <v>28</v>
      </c>
      <c r="J196" s="5" t="s">
        <v>117</v>
      </c>
    </row>
    <row r="197" spans="1:10">
      <c r="A197" s="5" t="s">
        <v>559</v>
      </c>
      <c r="B197" s="6">
        <v>44938.61909028935</v>
      </c>
      <c r="C197" s="5" t="s">
        <v>115</v>
      </c>
      <c r="D197" s="7">
        <v>3254476</v>
      </c>
      <c r="E197" s="8" t="s">
        <v>116</v>
      </c>
      <c r="H197" s="9">
        <v>377.41</v>
      </c>
      <c r="I197" s="5" t="s">
        <v>28</v>
      </c>
      <c r="J197" s="5" t="s">
        <v>117</v>
      </c>
    </row>
    <row r="198" spans="1:10">
      <c r="A198" s="5" t="s">
        <v>559</v>
      </c>
      <c r="B198" s="6">
        <v>44938.61909028935</v>
      </c>
      <c r="C198" s="5" t="s">
        <v>115</v>
      </c>
      <c r="D198" s="7">
        <v>23237257</v>
      </c>
      <c r="E198" s="8" t="s">
        <v>116</v>
      </c>
      <c r="H198" s="9">
        <v>1204.99</v>
      </c>
      <c r="I198" s="5" t="s">
        <v>28</v>
      </c>
      <c r="J198" s="8" t="s">
        <v>122</v>
      </c>
    </row>
    <row r="199" spans="1:10">
      <c r="A199" s="5" t="s">
        <v>559</v>
      </c>
      <c r="B199" s="6">
        <v>44938.61909028935</v>
      </c>
      <c r="C199" s="5" t="s">
        <v>115</v>
      </c>
      <c r="D199" s="7">
        <v>34887985</v>
      </c>
      <c r="E199" s="5" t="s">
        <v>31</v>
      </c>
      <c r="H199" s="9">
        <v>2133.6999999999998</v>
      </c>
      <c r="I199" s="5" t="s">
        <v>28</v>
      </c>
      <c r="J199" s="5" t="s">
        <v>123</v>
      </c>
    </row>
    <row r="200" spans="1:10">
      <c r="A200" s="5" t="s">
        <v>559</v>
      </c>
      <c r="B200" s="6">
        <v>44938.61909028935</v>
      </c>
      <c r="C200" s="5" t="s">
        <v>115</v>
      </c>
      <c r="D200" s="7">
        <v>3085172439</v>
      </c>
      <c r="E200" s="5" t="s">
        <v>31</v>
      </c>
      <c r="H200" s="9">
        <v>4762.68</v>
      </c>
      <c r="I200" s="5" t="s">
        <v>28</v>
      </c>
      <c r="J200" s="5" t="s">
        <v>118</v>
      </c>
    </row>
    <row r="201" spans="1:10">
      <c r="A201" s="5" t="s">
        <v>559</v>
      </c>
      <c r="B201" s="6">
        <v>44938.61909028935</v>
      </c>
      <c r="C201" s="5" t="s">
        <v>115</v>
      </c>
      <c r="D201" s="7"/>
      <c r="E201" s="8"/>
      <c r="F201" s="9">
        <v>18857.2</v>
      </c>
      <c r="I201" s="10" t="s">
        <v>9</v>
      </c>
      <c r="J201" s="5" t="s">
        <v>117</v>
      </c>
    </row>
    <row r="202" spans="1:10">
      <c r="A202" s="5" t="s">
        <v>559</v>
      </c>
      <c r="B202" s="6">
        <v>44938.61909028935</v>
      </c>
      <c r="C202" s="5" t="s">
        <v>115</v>
      </c>
      <c r="D202" s="7"/>
      <c r="E202" s="8"/>
      <c r="F202" s="9">
        <v>15511.9</v>
      </c>
      <c r="I202" s="10" t="s">
        <v>9</v>
      </c>
      <c r="J202" s="8" t="s">
        <v>122</v>
      </c>
    </row>
    <row r="203" spans="1:10">
      <c r="A203" s="5" t="s">
        <v>559</v>
      </c>
      <c r="B203" s="6">
        <v>44938.61909028935</v>
      </c>
      <c r="C203" s="5" t="s">
        <v>115</v>
      </c>
      <c r="D203" s="7"/>
      <c r="E203" s="8"/>
      <c r="F203" s="9">
        <v>17026.8</v>
      </c>
      <c r="I203" s="10" t="s">
        <v>9</v>
      </c>
      <c r="J203" s="5" t="s">
        <v>118</v>
      </c>
    </row>
    <row r="204" spans="1:10">
      <c r="A204" s="5" t="s">
        <v>559</v>
      </c>
      <c r="B204" s="6">
        <v>44938.61909028935</v>
      </c>
      <c r="C204" s="5" t="s">
        <v>115</v>
      </c>
      <c r="D204" s="7"/>
      <c r="E204" s="8"/>
      <c r="F204" s="9">
        <v>44972.3</v>
      </c>
      <c r="I204" s="10" t="s">
        <v>9</v>
      </c>
      <c r="J204" s="5" t="s">
        <v>123</v>
      </c>
    </row>
    <row r="205" spans="1:10">
      <c r="A205" s="11" t="s">
        <v>22</v>
      </c>
      <c r="B205" s="3"/>
      <c r="C205" s="3"/>
      <c r="D205" s="19">
        <f>92192.2+4176</f>
        <v>96368.2</v>
      </c>
      <c r="E205" s="8"/>
      <c r="F205" s="49">
        <f>SUM(F194:G204)</f>
        <v>96368.2</v>
      </c>
      <c r="I205" s="10"/>
      <c r="J205" s="8"/>
    </row>
    <row r="206" spans="1:10">
      <c r="A206" s="13" t="s">
        <v>23</v>
      </c>
      <c r="B206" s="13" t="s">
        <v>24</v>
      </c>
      <c r="C206" s="13" t="s">
        <v>25</v>
      </c>
      <c r="D206" s="7"/>
      <c r="E206" s="8"/>
      <c r="F206" s="9"/>
      <c r="I206" s="10"/>
      <c r="J206" s="8"/>
    </row>
    <row r="207" spans="1:10" ht="15.75">
      <c r="D207" s="14">
        <v>112587134</v>
      </c>
    </row>
    <row r="208" spans="1:10" ht="15.75">
      <c r="D208" s="14">
        <v>112587244</v>
      </c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585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5" t="s">
        <v>0</v>
      </c>
      <c r="B212" s="95" t="s">
        <v>2</v>
      </c>
      <c r="C212" s="95" t="s">
        <v>3</v>
      </c>
      <c r="D212" s="95" t="s">
        <v>4</v>
      </c>
      <c r="E212" s="95" t="s">
        <v>5</v>
      </c>
      <c r="F212" s="97" t="s">
        <v>6</v>
      </c>
      <c r="G212" s="98"/>
      <c r="H212" s="99"/>
      <c r="I212" s="95" t="s">
        <v>7</v>
      </c>
      <c r="J212" s="95" t="s">
        <v>8</v>
      </c>
    </row>
    <row r="213" spans="1:10">
      <c r="A213" s="96"/>
      <c r="B213" s="96"/>
      <c r="C213" s="96"/>
      <c r="D213" s="96"/>
      <c r="E213" s="96"/>
      <c r="F213" s="4" t="s">
        <v>9</v>
      </c>
      <c r="G213" s="4" t="s">
        <v>10</v>
      </c>
      <c r="H213" s="4" t="s">
        <v>11</v>
      </c>
      <c r="I213" s="96"/>
      <c r="J213" s="96"/>
    </row>
    <row r="214" spans="1:10">
      <c r="A214" s="5" t="s">
        <v>611</v>
      </c>
      <c r="B214" s="6">
        <v>44939.648694085648</v>
      </c>
      <c r="C214" s="5" t="s">
        <v>115</v>
      </c>
      <c r="D214" s="7"/>
      <c r="E214" s="8"/>
      <c r="G214" s="9">
        <v>1884.8</v>
      </c>
      <c r="I214" s="10" t="s">
        <v>10</v>
      </c>
      <c r="J214" s="5" t="s">
        <v>118</v>
      </c>
    </row>
    <row r="215" spans="1:10">
      <c r="A215" s="5" t="s">
        <v>611</v>
      </c>
      <c r="B215" s="6">
        <v>44939.648694085648</v>
      </c>
      <c r="C215" s="5" t="s">
        <v>115</v>
      </c>
      <c r="D215" s="7">
        <v>3102576</v>
      </c>
      <c r="E215" s="8" t="s">
        <v>116</v>
      </c>
      <c r="H215" s="9">
        <v>577.6</v>
      </c>
      <c r="I215" s="5" t="s">
        <v>28</v>
      </c>
      <c r="J215" s="5" t="s">
        <v>123</v>
      </c>
    </row>
    <row r="216" spans="1:10">
      <c r="A216" s="5" t="s">
        <v>611</v>
      </c>
      <c r="B216" s="6">
        <v>44939.648694085648</v>
      </c>
      <c r="C216" s="5" t="s">
        <v>115</v>
      </c>
      <c r="D216" s="7">
        <v>23238298</v>
      </c>
      <c r="E216" s="8" t="s">
        <v>116</v>
      </c>
      <c r="H216" s="9">
        <v>3506.16</v>
      </c>
      <c r="I216" s="5" t="s">
        <v>28</v>
      </c>
      <c r="J216" s="5" t="s">
        <v>118</v>
      </c>
    </row>
    <row r="217" spans="1:10">
      <c r="A217" s="5" t="s">
        <v>611</v>
      </c>
      <c r="B217" s="6">
        <v>44939.648694085648</v>
      </c>
      <c r="C217" s="5" t="s">
        <v>115</v>
      </c>
      <c r="D217" s="7">
        <v>6450479</v>
      </c>
      <c r="E217" s="5" t="s">
        <v>31</v>
      </c>
      <c r="H217" s="9">
        <v>30000</v>
      </c>
      <c r="I217" s="5" t="s">
        <v>28</v>
      </c>
      <c r="J217" s="8" t="s">
        <v>119</v>
      </c>
    </row>
    <row r="218" spans="1:10">
      <c r="A218" s="5" t="s">
        <v>611</v>
      </c>
      <c r="B218" s="6">
        <v>44939.648694085648</v>
      </c>
      <c r="C218" s="5" t="s">
        <v>115</v>
      </c>
      <c r="D218" s="7">
        <v>7284681</v>
      </c>
      <c r="E218" s="5" t="s">
        <v>31</v>
      </c>
      <c r="H218" s="9">
        <v>9298.7999999999993</v>
      </c>
      <c r="I218" s="5" t="s">
        <v>28</v>
      </c>
      <c r="J218" s="8" t="s">
        <v>119</v>
      </c>
    </row>
    <row r="219" spans="1:10">
      <c r="A219" s="5" t="s">
        <v>611</v>
      </c>
      <c r="B219" s="6">
        <v>44939.648694085648</v>
      </c>
      <c r="C219" s="5" t="s">
        <v>115</v>
      </c>
      <c r="D219" s="7"/>
      <c r="E219" s="8"/>
      <c r="F219" s="9">
        <v>8326.4</v>
      </c>
      <c r="I219" s="10" t="s">
        <v>9</v>
      </c>
      <c r="J219" s="8" t="s">
        <v>122</v>
      </c>
    </row>
    <row r="220" spans="1:10">
      <c r="A220" s="5" t="s">
        <v>611</v>
      </c>
      <c r="B220" s="6">
        <v>44939.648694085648</v>
      </c>
      <c r="C220" s="5" t="s">
        <v>115</v>
      </c>
      <c r="D220" s="7"/>
      <c r="E220" s="8"/>
      <c r="F220" s="9">
        <v>17953.8</v>
      </c>
      <c r="I220" s="10" t="s">
        <v>9</v>
      </c>
      <c r="J220" s="5" t="s">
        <v>118</v>
      </c>
    </row>
    <row r="221" spans="1:10">
      <c r="A221" s="5" t="s">
        <v>611</v>
      </c>
      <c r="B221" s="6">
        <v>44939.648694085648</v>
      </c>
      <c r="C221" s="5" t="s">
        <v>115</v>
      </c>
      <c r="D221" s="7"/>
      <c r="E221" s="8"/>
      <c r="F221" s="9">
        <v>24553.200000000001</v>
      </c>
      <c r="I221" s="10" t="s">
        <v>9</v>
      </c>
      <c r="J221" s="5" t="s">
        <v>123</v>
      </c>
    </row>
    <row r="222" spans="1:10">
      <c r="A222" s="11" t="s">
        <v>22</v>
      </c>
      <c r="B222" s="3"/>
      <c r="C222" s="3"/>
      <c r="D222" s="7"/>
      <c r="E222" s="8"/>
      <c r="F222" s="37">
        <f>SUM(F214:G221)</f>
        <v>52718.2</v>
      </c>
      <c r="H222" s="9"/>
      <c r="I222" s="5"/>
      <c r="J222" s="8"/>
    </row>
    <row r="223" spans="1:10" ht="15.75">
      <c r="A223" s="13" t="s">
        <v>23</v>
      </c>
      <c r="B223" s="13" t="s">
        <v>24</v>
      </c>
      <c r="C223" s="13" t="s">
        <v>25</v>
      </c>
      <c r="D223" s="14">
        <v>112603521</v>
      </c>
      <c r="E223" s="8"/>
      <c r="H223" s="9"/>
      <c r="I223" s="5"/>
      <c r="J223" s="8"/>
    </row>
    <row r="224" spans="1:10">
      <c r="A224" s="5"/>
      <c r="B224" s="6"/>
      <c r="C224" s="5"/>
      <c r="D224" s="7"/>
      <c r="E224" s="8"/>
      <c r="H224" s="9"/>
      <c r="I224" s="5"/>
      <c r="J224" s="8"/>
    </row>
    <row r="225" spans="1:10">
      <c r="A225" s="5"/>
      <c r="B225" s="6"/>
      <c r="C225" s="5"/>
      <c r="D225" s="7"/>
      <c r="E225" s="8"/>
      <c r="H225" s="9"/>
      <c r="I225" s="5"/>
      <c r="J225" s="8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581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95" t="s">
        <v>0</v>
      </c>
      <c r="B228" s="95" t="s">
        <v>2</v>
      </c>
      <c r="C228" s="95" t="s">
        <v>3</v>
      </c>
      <c r="D228" s="95" t="s">
        <v>4</v>
      </c>
      <c r="E228" s="95" t="s">
        <v>5</v>
      </c>
      <c r="F228" s="97" t="s">
        <v>6</v>
      </c>
      <c r="G228" s="98"/>
      <c r="H228" s="99"/>
      <c r="I228" s="95" t="s">
        <v>7</v>
      </c>
      <c r="J228" s="95" t="s">
        <v>8</v>
      </c>
    </row>
    <row r="229" spans="1:10">
      <c r="A229" s="96"/>
      <c r="B229" s="96"/>
      <c r="C229" s="96"/>
      <c r="D229" s="96"/>
      <c r="E229" s="96"/>
      <c r="F229" s="4" t="s">
        <v>9</v>
      </c>
      <c r="G229" s="4" t="s">
        <v>10</v>
      </c>
      <c r="H229" s="4" t="s">
        <v>11</v>
      </c>
      <c r="I229" s="96"/>
      <c r="J229" s="96"/>
    </row>
    <row r="230" spans="1:10">
      <c r="A230" s="5" t="s">
        <v>612</v>
      </c>
      <c r="B230" s="6">
        <v>44940.61009548611</v>
      </c>
      <c r="C230" s="5" t="s">
        <v>115</v>
      </c>
      <c r="D230" s="7">
        <v>10726195</v>
      </c>
      <c r="E230" s="8" t="s">
        <v>116</v>
      </c>
      <c r="H230" s="9">
        <v>2424</v>
      </c>
      <c r="I230" s="5" t="s">
        <v>28</v>
      </c>
      <c r="J230" s="8" t="s">
        <v>122</v>
      </c>
    </row>
    <row r="231" spans="1:10">
      <c r="A231" s="5" t="s">
        <v>612</v>
      </c>
      <c r="B231" s="6">
        <v>44940.61009548611</v>
      </c>
      <c r="C231" s="5" t="s">
        <v>115</v>
      </c>
      <c r="D231" s="7"/>
      <c r="E231" s="8"/>
      <c r="F231" s="9">
        <v>20227.7</v>
      </c>
      <c r="I231" s="10" t="s">
        <v>9</v>
      </c>
      <c r="J231" s="5" t="s">
        <v>117</v>
      </c>
    </row>
    <row r="232" spans="1:10">
      <c r="A232" s="5" t="s">
        <v>612</v>
      </c>
      <c r="B232" s="6">
        <v>44940.61009548611</v>
      </c>
      <c r="C232" s="5" t="s">
        <v>115</v>
      </c>
      <c r="D232" s="7"/>
      <c r="E232" s="8"/>
      <c r="F232" s="9">
        <v>10654.5</v>
      </c>
      <c r="I232" s="10" t="s">
        <v>9</v>
      </c>
      <c r="J232" s="8" t="s">
        <v>122</v>
      </c>
    </row>
    <row r="233" spans="1:10">
      <c r="A233" s="5" t="s">
        <v>612</v>
      </c>
      <c r="B233" s="6">
        <v>44940.61009548611</v>
      </c>
      <c r="C233" s="5" t="s">
        <v>115</v>
      </c>
      <c r="D233" s="7"/>
      <c r="E233" s="8"/>
      <c r="F233" s="9">
        <v>75645.7</v>
      </c>
      <c r="I233" s="10" t="s">
        <v>9</v>
      </c>
      <c r="J233" s="5" t="s">
        <v>118</v>
      </c>
    </row>
    <row r="234" spans="1:10">
      <c r="A234" s="5" t="s">
        <v>612</v>
      </c>
      <c r="B234" s="6">
        <v>44940.61009548611</v>
      </c>
      <c r="C234" s="5" t="s">
        <v>115</v>
      </c>
      <c r="D234" s="7"/>
      <c r="E234" s="8"/>
      <c r="F234" s="9">
        <v>35301.699999999997</v>
      </c>
      <c r="I234" s="10" t="s">
        <v>9</v>
      </c>
      <c r="J234" s="5" t="s">
        <v>123</v>
      </c>
    </row>
    <row r="235" spans="1:10">
      <c r="A235" s="11" t="s">
        <v>22</v>
      </c>
      <c r="B235" s="3"/>
      <c r="C235" s="3"/>
      <c r="D235" s="7"/>
      <c r="E235" s="8"/>
      <c r="F235" s="37">
        <f>SUM(F230:G234)</f>
        <v>141829.59999999998</v>
      </c>
      <c r="H235" s="9"/>
      <c r="I235" s="5"/>
      <c r="J235" s="8"/>
    </row>
    <row r="236" spans="1:10" ht="15.75">
      <c r="A236" s="13" t="s">
        <v>23</v>
      </c>
      <c r="B236" s="13" t="s">
        <v>24</v>
      </c>
      <c r="C236" s="13" t="s">
        <v>25</v>
      </c>
      <c r="D236" s="14">
        <v>112603522</v>
      </c>
      <c r="E236" s="8"/>
      <c r="H236" s="9"/>
      <c r="I236" s="5"/>
      <c r="J236" s="8"/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647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95" t="s">
        <v>0</v>
      </c>
      <c r="B241" s="95" t="s">
        <v>2</v>
      </c>
      <c r="C241" s="95" t="s">
        <v>3</v>
      </c>
      <c r="D241" s="95" t="s">
        <v>4</v>
      </c>
      <c r="E241" s="95" t="s">
        <v>5</v>
      </c>
      <c r="F241" s="97" t="s">
        <v>6</v>
      </c>
      <c r="G241" s="98"/>
      <c r="H241" s="99"/>
      <c r="I241" s="95" t="s">
        <v>7</v>
      </c>
      <c r="J241" s="95" t="s">
        <v>8</v>
      </c>
    </row>
    <row r="242" spans="1:10">
      <c r="A242" s="96"/>
      <c r="B242" s="96"/>
      <c r="C242" s="96"/>
      <c r="D242" s="96"/>
      <c r="E242" s="96"/>
      <c r="F242" s="4" t="s">
        <v>9</v>
      </c>
      <c r="G242" s="4" t="s">
        <v>10</v>
      </c>
      <c r="H242" s="4" t="s">
        <v>11</v>
      </c>
      <c r="I242" s="96"/>
      <c r="J242" s="96"/>
    </row>
    <row r="243" spans="1:10">
      <c r="A243" s="5" t="s">
        <v>661</v>
      </c>
      <c r="B243" s="6">
        <v>44942.635555694447</v>
      </c>
      <c r="C243" s="5" t="s">
        <v>115</v>
      </c>
      <c r="D243" s="7"/>
      <c r="E243" s="8"/>
      <c r="F243" s="9">
        <v>8229.2999999999993</v>
      </c>
      <c r="I243" s="10" t="s">
        <v>9</v>
      </c>
      <c r="J243" s="5" t="s">
        <v>117</v>
      </c>
    </row>
    <row r="244" spans="1:10">
      <c r="A244" s="5" t="s">
        <v>661</v>
      </c>
      <c r="B244" s="6">
        <v>44942.635555694447</v>
      </c>
      <c r="C244" s="5" t="s">
        <v>115</v>
      </c>
      <c r="D244" s="7"/>
      <c r="E244" s="8"/>
      <c r="F244" s="9">
        <v>1688.2</v>
      </c>
      <c r="I244" s="10" t="s">
        <v>9</v>
      </c>
      <c r="J244" s="8" t="s">
        <v>122</v>
      </c>
    </row>
    <row r="245" spans="1:10">
      <c r="A245" s="5" t="s">
        <v>661</v>
      </c>
      <c r="B245" s="6">
        <v>44942.635555694447</v>
      </c>
      <c r="C245" s="5" t="s">
        <v>115</v>
      </c>
      <c r="D245" s="7"/>
      <c r="E245" s="8"/>
      <c r="F245" s="9">
        <v>5881.1</v>
      </c>
      <c r="I245" s="10" t="s">
        <v>9</v>
      </c>
      <c r="J245" s="5" t="s">
        <v>123</v>
      </c>
    </row>
    <row r="246" spans="1:10">
      <c r="A246" s="11" t="s">
        <v>22</v>
      </c>
      <c r="B246" s="3"/>
      <c r="C246" s="3"/>
      <c r="D246" s="7"/>
      <c r="E246" s="8"/>
      <c r="F246" s="37">
        <f>SUM(F243:G245)</f>
        <v>15798.6</v>
      </c>
      <c r="H246" s="9"/>
      <c r="I246" s="10"/>
      <c r="J246" s="5"/>
    </row>
    <row r="247" spans="1:10" ht="15.75">
      <c r="A247" s="13" t="s">
        <v>23</v>
      </c>
      <c r="B247" s="13" t="s">
        <v>24</v>
      </c>
      <c r="C247" s="13" t="s">
        <v>25</v>
      </c>
      <c r="D247" s="14">
        <v>112616102</v>
      </c>
      <c r="E247" s="8"/>
      <c r="H247" s="9"/>
      <c r="I247" s="10"/>
      <c r="J247" s="5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687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5" t="s">
        <v>0</v>
      </c>
      <c r="B252" s="95" t="s">
        <v>2</v>
      </c>
      <c r="C252" s="95" t="s">
        <v>3</v>
      </c>
      <c r="D252" s="95" t="s">
        <v>4</v>
      </c>
      <c r="E252" s="95" t="s">
        <v>5</v>
      </c>
      <c r="F252" s="97" t="s">
        <v>6</v>
      </c>
      <c r="G252" s="98"/>
      <c r="H252" s="99"/>
      <c r="I252" s="95" t="s">
        <v>7</v>
      </c>
      <c r="J252" s="95" t="s">
        <v>8</v>
      </c>
    </row>
    <row r="253" spans="1:10">
      <c r="A253" s="96"/>
      <c r="B253" s="96"/>
      <c r="C253" s="96"/>
      <c r="D253" s="96"/>
      <c r="E253" s="96"/>
      <c r="F253" s="4" t="s">
        <v>9</v>
      </c>
      <c r="G253" s="4" t="s">
        <v>10</v>
      </c>
      <c r="H253" s="4" t="s">
        <v>11</v>
      </c>
      <c r="I253" s="96"/>
      <c r="J253" s="96"/>
    </row>
    <row r="254" spans="1:10">
      <c r="A254" s="5" t="s">
        <v>702</v>
      </c>
      <c r="B254" s="6">
        <v>44943.633864444448</v>
      </c>
      <c r="C254" s="5" t="s">
        <v>115</v>
      </c>
      <c r="D254" s="7">
        <v>43483218</v>
      </c>
      <c r="E254" s="8" t="s">
        <v>116</v>
      </c>
      <c r="H254" s="9">
        <v>14230</v>
      </c>
      <c r="I254" s="5" t="s">
        <v>28</v>
      </c>
      <c r="J254" s="5" t="s">
        <v>118</v>
      </c>
    </row>
    <row r="255" spans="1:10">
      <c r="A255" s="5" t="s">
        <v>702</v>
      </c>
      <c r="B255" s="6">
        <v>44943.633864444448</v>
      </c>
      <c r="C255" s="5" t="s">
        <v>115</v>
      </c>
      <c r="D255" s="7">
        <v>73176420</v>
      </c>
      <c r="E255" s="8" t="s">
        <v>116</v>
      </c>
      <c r="H255" s="9">
        <v>1550</v>
      </c>
      <c r="I255" s="5" t="s">
        <v>28</v>
      </c>
      <c r="J255" s="5" t="s">
        <v>118</v>
      </c>
    </row>
    <row r="256" spans="1:10">
      <c r="A256" s="5" t="s">
        <v>702</v>
      </c>
      <c r="B256" s="6">
        <v>44943.633864444448</v>
      </c>
      <c r="C256" s="5" t="s">
        <v>115</v>
      </c>
      <c r="D256" s="7">
        <v>63205235</v>
      </c>
      <c r="E256" s="8" t="s">
        <v>116</v>
      </c>
      <c r="H256" s="9">
        <v>346.86</v>
      </c>
      <c r="I256" s="5" t="s">
        <v>28</v>
      </c>
      <c r="J256" s="8" t="s">
        <v>122</v>
      </c>
    </row>
    <row r="257" spans="1:10">
      <c r="A257" s="5" t="s">
        <v>702</v>
      </c>
      <c r="B257" s="6">
        <v>44943.633864444448</v>
      </c>
      <c r="C257" s="5" t="s">
        <v>115</v>
      </c>
      <c r="D257" s="7">
        <v>33117361</v>
      </c>
      <c r="E257" s="8" t="s">
        <v>116</v>
      </c>
      <c r="H257" s="9">
        <v>10013.4</v>
      </c>
      <c r="I257" s="5" t="s">
        <v>28</v>
      </c>
      <c r="J257" s="5" t="s">
        <v>118</v>
      </c>
    </row>
    <row r="258" spans="1:10">
      <c r="A258" s="5" t="s">
        <v>702</v>
      </c>
      <c r="B258" s="6">
        <v>44943.633864444448</v>
      </c>
      <c r="C258" s="5" t="s">
        <v>115</v>
      </c>
      <c r="D258" s="7"/>
      <c r="E258" s="8"/>
      <c r="F258" s="9">
        <v>14690.1</v>
      </c>
      <c r="I258" s="10" t="s">
        <v>9</v>
      </c>
      <c r="J258" s="5" t="s">
        <v>117</v>
      </c>
    </row>
    <row r="259" spans="1:10">
      <c r="A259" s="5" t="s">
        <v>702</v>
      </c>
      <c r="B259" s="6">
        <v>44943.633864444448</v>
      </c>
      <c r="C259" s="5" t="s">
        <v>115</v>
      </c>
      <c r="D259" s="7"/>
      <c r="E259" s="8"/>
      <c r="F259" s="9">
        <v>2218.3000000000002</v>
      </c>
      <c r="I259" s="10" t="s">
        <v>9</v>
      </c>
      <c r="J259" s="8" t="s">
        <v>122</v>
      </c>
    </row>
    <row r="260" spans="1:10">
      <c r="A260" s="5" t="s">
        <v>702</v>
      </c>
      <c r="B260" s="6">
        <v>44943.633864444448</v>
      </c>
      <c r="C260" s="5" t="s">
        <v>115</v>
      </c>
      <c r="D260" s="7"/>
      <c r="E260" s="8"/>
      <c r="F260" s="9">
        <v>53057.599999999999</v>
      </c>
      <c r="I260" s="10" t="s">
        <v>9</v>
      </c>
      <c r="J260" s="5" t="s">
        <v>118</v>
      </c>
    </row>
    <row r="261" spans="1:10">
      <c r="A261" s="5" t="s">
        <v>702</v>
      </c>
      <c r="B261" s="6">
        <v>44943.633864444448</v>
      </c>
      <c r="C261" s="5" t="s">
        <v>115</v>
      </c>
      <c r="D261" s="7"/>
      <c r="E261" s="8"/>
      <c r="F261" s="9">
        <v>1520.4</v>
      </c>
      <c r="I261" s="10" t="s">
        <v>9</v>
      </c>
      <c r="J261" s="8" t="s">
        <v>121</v>
      </c>
    </row>
    <row r="262" spans="1:10">
      <c r="A262" s="11" t="s">
        <v>22</v>
      </c>
      <c r="B262" s="3"/>
      <c r="C262" s="3"/>
      <c r="D262" s="7"/>
      <c r="E262" s="8"/>
      <c r="F262" s="37">
        <f>SUM(F254:G261)</f>
        <v>71486.399999999994</v>
      </c>
      <c r="G262" s="9"/>
      <c r="I262" s="10"/>
      <c r="J262" s="5"/>
    </row>
    <row r="263" spans="1:10" ht="15.75">
      <c r="A263" s="13" t="s">
        <v>23</v>
      </c>
      <c r="B263" s="13" t="s">
        <v>24</v>
      </c>
      <c r="C263" s="13" t="s">
        <v>25</v>
      </c>
      <c r="D263" s="14">
        <v>112616207</v>
      </c>
      <c r="E263" s="8"/>
      <c r="G263" s="9"/>
      <c r="I263" s="10"/>
      <c r="J263" s="5"/>
    </row>
    <row r="264" spans="1:10">
      <c r="A264" s="5"/>
      <c r="B264" s="6"/>
      <c r="C264" s="5"/>
      <c r="D264" s="7"/>
      <c r="E264" s="8"/>
      <c r="G264" s="9"/>
      <c r="I264" s="10"/>
      <c r="J264" s="5"/>
    </row>
    <row r="266" spans="1:10">
      <c r="A266" s="1" t="s">
        <v>0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3" t="s">
        <v>725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95" t="s">
        <v>0</v>
      </c>
      <c r="B268" s="95" t="s">
        <v>2</v>
      </c>
      <c r="C268" s="95" t="s">
        <v>3</v>
      </c>
      <c r="D268" s="95" t="s">
        <v>4</v>
      </c>
      <c r="E268" s="95" t="s">
        <v>5</v>
      </c>
      <c r="F268" s="97" t="s">
        <v>6</v>
      </c>
      <c r="G268" s="98"/>
      <c r="H268" s="99"/>
      <c r="I268" s="95" t="s">
        <v>7</v>
      </c>
      <c r="J268" s="95" t="s">
        <v>8</v>
      </c>
    </row>
    <row r="269" spans="1:10">
      <c r="A269" s="96"/>
      <c r="B269" s="96"/>
      <c r="C269" s="96"/>
      <c r="D269" s="96"/>
      <c r="E269" s="96"/>
      <c r="F269" s="4" t="s">
        <v>9</v>
      </c>
      <c r="G269" s="4" t="s">
        <v>10</v>
      </c>
      <c r="H269" s="4" t="s">
        <v>11</v>
      </c>
      <c r="I269" s="96"/>
      <c r="J269" s="96"/>
    </row>
    <row r="270" spans="1:10">
      <c r="A270" s="5" t="s">
        <v>739</v>
      </c>
      <c r="B270" s="6">
        <v>44944.615646759259</v>
      </c>
      <c r="C270" s="5" t="s">
        <v>115</v>
      </c>
      <c r="D270" s="7"/>
      <c r="E270" s="8"/>
      <c r="G270" s="9">
        <v>9145.35</v>
      </c>
      <c r="I270" s="10" t="s">
        <v>10</v>
      </c>
      <c r="J270" s="5" t="s">
        <v>118</v>
      </c>
    </row>
    <row r="271" spans="1:10">
      <c r="A271" s="5" t="s">
        <v>739</v>
      </c>
      <c r="B271" s="6">
        <v>44944.615646759259</v>
      </c>
      <c r="C271" s="5" t="s">
        <v>115</v>
      </c>
      <c r="D271" s="7">
        <v>3179897</v>
      </c>
      <c r="E271" s="8" t="s">
        <v>116</v>
      </c>
      <c r="H271" s="9">
        <v>1009.09</v>
      </c>
      <c r="I271" s="5" t="s">
        <v>28</v>
      </c>
      <c r="J271" s="5" t="s">
        <v>123</v>
      </c>
    </row>
    <row r="272" spans="1:10">
      <c r="A272" s="5" t="s">
        <v>739</v>
      </c>
      <c r="B272" s="6">
        <v>44944.615646759259</v>
      </c>
      <c r="C272" s="5" t="s">
        <v>115</v>
      </c>
      <c r="D272" s="7"/>
      <c r="E272" s="8"/>
      <c r="F272" s="9">
        <v>12026.9</v>
      </c>
      <c r="I272" s="10" t="s">
        <v>9</v>
      </c>
      <c r="J272" s="5" t="s">
        <v>117</v>
      </c>
    </row>
    <row r="273" spans="1:10">
      <c r="A273" s="5" t="s">
        <v>739</v>
      </c>
      <c r="B273" s="6">
        <v>44944.615646759259</v>
      </c>
      <c r="C273" s="5" t="s">
        <v>115</v>
      </c>
      <c r="D273" s="7"/>
      <c r="E273" s="8"/>
      <c r="F273" s="9">
        <v>7356.7</v>
      </c>
      <c r="I273" s="10" t="s">
        <v>9</v>
      </c>
      <c r="J273" s="8" t="s">
        <v>122</v>
      </c>
    </row>
    <row r="274" spans="1:10">
      <c r="A274" s="5" t="s">
        <v>739</v>
      </c>
      <c r="B274" s="6">
        <v>44944.615646759259</v>
      </c>
      <c r="C274" s="5" t="s">
        <v>115</v>
      </c>
      <c r="D274" s="7"/>
      <c r="E274" s="8"/>
      <c r="F274" s="9">
        <v>29334.799999999999</v>
      </c>
      <c r="I274" s="10" t="s">
        <v>9</v>
      </c>
      <c r="J274" s="5" t="s">
        <v>118</v>
      </c>
    </row>
    <row r="275" spans="1:10">
      <c r="A275" s="5" t="s">
        <v>739</v>
      </c>
      <c r="B275" s="6">
        <v>44944.615646759259</v>
      </c>
      <c r="C275" s="5" t="s">
        <v>115</v>
      </c>
      <c r="D275" s="7"/>
      <c r="E275" s="8"/>
      <c r="F275" s="9">
        <v>22946.3</v>
      </c>
      <c r="I275" s="10" t="s">
        <v>9</v>
      </c>
      <c r="J275" s="5" t="s">
        <v>123</v>
      </c>
    </row>
    <row r="276" spans="1:10">
      <c r="A276" s="11" t="s">
        <v>22</v>
      </c>
      <c r="B276" s="3"/>
      <c r="C276" s="3"/>
      <c r="D276" s="7"/>
      <c r="E276" s="8"/>
      <c r="F276" s="54">
        <f>SUM(F270:G275)</f>
        <v>80810.05</v>
      </c>
      <c r="I276" s="10"/>
      <c r="J276" s="5"/>
    </row>
    <row r="277" spans="1:10" ht="15.75">
      <c r="A277" s="13" t="s">
        <v>23</v>
      </c>
      <c r="B277" s="13" t="s">
        <v>24</v>
      </c>
      <c r="C277" s="13" t="s">
        <v>25</v>
      </c>
      <c r="D277" s="14">
        <v>112636318</v>
      </c>
      <c r="E277" s="8"/>
      <c r="F277" s="9"/>
      <c r="I277" s="10"/>
      <c r="J277" s="5"/>
    </row>
    <row r="278" spans="1:10">
      <c r="A278" s="5"/>
      <c r="B278" s="6"/>
      <c r="C278" s="5"/>
      <c r="D278" s="7"/>
      <c r="E278" s="8"/>
      <c r="F278" s="9"/>
      <c r="I278" s="10"/>
      <c r="J278" s="5"/>
    </row>
    <row r="280" spans="1:10">
      <c r="A280" s="1" t="s">
        <v>0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3" t="s">
        <v>769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95" t="s">
        <v>0</v>
      </c>
      <c r="B282" s="95" t="s">
        <v>2</v>
      </c>
      <c r="C282" s="95" t="s">
        <v>3</v>
      </c>
      <c r="D282" s="95" t="s">
        <v>4</v>
      </c>
      <c r="E282" s="95" t="s">
        <v>5</v>
      </c>
      <c r="F282" s="97" t="s">
        <v>6</v>
      </c>
      <c r="G282" s="98"/>
      <c r="H282" s="99"/>
      <c r="I282" s="95" t="s">
        <v>7</v>
      </c>
      <c r="J282" s="95" t="s">
        <v>8</v>
      </c>
    </row>
    <row r="283" spans="1:10">
      <c r="A283" s="96"/>
      <c r="B283" s="96"/>
      <c r="C283" s="96"/>
      <c r="D283" s="96"/>
      <c r="E283" s="96"/>
      <c r="F283" s="4" t="s">
        <v>9</v>
      </c>
      <c r="G283" s="4" t="s">
        <v>10</v>
      </c>
      <c r="H283" s="4" t="s">
        <v>11</v>
      </c>
      <c r="I283" s="96"/>
      <c r="J283" s="96"/>
    </row>
    <row r="284" spans="1:10">
      <c r="A284" s="5" t="s">
        <v>783</v>
      </c>
      <c r="B284" s="6">
        <v>44945.622538009258</v>
      </c>
      <c r="C284" s="5" t="s">
        <v>115</v>
      </c>
      <c r="D284" s="7"/>
      <c r="E284" s="8"/>
      <c r="G284" s="9">
        <v>2439.8000000000002</v>
      </c>
      <c r="I284" s="10" t="s">
        <v>10</v>
      </c>
      <c r="J284" s="5" t="s">
        <v>118</v>
      </c>
    </row>
    <row r="285" spans="1:10">
      <c r="A285" s="5" t="s">
        <v>783</v>
      </c>
      <c r="B285" s="6">
        <v>44945.622538009258</v>
      </c>
      <c r="C285" s="5" t="s">
        <v>115</v>
      </c>
      <c r="D285" s="7">
        <v>3093466012</v>
      </c>
      <c r="E285" s="5" t="s">
        <v>31</v>
      </c>
      <c r="H285" s="9">
        <v>700</v>
      </c>
      <c r="I285" s="5" t="s">
        <v>28</v>
      </c>
      <c r="J285" s="5" t="s">
        <v>123</v>
      </c>
    </row>
    <row r="286" spans="1:10">
      <c r="A286" s="5" t="s">
        <v>783</v>
      </c>
      <c r="B286" s="6">
        <v>44945.622538009258</v>
      </c>
      <c r="C286" s="5" t="s">
        <v>115</v>
      </c>
      <c r="D286" s="7"/>
      <c r="E286" s="8"/>
      <c r="F286" s="9">
        <v>15410.6</v>
      </c>
      <c r="I286" s="10" t="s">
        <v>9</v>
      </c>
      <c r="J286" s="5" t="s">
        <v>117</v>
      </c>
    </row>
    <row r="287" spans="1:10">
      <c r="A287" s="5" t="s">
        <v>783</v>
      </c>
      <c r="B287" s="6">
        <v>44945.622538009258</v>
      </c>
      <c r="C287" s="5" t="s">
        <v>115</v>
      </c>
      <c r="D287" s="7"/>
      <c r="E287" s="8"/>
      <c r="F287" s="9">
        <v>13902.2</v>
      </c>
      <c r="I287" s="10" t="s">
        <v>9</v>
      </c>
      <c r="J287" s="8" t="s">
        <v>122</v>
      </c>
    </row>
    <row r="288" spans="1:10">
      <c r="A288" s="5" t="s">
        <v>783</v>
      </c>
      <c r="B288" s="6">
        <v>44945.622538009258</v>
      </c>
      <c r="C288" s="5" t="s">
        <v>115</v>
      </c>
      <c r="D288" s="7"/>
      <c r="E288" s="8"/>
      <c r="F288" s="9">
        <v>43955</v>
      </c>
      <c r="I288" s="10" t="s">
        <v>9</v>
      </c>
      <c r="J288" s="5" t="s">
        <v>118</v>
      </c>
    </row>
    <row r="289" spans="1:10">
      <c r="A289" s="5" t="s">
        <v>783</v>
      </c>
      <c r="B289" s="6">
        <v>44945.622538009258</v>
      </c>
      <c r="C289" s="5" t="s">
        <v>115</v>
      </c>
      <c r="D289" s="7"/>
      <c r="E289" s="8"/>
      <c r="F289" s="9">
        <v>68676.5</v>
      </c>
      <c r="I289" s="10" t="s">
        <v>9</v>
      </c>
      <c r="J289" s="5" t="s">
        <v>123</v>
      </c>
    </row>
    <row r="290" spans="1:10">
      <c r="A290" s="11" t="s">
        <v>22</v>
      </c>
      <c r="B290" s="3"/>
      <c r="C290" s="3"/>
      <c r="D290" s="7"/>
      <c r="E290" s="8"/>
      <c r="F290" s="20">
        <f>SUM(F284:G289)</f>
        <v>144384.1</v>
      </c>
      <c r="H290" s="9"/>
      <c r="I290" s="10"/>
      <c r="J290" s="5"/>
    </row>
    <row r="291" spans="1:10" ht="15.75">
      <c r="A291" s="13" t="s">
        <v>23</v>
      </c>
      <c r="B291" s="13" t="s">
        <v>24</v>
      </c>
      <c r="C291" s="13" t="s">
        <v>25</v>
      </c>
      <c r="D291" s="14">
        <v>112636319</v>
      </c>
      <c r="E291" s="8"/>
      <c r="H291" s="9"/>
      <c r="I291" s="10"/>
      <c r="J291" s="5"/>
    </row>
    <row r="294" spans="1:10">
      <c r="A294" s="1" t="s">
        <v>0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3" t="s">
        <v>806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95" t="s">
        <v>0</v>
      </c>
      <c r="B296" s="95" t="s">
        <v>2</v>
      </c>
      <c r="C296" s="95" t="s">
        <v>3</v>
      </c>
      <c r="D296" s="95" t="s">
        <v>4</v>
      </c>
      <c r="E296" s="95" t="s">
        <v>5</v>
      </c>
      <c r="F296" s="97" t="s">
        <v>6</v>
      </c>
      <c r="G296" s="98"/>
      <c r="H296" s="99"/>
      <c r="I296" s="95" t="s">
        <v>7</v>
      </c>
      <c r="J296" s="95" t="s">
        <v>8</v>
      </c>
    </row>
    <row r="297" spans="1:10">
      <c r="A297" s="96"/>
      <c r="B297" s="96"/>
      <c r="C297" s="96"/>
      <c r="D297" s="96"/>
      <c r="E297" s="96"/>
      <c r="F297" s="4" t="s">
        <v>9</v>
      </c>
      <c r="G297" s="4" t="s">
        <v>10</v>
      </c>
      <c r="H297" s="4" t="s">
        <v>11</v>
      </c>
      <c r="I297" s="96"/>
      <c r="J297" s="96"/>
    </row>
    <row r="298" spans="1:10">
      <c r="A298" s="5" t="s">
        <v>832</v>
      </c>
      <c r="B298" s="6">
        <v>44946.607887835649</v>
      </c>
      <c r="C298" s="5" t="s">
        <v>115</v>
      </c>
      <c r="D298" s="7">
        <v>3490031</v>
      </c>
      <c r="E298" s="8" t="s">
        <v>116</v>
      </c>
      <c r="H298" s="9">
        <v>5874.41</v>
      </c>
      <c r="I298" s="5" t="s">
        <v>28</v>
      </c>
      <c r="J298" s="5" t="s">
        <v>123</v>
      </c>
    </row>
    <row r="299" spans="1:10">
      <c r="A299" s="5" t="s">
        <v>832</v>
      </c>
      <c r="B299" s="6">
        <v>44946.607887835649</v>
      </c>
      <c r="C299" s="5" t="s">
        <v>115</v>
      </c>
      <c r="D299" s="7">
        <v>3117019</v>
      </c>
      <c r="E299" s="8" t="s">
        <v>116</v>
      </c>
      <c r="H299" s="9">
        <v>550</v>
      </c>
      <c r="I299" s="5" t="s">
        <v>28</v>
      </c>
      <c r="J299" s="5" t="s">
        <v>123</v>
      </c>
    </row>
    <row r="300" spans="1:10">
      <c r="A300" s="5" t="s">
        <v>832</v>
      </c>
      <c r="B300" s="6">
        <v>44946.607887835649</v>
      </c>
      <c r="C300" s="5" t="s">
        <v>115</v>
      </c>
      <c r="D300" s="7">
        <v>53116236</v>
      </c>
      <c r="E300" s="8" t="s">
        <v>116</v>
      </c>
      <c r="H300" s="9">
        <v>4865.04</v>
      </c>
      <c r="I300" s="5" t="s">
        <v>28</v>
      </c>
      <c r="J300" s="5" t="s">
        <v>118</v>
      </c>
    </row>
    <row r="301" spans="1:10">
      <c r="A301" s="5" t="s">
        <v>832</v>
      </c>
      <c r="B301" s="6">
        <v>44946.607887835649</v>
      </c>
      <c r="C301" s="5" t="s">
        <v>115</v>
      </c>
      <c r="D301" s="7">
        <v>63210889</v>
      </c>
      <c r="E301" s="8" t="s">
        <v>116</v>
      </c>
      <c r="H301" s="9">
        <v>1548.26</v>
      </c>
      <c r="I301" s="5" t="s">
        <v>28</v>
      </c>
      <c r="J301" s="8" t="s">
        <v>119</v>
      </c>
    </row>
    <row r="302" spans="1:10">
      <c r="A302" s="5" t="s">
        <v>833</v>
      </c>
      <c r="B302" s="6">
        <v>44946.607887835649</v>
      </c>
      <c r="C302" s="5" t="s">
        <v>115</v>
      </c>
      <c r="D302" s="7"/>
      <c r="E302" s="8"/>
      <c r="F302" s="9">
        <v>1500</v>
      </c>
      <c r="I302" s="10" t="s">
        <v>9</v>
      </c>
      <c r="J302" s="8" t="s">
        <v>119</v>
      </c>
    </row>
    <row r="303" spans="1:10">
      <c r="A303" s="5" t="s">
        <v>832</v>
      </c>
      <c r="B303" s="6">
        <v>44946.607887835649</v>
      </c>
      <c r="C303" s="5" t="s">
        <v>115</v>
      </c>
      <c r="D303" s="7"/>
      <c r="E303" s="8"/>
      <c r="F303" s="9">
        <v>21563</v>
      </c>
      <c r="I303" s="10" t="s">
        <v>9</v>
      </c>
      <c r="J303" s="5" t="s">
        <v>117</v>
      </c>
    </row>
    <row r="304" spans="1:10">
      <c r="A304" s="5" t="s">
        <v>832</v>
      </c>
      <c r="B304" s="6">
        <v>44946.607887835649</v>
      </c>
      <c r="C304" s="5" t="s">
        <v>115</v>
      </c>
      <c r="D304" s="7"/>
      <c r="E304" s="8"/>
      <c r="F304" s="9">
        <v>8656.9</v>
      </c>
      <c r="I304" s="10" t="s">
        <v>9</v>
      </c>
      <c r="J304" s="8" t="s">
        <v>122</v>
      </c>
    </row>
    <row r="305" spans="1:10">
      <c r="A305" s="5" t="s">
        <v>832</v>
      </c>
      <c r="B305" s="6">
        <v>44946.607887835649</v>
      </c>
      <c r="C305" s="5" t="s">
        <v>115</v>
      </c>
      <c r="D305" s="7"/>
      <c r="E305" s="8"/>
      <c r="F305" s="9">
        <v>19705</v>
      </c>
      <c r="I305" s="10" t="s">
        <v>9</v>
      </c>
      <c r="J305" s="5" t="s">
        <v>118</v>
      </c>
    </row>
    <row r="306" spans="1:10">
      <c r="A306" s="5" t="s">
        <v>832</v>
      </c>
      <c r="B306" s="6">
        <v>44946.607887835649</v>
      </c>
      <c r="C306" s="5" t="s">
        <v>115</v>
      </c>
      <c r="D306" s="7"/>
      <c r="E306" s="8"/>
      <c r="F306" s="9">
        <v>31627.200000000001</v>
      </c>
      <c r="I306" s="10" t="s">
        <v>9</v>
      </c>
      <c r="J306" s="5" t="s">
        <v>123</v>
      </c>
    </row>
    <row r="307" spans="1:10">
      <c r="A307" s="5" t="s">
        <v>832</v>
      </c>
      <c r="B307" s="6">
        <v>44946.607887835649</v>
      </c>
      <c r="C307" s="5" t="s">
        <v>115</v>
      </c>
      <c r="D307" s="7"/>
      <c r="E307" s="8"/>
      <c r="F307" s="9">
        <v>314.8</v>
      </c>
      <c r="I307" s="10" t="s">
        <v>9</v>
      </c>
      <c r="J307" s="8" t="s">
        <v>121</v>
      </c>
    </row>
    <row r="308" spans="1:10">
      <c r="A308" s="11" t="s">
        <v>22</v>
      </c>
      <c r="B308" s="3"/>
      <c r="C308" s="3"/>
      <c r="D308" s="10"/>
      <c r="E308" s="8"/>
      <c r="F308" s="37">
        <f>SUM(F298:G307)</f>
        <v>83366.900000000009</v>
      </c>
      <c r="H308" s="9"/>
      <c r="I308" s="10"/>
      <c r="J308" s="5"/>
    </row>
    <row r="309" spans="1:10" ht="15.75">
      <c r="A309" s="13" t="s">
        <v>23</v>
      </c>
      <c r="B309" s="13" t="s">
        <v>24</v>
      </c>
      <c r="C309" s="13" t="s">
        <v>25</v>
      </c>
      <c r="D309" s="14">
        <v>112644433</v>
      </c>
      <c r="E309" s="8"/>
      <c r="H309" s="9"/>
      <c r="I309" s="10"/>
      <c r="J309" s="5"/>
    </row>
    <row r="310" spans="1:10">
      <c r="A310" s="5"/>
      <c r="B310" s="6"/>
      <c r="C310" s="5"/>
      <c r="D310" s="7"/>
      <c r="E310" s="8"/>
      <c r="H310" s="9"/>
      <c r="I310" s="10"/>
      <c r="J310" s="5"/>
    </row>
    <row r="311" spans="1:10">
      <c r="A311" s="5"/>
      <c r="B311" s="6"/>
      <c r="C311" s="5"/>
      <c r="D311" s="7"/>
      <c r="E311" s="8"/>
      <c r="H311" s="9"/>
      <c r="I311" s="10"/>
      <c r="J311" s="5"/>
    </row>
    <row r="312" spans="1:10">
      <c r="A312" s="1" t="s">
        <v>0</v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3" t="s">
        <v>802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95" t="s">
        <v>0</v>
      </c>
      <c r="B314" s="95" t="s">
        <v>2</v>
      </c>
      <c r="C314" s="95" t="s">
        <v>3</v>
      </c>
      <c r="D314" s="95" t="s">
        <v>4</v>
      </c>
      <c r="E314" s="95" t="s">
        <v>5</v>
      </c>
      <c r="F314" s="97" t="s">
        <v>6</v>
      </c>
      <c r="G314" s="98"/>
      <c r="H314" s="99"/>
      <c r="I314" s="95" t="s">
        <v>7</v>
      </c>
      <c r="J314" s="95" t="s">
        <v>8</v>
      </c>
    </row>
    <row r="315" spans="1:10">
      <c r="A315" s="96"/>
      <c r="B315" s="96"/>
      <c r="C315" s="96"/>
      <c r="D315" s="96"/>
      <c r="E315" s="96"/>
      <c r="F315" s="4" t="s">
        <v>9</v>
      </c>
      <c r="G315" s="4" t="s">
        <v>10</v>
      </c>
      <c r="H315" s="4" t="s">
        <v>11</v>
      </c>
      <c r="I315" s="96"/>
      <c r="J315" s="96"/>
    </row>
    <row r="316" spans="1:10">
      <c r="A316" s="5" t="s">
        <v>834</v>
      </c>
      <c r="B316" s="6">
        <v>44947.627601365741</v>
      </c>
      <c r="C316" s="5" t="s">
        <v>115</v>
      </c>
      <c r="D316" s="7">
        <v>738103</v>
      </c>
      <c r="E316" s="8" t="s">
        <v>116</v>
      </c>
      <c r="H316" s="9">
        <v>2040</v>
      </c>
      <c r="I316" s="5" t="s">
        <v>28</v>
      </c>
      <c r="J316" s="5" t="s">
        <v>117</v>
      </c>
    </row>
    <row r="317" spans="1:10">
      <c r="A317" s="5" t="s">
        <v>834</v>
      </c>
      <c r="B317" s="6">
        <v>44947.627601365741</v>
      </c>
      <c r="C317" s="5" t="s">
        <v>115</v>
      </c>
      <c r="D317" s="7">
        <v>3255561</v>
      </c>
      <c r="E317" s="8" t="s">
        <v>116</v>
      </c>
      <c r="H317" s="9">
        <v>1212</v>
      </c>
      <c r="I317" s="5" t="s">
        <v>28</v>
      </c>
      <c r="J317" s="5" t="s">
        <v>117</v>
      </c>
    </row>
    <row r="318" spans="1:10">
      <c r="A318" s="5" t="s">
        <v>834</v>
      </c>
      <c r="B318" s="6">
        <v>44947.627601365741</v>
      </c>
      <c r="C318" s="5" t="s">
        <v>115</v>
      </c>
      <c r="D318" s="7">
        <v>719843</v>
      </c>
      <c r="E318" s="8" t="s">
        <v>116</v>
      </c>
      <c r="H318" s="9">
        <v>1674.24</v>
      </c>
      <c r="I318" s="5" t="s">
        <v>28</v>
      </c>
      <c r="J318" s="5" t="s">
        <v>123</v>
      </c>
    </row>
    <row r="319" spans="1:10">
      <c r="A319" s="5" t="s">
        <v>834</v>
      </c>
      <c r="B319" s="6">
        <v>44947.627601365741</v>
      </c>
      <c r="C319" s="5" t="s">
        <v>115</v>
      </c>
      <c r="D319" s="7">
        <v>3096517022</v>
      </c>
      <c r="E319" s="5" t="s">
        <v>31</v>
      </c>
      <c r="H319" s="9">
        <v>3000</v>
      </c>
      <c r="I319" s="5" t="s">
        <v>28</v>
      </c>
      <c r="J319" s="5" t="s">
        <v>123</v>
      </c>
    </row>
    <row r="320" spans="1:10">
      <c r="A320" s="5" t="s">
        <v>834</v>
      </c>
      <c r="B320" s="6">
        <v>44947.627601365741</v>
      </c>
      <c r="C320" s="5" t="s">
        <v>115</v>
      </c>
      <c r="D320" s="7"/>
      <c r="E320" s="8"/>
      <c r="F320" s="9">
        <v>19550.2</v>
      </c>
      <c r="I320" s="10" t="s">
        <v>9</v>
      </c>
      <c r="J320" s="5" t="s">
        <v>117</v>
      </c>
    </row>
    <row r="321" spans="1:10">
      <c r="A321" s="5" t="s">
        <v>834</v>
      </c>
      <c r="B321" s="6">
        <v>44947.627601365741</v>
      </c>
      <c r="C321" s="5" t="s">
        <v>115</v>
      </c>
      <c r="D321" s="7"/>
      <c r="E321" s="8"/>
      <c r="F321" s="9">
        <v>7342.6</v>
      </c>
      <c r="I321" s="10" t="s">
        <v>9</v>
      </c>
      <c r="J321" s="8" t="s">
        <v>122</v>
      </c>
    </row>
    <row r="322" spans="1:10">
      <c r="A322" s="5" t="s">
        <v>834</v>
      </c>
      <c r="B322" s="6">
        <v>44947.627601365741</v>
      </c>
      <c r="C322" s="5" t="s">
        <v>115</v>
      </c>
      <c r="D322" s="7"/>
      <c r="E322" s="8"/>
      <c r="F322" s="9">
        <v>110003.5</v>
      </c>
      <c r="I322" s="10" t="s">
        <v>9</v>
      </c>
      <c r="J322" s="5" t="s">
        <v>118</v>
      </c>
    </row>
    <row r="323" spans="1:10">
      <c r="A323" s="5" t="s">
        <v>834</v>
      </c>
      <c r="B323" s="6">
        <v>44947.627601365741</v>
      </c>
      <c r="C323" s="5" t="s">
        <v>115</v>
      </c>
      <c r="D323" s="7"/>
      <c r="E323" s="8"/>
      <c r="F323" s="9">
        <v>53271.7</v>
      </c>
      <c r="I323" s="10" t="s">
        <v>9</v>
      </c>
      <c r="J323" s="5" t="s">
        <v>123</v>
      </c>
    </row>
    <row r="324" spans="1:10">
      <c r="A324" s="11" t="s">
        <v>22</v>
      </c>
      <c r="B324" s="3"/>
      <c r="C324" s="3"/>
      <c r="D324" s="10"/>
      <c r="E324" s="8"/>
      <c r="F324" s="37">
        <f>SUM(F316:G323)</f>
        <v>190168</v>
      </c>
      <c r="H324" s="9"/>
      <c r="I324" s="10"/>
      <c r="J324" s="5"/>
    </row>
    <row r="325" spans="1:10" ht="15.75">
      <c r="A325" s="13" t="s">
        <v>23</v>
      </c>
      <c r="B325" s="13" t="s">
        <v>24</v>
      </c>
      <c r="C325" s="13" t="s">
        <v>25</v>
      </c>
      <c r="D325" s="14">
        <v>112644434</v>
      </c>
      <c r="E325" s="8"/>
      <c r="H325" s="9"/>
      <c r="I325" s="10"/>
      <c r="J325" s="5"/>
    </row>
    <row r="328" spans="1:10">
      <c r="A328" s="1" t="s">
        <v>0</v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>
      <c r="A329" s="3" t="s">
        <v>940</v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95" t="s">
        <v>0</v>
      </c>
      <c r="B330" s="95" t="s">
        <v>2</v>
      </c>
      <c r="C330" s="95" t="s">
        <v>3</v>
      </c>
      <c r="D330" s="95" t="s">
        <v>4</v>
      </c>
      <c r="E330" s="95" t="s">
        <v>5</v>
      </c>
      <c r="F330" s="97" t="s">
        <v>6</v>
      </c>
      <c r="G330" s="98"/>
      <c r="H330" s="99"/>
      <c r="I330" s="95" t="s">
        <v>7</v>
      </c>
      <c r="J330" s="95" t="s">
        <v>8</v>
      </c>
    </row>
    <row r="331" spans="1:10">
      <c r="A331" s="96"/>
      <c r="B331" s="96"/>
      <c r="C331" s="96"/>
      <c r="D331" s="96"/>
      <c r="E331" s="96"/>
      <c r="F331" s="4" t="s">
        <v>9</v>
      </c>
      <c r="G331" s="4" t="s">
        <v>10</v>
      </c>
      <c r="H331" s="4" t="s">
        <v>11</v>
      </c>
      <c r="I331" s="96"/>
      <c r="J331" s="96"/>
    </row>
    <row r="332" spans="1:10">
      <c r="A332" s="40" t="s">
        <v>941</v>
      </c>
      <c r="B332" s="41"/>
      <c r="C332" s="42"/>
      <c r="D332" s="70"/>
      <c r="E332" s="71"/>
      <c r="F332" s="9"/>
      <c r="I332" s="10"/>
      <c r="J332" s="5"/>
    </row>
    <row r="333" spans="1:10">
      <c r="A333" s="11" t="s">
        <v>22</v>
      </c>
      <c r="B333" s="3"/>
      <c r="C333" s="3"/>
      <c r="D333" s="7"/>
      <c r="E333" s="8"/>
      <c r="H333" s="9"/>
      <c r="I333" s="10"/>
      <c r="J333" s="5"/>
    </row>
    <row r="334" spans="1:10" ht="15.75">
      <c r="A334" s="13" t="s">
        <v>23</v>
      </c>
      <c r="B334" s="13" t="s">
        <v>24</v>
      </c>
      <c r="C334" s="13" t="s">
        <v>25</v>
      </c>
      <c r="D334" s="28"/>
      <c r="E334" s="14"/>
      <c r="H334" s="9"/>
      <c r="I334" s="10"/>
      <c r="J334" s="5"/>
    </row>
    <row r="337" spans="1:10">
      <c r="A337" s="1" t="s">
        <v>0</v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>
      <c r="A338" s="3" t="s">
        <v>872</v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>
      <c r="A339" s="95" t="s">
        <v>0</v>
      </c>
      <c r="B339" s="95" t="s">
        <v>2</v>
      </c>
      <c r="C339" s="95" t="s">
        <v>3</v>
      </c>
      <c r="D339" s="95" t="s">
        <v>4</v>
      </c>
      <c r="E339" s="95" t="s">
        <v>5</v>
      </c>
      <c r="F339" s="97" t="s">
        <v>6</v>
      </c>
      <c r="G339" s="98"/>
      <c r="H339" s="99"/>
      <c r="I339" s="95" t="s">
        <v>7</v>
      </c>
      <c r="J339" s="95" t="s">
        <v>8</v>
      </c>
    </row>
    <row r="340" spans="1:10">
      <c r="A340" s="96"/>
      <c r="B340" s="96"/>
      <c r="C340" s="96"/>
      <c r="D340" s="96"/>
      <c r="E340" s="96"/>
      <c r="F340" s="4" t="s">
        <v>9</v>
      </c>
      <c r="G340" s="4" t="s">
        <v>10</v>
      </c>
      <c r="H340" s="4" t="s">
        <v>11</v>
      </c>
      <c r="I340" s="96"/>
      <c r="J340" s="96"/>
    </row>
    <row r="341" spans="1:10">
      <c r="A341" s="5" t="s">
        <v>886</v>
      </c>
      <c r="B341" s="6">
        <v>44950.609799444443</v>
      </c>
      <c r="C341" s="5" t="s">
        <v>115</v>
      </c>
      <c r="D341" s="7">
        <v>10728829</v>
      </c>
      <c r="E341" s="8" t="s">
        <v>116</v>
      </c>
      <c r="H341" s="9">
        <v>1068.06</v>
      </c>
      <c r="I341" s="5" t="s">
        <v>28</v>
      </c>
      <c r="J341" s="8" t="s">
        <v>119</v>
      </c>
    </row>
    <row r="342" spans="1:10">
      <c r="A342" s="5" t="s">
        <v>886</v>
      </c>
      <c r="B342" s="6">
        <v>44950.609799444443</v>
      </c>
      <c r="C342" s="5" t="s">
        <v>115</v>
      </c>
      <c r="D342" s="7"/>
      <c r="E342" s="8"/>
      <c r="F342" s="9">
        <v>15688.4</v>
      </c>
      <c r="I342" s="10" t="s">
        <v>9</v>
      </c>
      <c r="J342" s="5" t="s">
        <v>117</v>
      </c>
    </row>
    <row r="343" spans="1:10">
      <c r="A343" s="5" t="s">
        <v>886</v>
      </c>
      <c r="B343" s="6">
        <v>44950.609799444443</v>
      </c>
      <c r="C343" s="5" t="s">
        <v>115</v>
      </c>
      <c r="D343" s="7"/>
      <c r="E343" s="8"/>
      <c r="F343" s="9">
        <v>21760.9</v>
      </c>
      <c r="I343" s="10" t="s">
        <v>9</v>
      </c>
      <c r="J343" s="5" t="s">
        <v>123</v>
      </c>
    </row>
    <row r="344" spans="1:10">
      <c r="A344" s="11" t="s">
        <v>22</v>
      </c>
      <c r="B344" s="3"/>
      <c r="C344" s="3"/>
      <c r="D344" s="7"/>
      <c r="E344" s="8"/>
      <c r="F344" s="12">
        <f>SUM(F341:G343)</f>
        <v>37449.300000000003</v>
      </c>
      <c r="H344" s="9"/>
      <c r="I344" s="10"/>
      <c r="J344" s="5"/>
    </row>
    <row r="345" spans="1:10" ht="15.75">
      <c r="A345" s="13" t="s">
        <v>23</v>
      </c>
      <c r="B345" s="13" t="s">
        <v>24</v>
      </c>
      <c r="C345" s="13" t="s">
        <v>25</v>
      </c>
      <c r="D345" s="14">
        <v>112659554</v>
      </c>
      <c r="E345" s="8"/>
      <c r="H345" s="9"/>
      <c r="I345" s="10"/>
      <c r="J345" s="5"/>
    </row>
    <row r="348" spans="1:10">
      <c r="A348" s="1" t="s">
        <v>0</v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>
      <c r="A349" s="3" t="s">
        <v>909</v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>
      <c r="A350" s="95" t="s">
        <v>0</v>
      </c>
      <c r="B350" s="95" t="s">
        <v>2</v>
      </c>
      <c r="C350" s="95" t="s">
        <v>3</v>
      </c>
      <c r="D350" s="95" t="s">
        <v>4</v>
      </c>
      <c r="E350" s="95" t="s">
        <v>5</v>
      </c>
      <c r="F350" s="97" t="s">
        <v>6</v>
      </c>
      <c r="G350" s="98"/>
      <c r="H350" s="99"/>
      <c r="I350" s="95" t="s">
        <v>7</v>
      </c>
      <c r="J350" s="95" t="s">
        <v>8</v>
      </c>
    </row>
    <row r="351" spans="1:10">
      <c r="A351" s="96"/>
      <c r="B351" s="96"/>
      <c r="C351" s="96"/>
      <c r="D351" s="96"/>
      <c r="E351" s="96"/>
      <c r="F351" s="4" t="s">
        <v>9</v>
      </c>
      <c r="G351" s="4" t="s">
        <v>10</v>
      </c>
      <c r="H351" s="4" t="s">
        <v>11</v>
      </c>
      <c r="I351" s="96"/>
      <c r="J351" s="96"/>
    </row>
    <row r="352" spans="1:10">
      <c r="A352" s="5" t="s">
        <v>923</v>
      </c>
      <c r="B352" s="6">
        <v>44951.613222905093</v>
      </c>
      <c r="C352" s="5" t="s">
        <v>115</v>
      </c>
      <c r="D352" s="10"/>
      <c r="E352" s="8"/>
      <c r="F352" s="9">
        <v>6659.8</v>
      </c>
      <c r="I352" s="10" t="s">
        <v>9</v>
      </c>
      <c r="J352" s="5" t="s">
        <v>117</v>
      </c>
    </row>
    <row r="353" spans="1:10">
      <c r="A353" s="5" t="s">
        <v>923</v>
      </c>
      <c r="B353" s="6">
        <v>44951.613222905093</v>
      </c>
      <c r="C353" s="5" t="s">
        <v>115</v>
      </c>
      <c r="D353" s="10"/>
      <c r="E353" s="8"/>
      <c r="F353" s="9">
        <v>4942.5</v>
      </c>
      <c r="I353" s="10" t="s">
        <v>9</v>
      </c>
      <c r="J353" s="8" t="s">
        <v>122</v>
      </c>
    </row>
    <row r="354" spans="1:10">
      <c r="A354" s="5" t="s">
        <v>923</v>
      </c>
      <c r="B354" s="6">
        <v>44951.613222905093</v>
      </c>
      <c r="C354" s="5" t="s">
        <v>115</v>
      </c>
      <c r="D354" s="10"/>
      <c r="E354" s="8"/>
      <c r="F354" s="9">
        <v>21894.799999999999</v>
      </c>
      <c r="I354" s="10" t="s">
        <v>9</v>
      </c>
      <c r="J354" s="5" t="s">
        <v>118</v>
      </c>
    </row>
    <row r="355" spans="1:10">
      <c r="A355" s="5" t="s">
        <v>923</v>
      </c>
      <c r="B355" s="6">
        <v>44951.613222905093</v>
      </c>
      <c r="C355" s="5" t="s">
        <v>115</v>
      </c>
      <c r="D355" s="10"/>
      <c r="E355" s="8"/>
      <c r="F355" s="9">
        <v>1352.2</v>
      </c>
      <c r="I355" s="10" t="s">
        <v>9</v>
      </c>
      <c r="J355" s="8" t="s">
        <v>121</v>
      </c>
    </row>
    <row r="356" spans="1:10">
      <c r="A356" s="11" t="s">
        <v>22</v>
      </c>
      <c r="B356" s="3"/>
      <c r="C356" s="3"/>
      <c r="D356" s="7"/>
      <c r="E356" s="8"/>
      <c r="F356" s="37">
        <f>SUM(F352:G355)</f>
        <v>34849.299999999996</v>
      </c>
      <c r="H356" s="9"/>
      <c r="I356" s="10"/>
      <c r="J356" s="5"/>
    </row>
    <row r="357" spans="1:10" ht="15.75">
      <c r="A357" s="13" t="s">
        <v>23</v>
      </c>
      <c r="B357" s="13" t="s">
        <v>24</v>
      </c>
      <c r="C357" s="13" t="s">
        <v>25</v>
      </c>
      <c r="D357" s="14">
        <v>112659556</v>
      </c>
      <c r="E357" s="8"/>
      <c r="H357" s="9"/>
      <c r="I357" s="10"/>
      <c r="J357" s="5"/>
    </row>
    <row r="360" spans="1:10">
      <c r="A360" s="1" t="s">
        <v>0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3" t="s">
        <v>946</v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>
      <c r="A362" s="95" t="s">
        <v>0</v>
      </c>
      <c r="B362" s="95" t="s">
        <v>2</v>
      </c>
      <c r="C362" s="95" t="s">
        <v>3</v>
      </c>
      <c r="D362" s="95" t="s">
        <v>4</v>
      </c>
      <c r="E362" s="95" t="s">
        <v>5</v>
      </c>
      <c r="F362" s="97" t="s">
        <v>6</v>
      </c>
      <c r="G362" s="98"/>
      <c r="H362" s="99"/>
      <c r="I362" s="95" t="s">
        <v>7</v>
      </c>
      <c r="J362" s="95" t="s">
        <v>8</v>
      </c>
    </row>
    <row r="363" spans="1:10">
      <c r="A363" s="96"/>
      <c r="B363" s="96"/>
      <c r="C363" s="96"/>
      <c r="D363" s="96"/>
      <c r="E363" s="96"/>
      <c r="F363" s="4" t="s">
        <v>9</v>
      </c>
      <c r="G363" s="4" t="s">
        <v>10</v>
      </c>
      <c r="H363" s="4" t="s">
        <v>11</v>
      </c>
      <c r="I363" s="96"/>
      <c r="J363" s="96"/>
    </row>
    <row r="364" spans="1:10">
      <c r="A364" s="5" t="s">
        <v>962</v>
      </c>
      <c r="B364" s="6">
        <v>44952.62791398148</v>
      </c>
      <c r="C364" s="5" t="s">
        <v>115</v>
      </c>
      <c r="D364" s="7">
        <v>3263623</v>
      </c>
      <c r="E364" s="8" t="s">
        <v>116</v>
      </c>
      <c r="H364" s="9">
        <v>1025.5</v>
      </c>
      <c r="I364" s="5" t="s">
        <v>28</v>
      </c>
      <c r="J364" s="8" t="s">
        <v>119</v>
      </c>
    </row>
    <row r="365" spans="1:10">
      <c r="A365" s="5" t="s">
        <v>962</v>
      </c>
      <c r="B365" s="6">
        <v>44952.62791398148</v>
      </c>
      <c r="C365" s="5" t="s">
        <v>115</v>
      </c>
      <c r="D365" s="7"/>
      <c r="E365" s="8"/>
      <c r="F365" s="9">
        <v>21205.5</v>
      </c>
      <c r="I365" s="10" t="s">
        <v>9</v>
      </c>
      <c r="J365" s="5" t="s">
        <v>117</v>
      </c>
    </row>
    <row r="366" spans="1:10">
      <c r="A366" s="5" t="s">
        <v>962</v>
      </c>
      <c r="B366" s="6">
        <v>44952.62791398148</v>
      </c>
      <c r="C366" s="5" t="s">
        <v>115</v>
      </c>
      <c r="D366" s="7"/>
      <c r="E366" s="8"/>
      <c r="F366" s="9">
        <v>4830.3999999999996</v>
      </c>
      <c r="I366" s="10" t="s">
        <v>9</v>
      </c>
      <c r="J366" s="8" t="s">
        <v>122</v>
      </c>
    </row>
    <row r="367" spans="1:10">
      <c r="A367" s="5" t="s">
        <v>962</v>
      </c>
      <c r="B367" s="6">
        <v>44952.62791398148</v>
      </c>
      <c r="C367" s="5" t="s">
        <v>115</v>
      </c>
      <c r="D367" s="7"/>
      <c r="E367" s="8"/>
      <c r="F367" s="9">
        <v>30206.799999999999</v>
      </c>
      <c r="I367" s="10" t="s">
        <v>9</v>
      </c>
      <c r="J367" s="5" t="s">
        <v>118</v>
      </c>
    </row>
    <row r="368" spans="1:10">
      <c r="A368" s="5" t="s">
        <v>962</v>
      </c>
      <c r="B368" s="6">
        <v>44952.62791398148</v>
      </c>
      <c r="C368" s="5" t="s">
        <v>115</v>
      </c>
      <c r="D368" s="7"/>
      <c r="E368" s="8"/>
      <c r="F368" s="9">
        <v>30423.3</v>
      </c>
      <c r="I368" s="10" t="s">
        <v>9</v>
      </c>
      <c r="J368" s="5" t="s">
        <v>123</v>
      </c>
    </row>
    <row r="369" spans="1:10">
      <c r="A369" s="11" t="s">
        <v>22</v>
      </c>
      <c r="B369" s="3"/>
      <c r="C369" s="3"/>
      <c r="D369" s="7"/>
      <c r="E369" s="8"/>
      <c r="F369" s="12">
        <f>SUM(F364:G368)</f>
        <v>86666</v>
      </c>
      <c r="H369" s="9"/>
      <c r="I369" s="10"/>
      <c r="J369" s="5"/>
    </row>
    <row r="370" spans="1:10" ht="15.75">
      <c r="A370" s="13" t="s">
        <v>23</v>
      </c>
      <c r="B370" s="13" t="s">
        <v>24</v>
      </c>
      <c r="C370" s="13" t="s">
        <v>25</v>
      </c>
      <c r="D370" s="14">
        <v>112672148</v>
      </c>
      <c r="E370" s="8"/>
      <c r="H370" s="9"/>
      <c r="I370" s="10"/>
      <c r="J370" s="5"/>
    </row>
    <row r="373" spans="1:10">
      <c r="A373" s="1" t="s">
        <v>0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3" t="s">
        <v>985</v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>
      <c r="A375" s="95" t="s">
        <v>0</v>
      </c>
      <c r="B375" s="95" t="s">
        <v>2</v>
      </c>
      <c r="C375" s="95" t="s">
        <v>3</v>
      </c>
      <c r="D375" s="95" t="s">
        <v>4</v>
      </c>
      <c r="E375" s="95" t="s">
        <v>5</v>
      </c>
      <c r="F375" s="97" t="s">
        <v>6</v>
      </c>
      <c r="G375" s="98"/>
      <c r="H375" s="99"/>
      <c r="I375" s="95" t="s">
        <v>7</v>
      </c>
      <c r="J375" s="95" t="s">
        <v>8</v>
      </c>
    </row>
    <row r="376" spans="1:10">
      <c r="A376" s="96"/>
      <c r="B376" s="96"/>
      <c r="C376" s="96"/>
      <c r="D376" s="96"/>
      <c r="E376" s="96"/>
      <c r="F376" s="4" t="s">
        <v>9</v>
      </c>
      <c r="G376" s="4" t="s">
        <v>10</v>
      </c>
      <c r="H376" s="4" t="s">
        <v>11</v>
      </c>
      <c r="I376" s="96"/>
      <c r="J376" s="96"/>
    </row>
    <row r="377" spans="1:10">
      <c r="A377" s="5" t="s">
        <v>1013</v>
      </c>
      <c r="B377" s="6">
        <v>44953.605029375001</v>
      </c>
      <c r="C377" s="5" t="s">
        <v>115</v>
      </c>
      <c r="D377" s="7">
        <v>23265035</v>
      </c>
      <c r="E377" s="8" t="s">
        <v>116</v>
      </c>
      <c r="H377" s="9">
        <v>410</v>
      </c>
      <c r="I377" s="5" t="s">
        <v>28</v>
      </c>
      <c r="J377" s="8" t="s">
        <v>122</v>
      </c>
    </row>
    <row r="378" spans="1:10">
      <c r="A378" s="5" t="s">
        <v>1013</v>
      </c>
      <c r="B378" s="6">
        <v>44953.605029375001</v>
      </c>
      <c r="C378" s="5" t="s">
        <v>115</v>
      </c>
      <c r="D378" s="7">
        <v>10742740</v>
      </c>
      <c r="E378" s="8" t="s">
        <v>116</v>
      </c>
      <c r="H378" s="9">
        <v>1594.18</v>
      </c>
      <c r="I378" s="5" t="s">
        <v>28</v>
      </c>
      <c r="J378" s="8" t="s">
        <v>119</v>
      </c>
    </row>
    <row r="379" spans="1:10">
      <c r="A379" s="5" t="s">
        <v>1013</v>
      </c>
      <c r="B379" s="6">
        <v>44953.605029375001</v>
      </c>
      <c r="C379" s="5" t="s">
        <v>115</v>
      </c>
      <c r="D379" s="7"/>
      <c r="E379" s="8"/>
      <c r="F379" s="9">
        <v>19105.2</v>
      </c>
      <c r="I379" s="10" t="s">
        <v>9</v>
      </c>
      <c r="J379" s="5" t="s">
        <v>117</v>
      </c>
    </row>
    <row r="380" spans="1:10">
      <c r="A380" s="5" t="s">
        <v>1013</v>
      </c>
      <c r="B380" s="6">
        <v>44953.605029375001</v>
      </c>
      <c r="C380" s="5" t="s">
        <v>115</v>
      </c>
      <c r="D380" s="7"/>
      <c r="E380" s="8"/>
      <c r="F380" s="9">
        <v>10411.5</v>
      </c>
      <c r="I380" s="10" t="s">
        <v>9</v>
      </c>
      <c r="J380" s="8" t="s">
        <v>122</v>
      </c>
    </row>
    <row r="381" spans="1:10">
      <c r="A381" s="5" t="s">
        <v>1013</v>
      </c>
      <c r="B381" s="6">
        <v>44953.605029375001</v>
      </c>
      <c r="C381" s="5" t="s">
        <v>115</v>
      </c>
      <c r="D381" s="7"/>
      <c r="E381" s="8"/>
      <c r="F381" s="9">
        <v>69418.5</v>
      </c>
      <c r="I381" s="10" t="s">
        <v>9</v>
      </c>
      <c r="J381" s="5" t="s">
        <v>118</v>
      </c>
    </row>
    <row r="382" spans="1:10">
      <c r="A382" s="5" t="s">
        <v>1013</v>
      </c>
      <c r="B382" s="6">
        <v>44953.605029375001</v>
      </c>
      <c r="C382" s="5" t="s">
        <v>115</v>
      </c>
      <c r="D382" s="7"/>
      <c r="E382" s="8"/>
      <c r="F382" s="9">
        <v>17606.8</v>
      </c>
      <c r="I382" s="10" t="s">
        <v>9</v>
      </c>
      <c r="J382" s="5" t="s">
        <v>123</v>
      </c>
    </row>
    <row r="383" spans="1:10">
      <c r="A383" s="11" t="s">
        <v>22</v>
      </c>
      <c r="B383" s="3"/>
      <c r="C383" s="3"/>
      <c r="D383" s="7"/>
      <c r="E383" s="8"/>
      <c r="F383" s="37">
        <f>SUM(F377:G382)</f>
        <v>116542</v>
      </c>
      <c r="H383" s="9"/>
      <c r="I383" s="5"/>
      <c r="J383" s="8"/>
    </row>
    <row r="384" spans="1:10" ht="15.75">
      <c r="A384" s="13" t="s">
        <v>23</v>
      </c>
      <c r="B384" s="13" t="s">
        <v>24</v>
      </c>
      <c r="C384" s="13" t="s">
        <v>25</v>
      </c>
      <c r="D384" s="14">
        <v>112672150</v>
      </c>
      <c r="E384" s="8"/>
      <c r="H384" s="9"/>
      <c r="I384" s="5"/>
      <c r="J384" s="8"/>
    </row>
    <row r="385" spans="1:10">
      <c r="A385" s="5"/>
      <c r="B385" s="6"/>
      <c r="C385" s="5"/>
      <c r="D385" s="7"/>
      <c r="E385" s="8"/>
      <c r="H385" s="9"/>
      <c r="I385" s="5"/>
      <c r="J385" s="8"/>
    </row>
    <row r="386" spans="1:10">
      <c r="A386" s="5"/>
      <c r="B386" s="6"/>
      <c r="C386" s="5"/>
      <c r="D386" s="7"/>
      <c r="E386" s="8"/>
      <c r="H386" s="9"/>
      <c r="I386" s="5"/>
      <c r="J386" s="8"/>
    </row>
    <row r="387" spans="1:10">
      <c r="A387" s="1" t="s">
        <v>0</v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>
      <c r="A388" s="3" t="s">
        <v>981</v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>
      <c r="A389" s="95" t="s">
        <v>0</v>
      </c>
      <c r="B389" s="95" t="s">
        <v>2</v>
      </c>
      <c r="C389" s="95" t="s">
        <v>3</v>
      </c>
      <c r="D389" s="95" t="s">
        <v>4</v>
      </c>
      <c r="E389" s="95" t="s">
        <v>5</v>
      </c>
      <c r="F389" s="97" t="s">
        <v>6</v>
      </c>
      <c r="G389" s="98"/>
      <c r="H389" s="99"/>
      <c r="I389" s="95" t="s">
        <v>7</v>
      </c>
      <c r="J389" s="95" t="s">
        <v>8</v>
      </c>
    </row>
    <row r="390" spans="1:10">
      <c r="A390" s="96"/>
      <c r="B390" s="96"/>
      <c r="C390" s="96"/>
      <c r="D390" s="96"/>
      <c r="E390" s="96"/>
      <c r="F390" s="4" t="s">
        <v>9</v>
      </c>
      <c r="G390" s="4" t="s">
        <v>10</v>
      </c>
      <c r="H390" s="4" t="s">
        <v>11</v>
      </c>
      <c r="I390" s="96"/>
      <c r="J390" s="96"/>
    </row>
    <row r="391" spans="1:10">
      <c r="A391" s="5" t="s">
        <v>1014</v>
      </c>
      <c r="B391" s="6">
        <v>44954.629076064812</v>
      </c>
      <c r="C391" s="5" t="s">
        <v>115</v>
      </c>
      <c r="D391" s="7">
        <v>104307</v>
      </c>
      <c r="E391" s="5" t="s">
        <v>120</v>
      </c>
      <c r="H391" s="9">
        <v>3695</v>
      </c>
      <c r="I391" s="5" t="s">
        <v>28</v>
      </c>
      <c r="J391" s="8" t="s">
        <v>122</v>
      </c>
    </row>
    <row r="392" spans="1:10">
      <c r="A392" s="5" t="s">
        <v>1014</v>
      </c>
      <c r="B392" s="6">
        <v>44954.629076064812</v>
      </c>
      <c r="C392" s="5" t="s">
        <v>115</v>
      </c>
      <c r="D392" s="7">
        <v>134935</v>
      </c>
      <c r="E392" s="5" t="s">
        <v>120</v>
      </c>
      <c r="H392" s="9">
        <v>12618.81</v>
      </c>
      <c r="I392" s="5" t="s">
        <v>28</v>
      </c>
      <c r="J392" s="8" t="s">
        <v>122</v>
      </c>
    </row>
    <row r="393" spans="1:10">
      <c r="A393" s="5" t="s">
        <v>1014</v>
      </c>
      <c r="B393" s="6">
        <v>44954.629076064812</v>
      </c>
      <c r="C393" s="5" t="s">
        <v>115</v>
      </c>
      <c r="D393" s="7">
        <v>733365</v>
      </c>
      <c r="E393" s="8" t="s">
        <v>116</v>
      </c>
      <c r="H393" s="9">
        <v>453.6</v>
      </c>
      <c r="I393" s="5" t="s">
        <v>28</v>
      </c>
      <c r="J393" s="5" t="s">
        <v>117</v>
      </c>
    </row>
    <row r="394" spans="1:10">
      <c r="A394" s="5" t="s">
        <v>1014</v>
      </c>
      <c r="B394" s="6">
        <v>44954.629076064812</v>
      </c>
      <c r="C394" s="5" t="s">
        <v>115</v>
      </c>
      <c r="D394" s="7">
        <v>23266341</v>
      </c>
      <c r="E394" s="8" t="s">
        <v>116</v>
      </c>
      <c r="H394" s="9">
        <v>5385.6</v>
      </c>
      <c r="I394" s="5" t="s">
        <v>28</v>
      </c>
      <c r="J394" s="5" t="s">
        <v>118</v>
      </c>
    </row>
    <row r="395" spans="1:10">
      <c r="A395" s="5" t="s">
        <v>1014</v>
      </c>
      <c r="B395" s="6">
        <v>44954.629076064812</v>
      </c>
      <c r="C395" s="5" t="s">
        <v>115</v>
      </c>
      <c r="D395" s="7"/>
      <c r="E395" s="8"/>
      <c r="F395" s="9">
        <v>17499.8</v>
      </c>
      <c r="I395" s="10" t="s">
        <v>9</v>
      </c>
      <c r="J395" s="5" t="s">
        <v>117</v>
      </c>
    </row>
    <row r="396" spans="1:10">
      <c r="A396" s="5" t="s">
        <v>1014</v>
      </c>
      <c r="B396" s="6">
        <v>44954.629076064812</v>
      </c>
      <c r="C396" s="5" t="s">
        <v>115</v>
      </c>
      <c r="D396" s="7"/>
      <c r="E396" s="8"/>
      <c r="F396" s="9">
        <v>8397.2000000000007</v>
      </c>
      <c r="I396" s="10" t="s">
        <v>9</v>
      </c>
      <c r="J396" s="8" t="s">
        <v>122</v>
      </c>
    </row>
    <row r="397" spans="1:10">
      <c r="A397" s="5" t="s">
        <v>1014</v>
      </c>
      <c r="B397" s="6">
        <v>44954.629076064812</v>
      </c>
      <c r="C397" s="5" t="s">
        <v>115</v>
      </c>
      <c r="D397" s="7"/>
      <c r="E397" s="8"/>
      <c r="F397" s="9">
        <v>52976.5</v>
      </c>
      <c r="I397" s="10" t="s">
        <v>9</v>
      </c>
      <c r="J397" s="5" t="s">
        <v>118</v>
      </c>
    </row>
    <row r="398" spans="1:10">
      <c r="A398" s="5" t="s">
        <v>1014</v>
      </c>
      <c r="B398" s="6">
        <v>44954.629076064812</v>
      </c>
      <c r="C398" s="5" t="s">
        <v>115</v>
      </c>
      <c r="D398" s="7"/>
      <c r="E398" s="8"/>
      <c r="F398" s="9">
        <v>33352.800000000003</v>
      </c>
      <c r="I398" s="10" t="s">
        <v>9</v>
      </c>
      <c r="J398" s="5" t="s">
        <v>123</v>
      </c>
    </row>
    <row r="399" spans="1:10">
      <c r="A399" s="11" t="s">
        <v>22</v>
      </c>
      <c r="B399" s="3"/>
      <c r="C399" s="3"/>
      <c r="D399" s="19">
        <f>110138.3+2088</f>
        <v>112226.3</v>
      </c>
      <c r="E399" s="8"/>
      <c r="F399" s="37">
        <f>SUM(F391:G398)</f>
        <v>112226.3</v>
      </c>
      <c r="H399" s="9"/>
      <c r="I399" s="5"/>
      <c r="J399" s="8"/>
    </row>
    <row r="400" spans="1:10">
      <c r="A400" s="13" t="s">
        <v>23</v>
      </c>
      <c r="B400" s="13" t="s">
        <v>24</v>
      </c>
      <c r="C400" s="13" t="s">
        <v>25</v>
      </c>
      <c r="D400" s="7"/>
      <c r="E400" s="8"/>
      <c r="H400" s="9"/>
      <c r="I400" s="5"/>
      <c r="J400" s="8"/>
    </row>
    <row r="401" spans="1:10" ht="15.75">
      <c r="D401" s="14">
        <v>112678019</v>
      </c>
    </row>
    <row r="402" spans="1:10" ht="15.75">
      <c r="D402" s="14">
        <v>112681942</v>
      </c>
    </row>
    <row r="404" spans="1:10">
      <c r="A404" s="1" t="s">
        <v>0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3" t="s">
        <v>1052</v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95" t="s">
        <v>0</v>
      </c>
      <c r="B406" s="95" t="s">
        <v>2</v>
      </c>
      <c r="C406" s="95" t="s">
        <v>3</v>
      </c>
      <c r="D406" s="95" t="s">
        <v>4</v>
      </c>
      <c r="E406" s="95" t="s">
        <v>5</v>
      </c>
      <c r="F406" s="97" t="s">
        <v>6</v>
      </c>
      <c r="G406" s="98"/>
      <c r="H406" s="99"/>
      <c r="I406" s="95" t="s">
        <v>7</v>
      </c>
      <c r="J406" s="95" t="s">
        <v>8</v>
      </c>
    </row>
    <row r="407" spans="1:10">
      <c r="A407" s="96"/>
      <c r="B407" s="96"/>
      <c r="C407" s="96"/>
      <c r="D407" s="96"/>
      <c r="E407" s="96"/>
      <c r="F407" s="4" t="s">
        <v>9</v>
      </c>
      <c r="G407" s="4" t="s">
        <v>10</v>
      </c>
      <c r="H407" s="4" t="s">
        <v>11</v>
      </c>
      <c r="I407" s="96"/>
      <c r="J407" s="96"/>
    </row>
    <row r="408" spans="1:10">
      <c r="A408" s="5" t="s">
        <v>1068</v>
      </c>
      <c r="B408" s="6">
        <v>44956.611264826388</v>
      </c>
      <c r="C408" s="5" t="s">
        <v>115</v>
      </c>
      <c r="D408" s="7"/>
      <c r="E408" s="8"/>
      <c r="G408" s="9">
        <v>3982.4</v>
      </c>
      <c r="I408" s="10" t="s">
        <v>10</v>
      </c>
      <c r="J408" s="8" t="s">
        <v>119</v>
      </c>
    </row>
    <row r="409" spans="1:10">
      <c r="A409" s="5" t="s">
        <v>1068</v>
      </c>
      <c r="B409" s="6">
        <v>44956.611264826388</v>
      </c>
      <c r="C409" s="5" t="s">
        <v>115</v>
      </c>
      <c r="D409" s="7">
        <v>3399907</v>
      </c>
      <c r="E409" s="5" t="s">
        <v>31</v>
      </c>
      <c r="H409" s="9">
        <v>12342</v>
      </c>
      <c r="I409" s="5" t="s">
        <v>28</v>
      </c>
      <c r="J409" s="5" t="s">
        <v>117</v>
      </c>
    </row>
    <row r="410" spans="1:10">
      <c r="A410" s="5" t="s">
        <v>1068</v>
      </c>
      <c r="B410" s="6">
        <v>44956.611264826388</v>
      </c>
      <c r="C410" s="5" t="s">
        <v>115</v>
      </c>
      <c r="D410" s="7">
        <v>3224837</v>
      </c>
      <c r="E410" s="8" t="s">
        <v>116</v>
      </c>
      <c r="H410" s="9">
        <v>1410</v>
      </c>
      <c r="I410" s="5" t="s">
        <v>28</v>
      </c>
      <c r="J410" s="5" t="s">
        <v>123</v>
      </c>
    </row>
    <row r="411" spans="1:10">
      <c r="A411" s="5" t="s">
        <v>1068</v>
      </c>
      <c r="B411" s="6">
        <v>44956.611264826388</v>
      </c>
      <c r="C411" s="5" t="s">
        <v>115</v>
      </c>
      <c r="D411" s="7">
        <v>3286068</v>
      </c>
      <c r="E411" s="8" t="s">
        <v>116</v>
      </c>
      <c r="H411" s="9">
        <v>3526.8</v>
      </c>
      <c r="I411" s="5" t="s">
        <v>28</v>
      </c>
      <c r="J411" s="5" t="s">
        <v>117</v>
      </c>
    </row>
    <row r="412" spans="1:10">
      <c r="A412" s="5" t="s">
        <v>1068</v>
      </c>
      <c r="B412" s="6">
        <v>44956.611264826388</v>
      </c>
      <c r="C412" s="5" t="s">
        <v>115</v>
      </c>
      <c r="D412" s="7"/>
      <c r="E412" s="8"/>
      <c r="F412" s="9">
        <v>10956.6</v>
      </c>
      <c r="I412" s="10" t="s">
        <v>9</v>
      </c>
      <c r="J412" s="5" t="s">
        <v>117</v>
      </c>
    </row>
    <row r="413" spans="1:10">
      <c r="A413" s="5" t="s">
        <v>1068</v>
      </c>
      <c r="B413" s="6">
        <v>44956.611264826388</v>
      </c>
      <c r="C413" s="5" t="s">
        <v>115</v>
      </c>
      <c r="D413" s="7"/>
      <c r="E413" s="8"/>
      <c r="F413" s="9">
        <v>2204.8000000000002</v>
      </c>
      <c r="I413" s="10" t="s">
        <v>9</v>
      </c>
      <c r="J413" s="8" t="s">
        <v>122</v>
      </c>
    </row>
    <row r="414" spans="1:10">
      <c r="A414" s="5" t="s">
        <v>1068</v>
      </c>
      <c r="B414" s="6">
        <v>44956.611264826388</v>
      </c>
      <c r="C414" s="5" t="s">
        <v>115</v>
      </c>
      <c r="D414" s="7"/>
      <c r="E414" s="8"/>
      <c r="F414" s="9">
        <v>21645.7</v>
      </c>
      <c r="I414" s="10" t="s">
        <v>9</v>
      </c>
      <c r="J414" s="5" t="s">
        <v>123</v>
      </c>
    </row>
    <row r="415" spans="1:10">
      <c r="A415" s="11" t="s">
        <v>22</v>
      </c>
      <c r="B415" s="3"/>
      <c r="C415" s="3"/>
      <c r="D415" s="7"/>
      <c r="E415" s="8"/>
      <c r="F415" s="37">
        <f>SUM(F408:G414)</f>
        <v>38789.5</v>
      </c>
      <c r="G415" s="9"/>
      <c r="I415" s="10"/>
      <c r="J415" s="8"/>
    </row>
    <row r="416" spans="1:10" ht="15.75">
      <c r="A416" s="13" t="s">
        <v>23</v>
      </c>
      <c r="B416" s="13" t="s">
        <v>24</v>
      </c>
      <c r="C416" s="13" t="s">
        <v>25</v>
      </c>
      <c r="D416" s="14">
        <v>112695353</v>
      </c>
      <c r="E416" s="8"/>
      <c r="G416" s="9"/>
      <c r="I416" s="10"/>
      <c r="J416" s="8"/>
    </row>
    <row r="417" spans="1:10">
      <c r="A417" s="5"/>
      <c r="B417" s="6"/>
      <c r="C417" s="5"/>
      <c r="D417" s="7"/>
      <c r="E417" s="8"/>
      <c r="G417" s="9"/>
      <c r="I417" s="10"/>
      <c r="J417" s="8"/>
    </row>
    <row r="419" spans="1:10">
      <c r="A419" s="1" t="s">
        <v>0</v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>
      <c r="A420" s="3" t="s">
        <v>1093</v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>
      <c r="A421" s="95" t="s">
        <v>0</v>
      </c>
      <c r="B421" s="95" t="s">
        <v>2</v>
      </c>
      <c r="C421" s="95" t="s">
        <v>3</v>
      </c>
      <c r="D421" s="95" t="s">
        <v>4</v>
      </c>
      <c r="E421" s="95" t="s">
        <v>5</v>
      </c>
      <c r="F421" s="97" t="s">
        <v>6</v>
      </c>
      <c r="G421" s="98"/>
      <c r="H421" s="99"/>
      <c r="I421" s="95" t="s">
        <v>7</v>
      </c>
      <c r="J421" s="95" t="s">
        <v>8</v>
      </c>
    </row>
    <row r="422" spans="1:10">
      <c r="A422" s="96"/>
      <c r="B422" s="96"/>
      <c r="C422" s="96"/>
      <c r="D422" s="96"/>
      <c r="E422" s="96"/>
      <c r="F422" s="4" t="s">
        <v>9</v>
      </c>
      <c r="G422" s="4" t="s">
        <v>10</v>
      </c>
      <c r="H422" s="4" t="s">
        <v>11</v>
      </c>
      <c r="I422" s="96"/>
      <c r="J422" s="96"/>
    </row>
    <row r="423" spans="1:10">
      <c r="A423" s="5" t="s">
        <v>1109</v>
      </c>
      <c r="B423" s="6">
        <v>44957.967045011574</v>
      </c>
      <c r="C423" s="5" t="s">
        <v>115</v>
      </c>
      <c r="D423" s="7"/>
      <c r="E423" s="8"/>
      <c r="G423" s="9">
        <v>57002.36</v>
      </c>
      <c r="I423" s="10" t="s">
        <v>10</v>
      </c>
      <c r="J423" s="5" t="s">
        <v>118</v>
      </c>
    </row>
    <row r="424" spans="1:10">
      <c r="A424" s="5" t="s">
        <v>1109</v>
      </c>
      <c r="B424" s="6">
        <v>44957.967045011574</v>
      </c>
      <c r="C424" s="5" t="s">
        <v>115</v>
      </c>
      <c r="D424" s="7">
        <v>3225940</v>
      </c>
      <c r="E424" s="8" t="s">
        <v>116</v>
      </c>
      <c r="H424" s="9">
        <v>284.8</v>
      </c>
      <c r="I424" s="5" t="s">
        <v>28</v>
      </c>
      <c r="J424" s="5" t="s">
        <v>123</v>
      </c>
    </row>
    <row r="425" spans="1:10">
      <c r="A425" s="5" t="s">
        <v>1109</v>
      </c>
      <c r="B425" s="6">
        <v>44957.967045011574</v>
      </c>
      <c r="C425" s="5" t="s">
        <v>115</v>
      </c>
      <c r="D425" s="7"/>
      <c r="E425" s="8"/>
      <c r="F425" s="9">
        <v>39848.800000000003</v>
      </c>
      <c r="I425" s="10" t="s">
        <v>9</v>
      </c>
      <c r="J425" s="5" t="s">
        <v>117</v>
      </c>
    </row>
    <row r="426" spans="1:10">
      <c r="A426" s="5" t="s">
        <v>1109</v>
      </c>
      <c r="B426" s="6">
        <v>44957.967045011574</v>
      </c>
      <c r="C426" s="5" t="s">
        <v>115</v>
      </c>
      <c r="D426" s="7"/>
      <c r="E426" s="8"/>
      <c r="F426" s="9">
        <v>23984.5</v>
      </c>
      <c r="I426" s="10" t="s">
        <v>9</v>
      </c>
      <c r="J426" s="8" t="s">
        <v>122</v>
      </c>
    </row>
    <row r="427" spans="1:10">
      <c r="A427" s="5" t="s">
        <v>1109</v>
      </c>
      <c r="B427" s="6">
        <v>44957.967045011574</v>
      </c>
      <c r="C427" s="5" t="s">
        <v>115</v>
      </c>
      <c r="D427" s="7"/>
      <c r="E427" s="8"/>
      <c r="F427" s="9">
        <v>135249.60000000001</v>
      </c>
      <c r="I427" s="10" t="s">
        <v>9</v>
      </c>
      <c r="J427" s="5" t="s">
        <v>118</v>
      </c>
    </row>
    <row r="428" spans="1:10">
      <c r="A428" s="5" t="s">
        <v>1109</v>
      </c>
      <c r="B428" s="6">
        <v>44957.967045011574</v>
      </c>
      <c r="C428" s="5" t="s">
        <v>115</v>
      </c>
      <c r="D428" s="7"/>
      <c r="E428" s="8"/>
      <c r="F428" s="9">
        <v>51778.400000000001</v>
      </c>
      <c r="I428" s="10" t="s">
        <v>9</v>
      </c>
      <c r="J428" s="5" t="s">
        <v>123</v>
      </c>
    </row>
    <row r="429" spans="1:10">
      <c r="A429" s="11" t="s">
        <v>22</v>
      </c>
      <c r="B429" s="3"/>
      <c r="C429" s="3"/>
      <c r="D429" s="7"/>
      <c r="E429" s="8"/>
      <c r="F429" s="37">
        <f>SUM(F423:G428)</f>
        <v>307863.66000000003</v>
      </c>
      <c r="G429" s="9"/>
      <c r="I429" s="10"/>
      <c r="J429" s="5"/>
    </row>
    <row r="430" spans="1:10" ht="15.75">
      <c r="A430" s="13" t="s">
        <v>23</v>
      </c>
      <c r="B430" s="13" t="s">
        <v>24</v>
      </c>
      <c r="C430" s="13" t="s">
        <v>25</v>
      </c>
      <c r="D430" s="14">
        <v>112695358</v>
      </c>
      <c r="E430" s="8"/>
      <c r="G430" s="9"/>
      <c r="I430" s="10"/>
      <c r="J430" s="5"/>
    </row>
    <row r="433" spans="1:10">
      <c r="A433" s="1" t="s">
        <v>0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3" t="s">
        <v>1131</v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95" t="s">
        <v>0</v>
      </c>
      <c r="B435" s="95" t="s">
        <v>2</v>
      </c>
      <c r="C435" s="95" t="s">
        <v>3</v>
      </c>
      <c r="D435" s="95" t="s">
        <v>4</v>
      </c>
      <c r="E435" s="95" t="s">
        <v>5</v>
      </c>
      <c r="F435" s="97" t="s">
        <v>6</v>
      </c>
      <c r="G435" s="98"/>
      <c r="H435" s="99"/>
      <c r="I435" s="95" t="s">
        <v>7</v>
      </c>
      <c r="J435" s="95" t="s">
        <v>8</v>
      </c>
    </row>
    <row r="436" spans="1:10">
      <c r="A436" s="96"/>
      <c r="B436" s="96"/>
      <c r="C436" s="96"/>
      <c r="D436" s="96"/>
      <c r="E436" s="96"/>
      <c r="F436" s="4" t="s">
        <v>9</v>
      </c>
      <c r="G436" s="4" t="s">
        <v>10</v>
      </c>
      <c r="H436" s="4" t="s">
        <v>11</v>
      </c>
      <c r="I436" s="96"/>
      <c r="J436" s="96"/>
    </row>
    <row r="437" spans="1:10">
      <c r="A437" s="5" t="s">
        <v>1142</v>
      </c>
      <c r="B437" s="6">
        <v>44958.781750115741</v>
      </c>
      <c r="C437" s="5" t="s">
        <v>115</v>
      </c>
      <c r="D437" s="7">
        <v>141602</v>
      </c>
      <c r="E437" s="5" t="s">
        <v>120</v>
      </c>
      <c r="H437" s="9">
        <v>6533.84</v>
      </c>
      <c r="I437" s="5" t="s">
        <v>28</v>
      </c>
      <c r="J437" s="5" t="s">
        <v>123</v>
      </c>
    </row>
    <row r="438" spans="1:10">
      <c r="A438" s="5" t="s">
        <v>1142</v>
      </c>
      <c r="B438" s="6">
        <v>44958.781750115741</v>
      </c>
      <c r="C438" s="5" t="s">
        <v>115</v>
      </c>
      <c r="D438" s="7"/>
      <c r="E438" s="8"/>
      <c r="F438" s="9">
        <v>46578.3</v>
      </c>
      <c r="I438" s="10" t="s">
        <v>9</v>
      </c>
      <c r="J438" s="5" t="s">
        <v>118</v>
      </c>
    </row>
    <row r="439" spans="1:10">
      <c r="A439" s="5" t="s">
        <v>1142</v>
      </c>
      <c r="B439" s="6">
        <v>44958.781750115741</v>
      </c>
      <c r="C439" s="5" t="s">
        <v>115</v>
      </c>
      <c r="D439" s="7"/>
      <c r="E439" s="8"/>
      <c r="F439" s="9">
        <v>26252.5</v>
      </c>
      <c r="I439" s="10" t="s">
        <v>9</v>
      </c>
      <c r="J439" s="5" t="s">
        <v>123</v>
      </c>
    </row>
    <row r="440" spans="1:10">
      <c r="A440" s="11" t="s">
        <v>22</v>
      </c>
      <c r="B440" s="3"/>
      <c r="C440" s="3"/>
      <c r="D440" s="7"/>
      <c r="E440" s="8"/>
      <c r="F440" s="12">
        <f>SUM(F437:G439)</f>
        <v>72830.8</v>
      </c>
      <c r="H440" s="9"/>
      <c r="I440" s="10"/>
      <c r="J440" s="8"/>
    </row>
    <row r="441" spans="1:10" ht="15.75">
      <c r="A441" s="13" t="s">
        <v>23</v>
      </c>
      <c r="B441" s="13" t="s">
        <v>24</v>
      </c>
      <c r="C441" s="13" t="s">
        <v>25</v>
      </c>
      <c r="D441" s="14">
        <v>112722298</v>
      </c>
      <c r="E441" s="8"/>
      <c r="H441" s="9"/>
      <c r="I441" s="10"/>
      <c r="J441" s="8"/>
    </row>
    <row r="443" spans="1:10">
      <c r="A443" s="85" t="s">
        <v>1278</v>
      </c>
      <c r="B443" s="86"/>
      <c r="C443" s="86"/>
      <c r="D443" s="87"/>
    </row>
    <row r="445" spans="1:10">
      <c r="A445" s="1" t="s">
        <v>0</v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>
      <c r="A446" s="3" t="s">
        <v>1169</v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>
      <c r="A447" s="95" t="s">
        <v>0</v>
      </c>
      <c r="B447" s="95" t="s">
        <v>2</v>
      </c>
      <c r="C447" s="95" t="s">
        <v>3</v>
      </c>
      <c r="D447" s="95" t="s">
        <v>4</v>
      </c>
      <c r="E447" s="95" t="s">
        <v>5</v>
      </c>
      <c r="F447" s="97" t="s">
        <v>6</v>
      </c>
      <c r="G447" s="98"/>
      <c r="H447" s="99"/>
      <c r="I447" s="95" t="s">
        <v>7</v>
      </c>
      <c r="J447" s="95" t="s">
        <v>8</v>
      </c>
    </row>
    <row r="448" spans="1:10">
      <c r="A448" s="96"/>
      <c r="B448" s="96"/>
      <c r="C448" s="96"/>
      <c r="D448" s="96"/>
      <c r="E448" s="96"/>
      <c r="F448" s="4" t="s">
        <v>9</v>
      </c>
      <c r="G448" s="4" t="s">
        <v>10</v>
      </c>
      <c r="H448" s="4" t="s">
        <v>11</v>
      </c>
      <c r="I448" s="96"/>
      <c r="J448" s="96"/>
    </row>
    <row r="449" spans="1:10">
      <c r="A449" s="5" t="s">
        <v>1184</v>
      </c>
      <c r="B449" s="6">
        <v>44959.744747488425</v>
      </c>
      <c r="C449" s="5" t="s">
        <v>115</v>
      </c>
      <c r="D449" s="7">
        <v>63232293</v>
      </c>
      <c r="E449" s="8" t="s">
        <v>116</v>
      </c>
      <c r="H449" s="9">
        <v>6240</v>
      </c>
      <c r="I449" s="5" t="s">
        <v>28</v>
      </c>
      <c r="J449" s="8" t="s">
        <v>121</v>
      </c>
    </row>
    <row r="450" spans="1:10">
      <c r="A450" s="5" t="s">
        <v>1184</v>
      </c>
      <c r="B450" s="6">
        <v>44959.744747488425</v>
      </c>
      <c r="C450" s="5" t="s">
        <v>115</v>
      </c>
      <c r="D450" s="7">
        <v>43512689</v>
      </c>
      <c r="E450" s="8" t="s">
        <v>116</v>
      </c>
      <c r="H450" s="9">
        <v>8641.17</v>
      </c>
      <c r="I450" s="5" t="s">
        <v>28</v>
      </c>
      <c r="J450" s="5" t="s">
        <v>118</v>
      </c>
    </row>
    <row r="451" spans="1:10">
      <c r="A451" s="5" t="s">
        <v>1184</v>
      </c>
      <c r="B451" s="6">
        <v>44959.744747488425</v>
      </c>
      <c r="C451" s="5" t="s">
        <v>115</v>
      </c>
      <c r="D451" s="7">
        <v>3392327</v>
      </c>
      <c r="E451" s="5" t="s">
        <v>31</v>
      </c>
      <c r="H451" s="9">
        <v>333</v>
      </c>
      <c r="I451" s="5" t="s">
        <v>28</v>
      </c>
      <c r="J451" s="5" t="s">
        <v>123</v>
      </c>
    </row>
    <row r="452" spans="1:10">
      <c r="A452" s="5" t="s">
        <v>1184</v>
      </c>
      <c r="B452" s="6">
        <v>44959.744747488425</v>
      </c>
      <c r="C452" s="5" t="s">
        <v>115</v>
      </c>
      <c r="D452" s="7"/>
      <c r="E452" s="8"/>
      <c r="F452" s="9">
        <v>56558.6</v>
      </c>
      <c r="I452" s="10" t="s">
        <v>9</v>
      </c>
      <c r="J452" s="5" t="s">
        <v>117</v>
      </c>
    </row>
    <row r="453" spans="1:10">
      <c r="A453" s="5" t="s">
        <v>1184</v>
      </c>
      <c r="B453" s="6">
        <v>44959.744747488425</v>
      </c>
      <c r="C453" s="5" t="s">
        <v>115</v>
      </c>
      <c r="D453" s="7"/>
      <c r="E453" s="8"/>
      <c r="F453" s="9">
        <v>2835.7</v>
      </c>
      <c r="I453" s="10" t="s">
        <v>9</v>
      </c>
      <c r="J453" s="8" t="s">
        <v>122</v>
      </c>
    </row>
    <row r="454" spans="1:10">
      <c r="A454" s="5" t="s">
        <v>1184</v>
      </c>
      <c r="B454" s="6">
        <v>44959.744747488425</v>
      </c>
      <c r="C454" s="5" t="s">
        <v>115</v>
      </c>
      <c r="D454" s="7"/>
      <c r="E454" s="8"/>
      <c r="F454" s="9">
        <v>177656</v>
      </c>
      <c r="I454" s="10" t="s">
        <v>9</v>
      </c>
      <c r="J454" s="5" t="s">
        <v>118</v>
      </c>
    </row>
    <row r="455" spans="1:10">
      <c r="A455" s="5" t="s">
        <v>1184</v>
      </c>
      <c r="B455" s="6">
        <v>44959.744747488425</v>
      </c>
      <c r="C455" s="5" t="s">
        <v>115</v>
      </c>
      <c r="D455" s="7"/>
      <c r="E455" s="8"/>
      <c r="F455" s="9">
        <v>2835.5</v>
      </c>
      <c r="I455" s="10" t="s">
        <v>9</v>
      </c>
      <c r="J455" s="5" t="s">
        <v>123</v>
      </c>
    </row>
    <row r="456" spans="1:10">
      <c r="A456" s="5" t="s">
        <v>1184</v>
      </c>
      <c r="B456" s="6">
        <v>44959.744747488425</v>
      </c>
      <c r="C456" s="5" t="s">
        <v>115</v>
      </c>
      <c r="D456" s="7"/>
      <c r="E456" s="8"/>
      <c r="F456" s="9">
        <v>3793.8</v>
      </c>
      <c r="I456" s="10" t="s">
        <v>9</v>
      </c>
      <c r="J456" s="8" t="s">
        <v>121</v>
      </c>
    </row>
    <row r="457" spans="1:10">
      <c r="A457" s="11" t="s">
        <v>22</v>
      </c>
      <c r="B457" s="3"/>
      <c r="C457" s="3"/>
      <c r="D457" s="7"/>
      <c r="E457" s="8"/>
      <c r="F457" s="12">
        <f>SUM(F449:G456)</f>
        <v>243679.59999999998</v>
      </c>
      <c r="H457" s="9"/>
      <c r="I457" s="10"/>
      <c r="J457" s="5"/>
    </row>
    <row r="458" spans="1:10" ht="15.75">
      <c r="A458" s="13" t="s">
        <v>23</v>
      </c>
      <c r="B458" s="13" t="s">
        <v>24</v>
      </c>
      <c r="C458" s="13" t="s">
        <v>25</v>
      </c>
      <c r="D458" s="14">
        <v>112722299</v>
      </c>
      <c r="E458" s="8"/>
      <c r="H458" s="9"/>
      <c r="I458" s="10"/>
      <c r="J458" s="5"/>
    </row>
    <row r="459" spans="1:10">
      <c r="A459" s="5"/>
      <c r="B459" s="6"/>
      <c r="C459" s="5"/>
      <c r="D459" s="7"/>
      <c r="E459" s="8"/>
      <c r="H459" s="9"/>
      <c r="I459" s="10"/>
      <c r="J459" s="5"/>
    </row>
    <row r="460" spans="1:10">
      <c r="A460" s="85" t="s">
        <v>1278</v>
      </c>
      <c r="B460" s="86"/>
      <c r="C460" s="86"/>
      <c r="D460" s="87"/>
    </row>
    <row r="462" spans="1:10">
      <c r="A462" s="1" t="s">
        <v>0</v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>
      <c r="A463" s="3" t="s">
        <v>1217</v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95" t="s">
        <v>0</v>
      </c>
      <c r="B464" s="95" t="s">
        <v>2</v>
      </c>
      <c r="C464" s="95" t="s">
        <v>3</v>
      </c>
      <c r="D464" s="95" t="s">
        <v>4</v>
      </c>
      <c r="E464" s="95" t="s">
        <v>5</v>
      </c>
      <c r="F464" s="97" t="s">
        <v>6</v>
      </c>
      <c r="G464" s="98"/>
      <c r="H464" s="99"/>
      <c r="I464" s="95" t="s">
        <v>7</v>
      </c>
      <c r="J464" s="95" t="s">
        <v>8</v>
      </c>
    </row>
    <row r="465" spans="1:10">
      <c r="A465" s="96"/>
      <c r="B465" s="96"/>
      <c r="C465" s="96"/>
      <c r="D465" s="96"/>
      <c r="E465" s="96"/>
      <c r="F465" s="4" t="s">
        <v>9</v>
      </c>
      <c r="G465" s="4" t="s">
        <v>10</v>
      </c>
      <c r="H465" s="4" t="s">
        <v>11</v>
      </c>
      <c r="I465" s="96"/>
      <c r="J465" s="96"/>
    </row>
    <row r="466" spans="1:10">
      <c r="A466" s="5" t="s">
        <v>1244</v>
      </c>
      <c r="B466" s="6">
        <v>44960.626507245368</v>
      </c>
      <c r="C466" s="5" t="s">
        <v>115</v>
      </c>
      <c r="D466" s="7"/>
      <c r="E466" s="8"/>
      <c r="F466" s="9">
        <v>4961.3999999999996</v>
      </c>
      <c r="I466" s="10" t="s">
        <v>9</v>
      </c>
      <c r="J466" s="5" t="s">
        <v>117</v>
      </c>
    </row>
    <row r="467" spans="1:10">
      <c r="A467" s="5" t="s">
        <v>1244</v>
      </c>
      <c r="B467" s="6">
        <v>44960.626507245368</v>
      </c>
      <c r="C467" s="5" t="s">
        <v>115</v>
      </c>
      <c r="D467" s="7"/>
      <c r="E467" s="8"/>
      <c r="F467" s="9">
        <v>21654.3</v>
      </c>
      <c r="I467" s="10" t="s">
        <v>9</v>
      </c>
      <c r="J467" s="5" t="s">
        <v>118</v>
      </c>
    </row>
    <row r="468" spans="1:10">
      <c r="A468" s="11" t="s">
        <v>22</v>
      </c>
      <c r="B468" s="3"/>
      <c r="C468" s="3"/>
      <c r="D468" s="7"/>
      <c r="E468" s="8"/>
      <c r="F468" s="37">
        <f>SUM(F466:F467)</f>
        <v>26615.699999999997</v>
      </c>
      <c r="H468" s="9"/>
      <c r="I468" s="10"/>
      <c r="J468" s="5"/>
    </row>
    <row r="469" spans="1:10" ht="15.75">
      <c r="A469" s="13" t="s">
        <v>23</v>
      </c>
      <c r="B469" s="13" t="s">
        <v>24</v>
      </c>
      <c r="C469" s="13" t="s">
        <v>25</v>
      </c>
      <c r="D469" s="14">
        <v>112729131</v>
      </c>
      <c r="E469" s="8"/>
      <c r="H469" s="9"/>
      <c r="I469" s="10"/>
      <c r="J469" s="5"/>
    </row>
    <row r="470" spans="1:10">
      <c r="A470" s="5"/>
      <c r="B470" s="6"/>
      <c r="C470" s="5"/>
      <c r="D470" s="7"/>
      <c r="E470" s="8"/>
      <c r="H470" s="9"/>
      <c r="I470" s="10"/>
      <c r="J470" s="5"/>
    </row>
    <row r="471" spans="1:10">
      <c r="A471" s="5"/>
      <c r="B471" s="6"/>
      <c r="C471" s="5"/>
      <c r="D471" s="7"/>
      <c r="E471" s="8"/>
      <c r="H471" s="9"/>
      <c r="I471" s="10"/>
      <c r="J471" s="5"/>
    </row>
    <row r="472" spans="1:10">
      <c r="A472" s="1" t="s">
        <v>0</v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>
      <c r="A473" s="3" t="s">
        <v>1214</v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>
      <c r="A474" s="95" t="s">
        <v>0</v>
      </c>
      <c r="B474" s="95" t="s">
        <v>2</v>
      </c>
      <c r="C474" s="95" t="s">
        <v>3</v>
      </c>
      <c r="D474" s="95" t="s">
        <v>4</v>
      </c>
      <c r="E474" s="95" t="s">
        <v>5</v>
      </c>
      <c r="F474" s="97" t="s">
        <v>6</v>
      </c>
      <c r="G474" s="98"/>
      <c r="H474" s="99"/>
      <c r="I474" s="95" t="s">
        <v>7</v>
      </c>
      <c r="J474" s="95" t="s">
        <v>8</v>
      </c>
    </row>
    <row r="475" spans="1:10">
      <c r="A475" s="96"/>
      <c r="B475" s="96"/>
      <c r="C475" s="96"/>
      <c r="D475" s="96"/>
      <c r="E475" s="96"/>
      <c r="F475" s="4" t="s">
        <v>9</v>
      </c>
      <c r="G475" s="4" t="s">
        <v>10</v>
      </c>
      <c r="H475" s="4" t="s">
        <v>11</v>
      </c>
      <c r="I475" s="96"/>
      <c r="J475" s="96"/>
    </row>
    <row r="476" spans="1:10">
      <c r="A476" s="5" t="s">
        <v>1245</v>
      </c>
      <c r="B476" s="6">
        <v>44961.630392037034</v>
      </c>
      <c r="C476" s="5" t="s">
        <v>115</v>
      </c>
      <c r="D476" s="7"/>
      <c r="E476" s="8"/>
      <c r="G476" s="9">
        <v>1630.8</v>
      </c>
      <c r="I476" s="10" t="s">
        <v>10</v>
      </c>
      <c r="J476" s="5" t="s">
        <v>118</v>
      </c>
    </row>
    <row r="477" spans="1:10">
      <c r="A477" s="5" t="s">
        <v>1245</v>
      </c>
      <c r="B477" s="6">
        <v>44961.630392037034</v>
      </c>
      <c r="C477" s="5" t="s">
        <v>115</v>
      </c>
      <c r="D477" s="7">
        <v>53142997</v>
      </c>
      <c r="E477" s="8" t="s">
        <v>116</v>
      </c>
      <c r="H477" s="9">
        <v>591.6</v>
      </c>
      <c r="I477" s="5" t="s">
        <v>28</v>
      </c>
      <c r="J477" s="8" t="s">
        <v>122</v>
      </c>
    </row>
    <row r="478" spans="1:10">
      <c r="A478" s="5" t="s">
        <v>1245</v>
      </c>
      <c r="B478" s="6">
        <v>44961.630392037034</v>
      </c>
      <c r="C478" s="5" t="s">
        <v>115</v>
      </c>
      <c r="D478" s="7">
        <v>53140255</v>
      </c>
      <c r="E478" s="8" t="s">
        <v>116</v>
      </c>
      <c r="H478" s="9">
        <v>553</v>
      </c>
      <c r="I478" s="5" t="s">
        <v>28</v>
      </c>
      <c r="J478" s="8" t="s">
        <v>122</v>
      </c>
    </row>
    <row r="479" spans="1:10">
      <c r="A479" s="5" t="s">
        <v>1245</v>
      </c>
      <c r="B479" s="6">
        <v>44961.630392037034</v>
      </c>
      <c r="C479" s="5" t="s">
        <v>115</v>
      </c>
      <c r="D479" s="7"/>
      <c r="E479" s="8"/>
      <c r="F479" s="9">
        <v>6640.5</v>
      </c>
      <c r="I479" s="10" t="s">
        <v>9</v>
      </c>
      <c r="J479" s="8" t="s">
        <v>122</v>
      </c>
    </row>
    <row r="480" spans="1:10">
      <c r="A480" s="5" t="s">
        <v>1245</v>
      </c>
      <c r="B480" s="6">
        <v>44961.630392037034</v>
      </c>
      <c r="C480" s="5" t="s">
        <v>115</v>
      </c>
      <c r="D480" s="7"/>
      <c r="E480" s="8"/>
      <c r="F480" s="9">
        <v>18042.900000000001</v>
      </c>
      <c r="I480" s="10" t="s">
        <v>9</v>
      </c>
      <c r="J480" s="5" t="s">
        <v>118</v>
      </c>
    </row>
    <row r="481" spans="1:10">
      <c r="A481" s="5" t="s">
        <v>1245</v>
      </c>
      <c r="B481" s="6">
        <v>44961.630392037034</v>
      </c>
      <c r="C481" s="5" t="s">
        <v>115</v>
      </c>
      <c r="D481" s="7"/>
      <c r="E481" s="8"/>
      <c r="F481" s="9">
        <v>41532.6</v>
      </c>
      <c r="I481" s="10" t="s">
        <v>9</v>
      </c>
      <c r="J481" s="5" t="s">
        <v>123</v>
      </c>
    </row>
    <row r="482" spans="1:10">
      <c r="A482" s="11" t="s">
        <v>22</v>
      </c>
      <c r="B482" s="3"/>
      <c r="C482" s="3"/>
      <c r="D482" s="7"/>
      <c r="E482" s="8"/>
      <c r="F482" s="12">
        <f>SUM(F476:G481)</f>
        <v>67846.8</v>
      </c>
      <c r="H482" s="9"/>
      <c r="I482" s="10"/>
      <c r="J482" s="5"/>
    </row>
    <row r="483" spans="1:10" ht="15.75">
      <c r="A483" s="13" t="s">
        <v>23</v>
      </c>
      <c r="B483" s="13" t="s">
        <v>24</v>
      </c>
      <c r="C483" s="13" t="s">
        <v>25</v>
      </c>
      <c r="D483" s="14">
        <v>112729132</v>
      </c>
      <c r="E483" s="8"/>
      <c r="H483" s="9"/>
      <c r="I483" s="10"/>
      <c r="J483" s="5"/>
    </row>
    <row r="486" spans="1:10">
      <c r="A486" s="1" t="s">
        <v>0</v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>
      <c r="A487" s="3" t="s">
        <v>1283</v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>
      <c r="A488" s="95" t="s">
        <v>0</v>
      </c>
      <c r="B488" s="95" t="s">
        <v>2</v>
      </c>
      <c r="C488" s="95" t="s">
        <v>3</v>
      </c>
      <c r="D488" s="95" t="s">
        <v>4</v>
      </c>
      <c r="E488" s="95" t="s">
        <v>5</v>
      </c>
      <c r="F488" s="97" t="s">
        <v>6</v>
      </c>
      <c r="G488" s="98"/>
      <c r="H488" s="99"/>
      <c r="I488" s="95" t="s">
        <v>7</v>
      </c>
      <c r="J488" s="95" t="s">
        <v>8</v>
      </c>
    </row>
    <row r="489" spans="1:10">
      <c r="A489" s="96"/>
      <c r="B489" s="96"/>
      <c r="C489" s="96"/>
      <c r="D489" s="96"/>
      <c r="E489" s="96"/>
      <c r="F489" s="4" t="s">
        <v>9</v>
      </c>
      <c r="G489" s="4" t="s">
        <v>10</v>
      </c>
      <c r="H489" s="4" t="s">
        <v>11</v>
      </c>
      <c r="I489" s="96"/>
      <c r="J489" s="96"/>
    </row>
    <row r="490" spans="1:10">
      <c r="A490" s="5" t="s">
        <v>1298</v>
      </c>
      <c r="B490" s="6">
        <v>44963.618561261574</v>
      </c>
      <c r="C490" s="5" t="s">
        <v>115</v>
      </c>
      <c r="D490" s="7"/>
      <c r="E490" s="8"/>
      <c r="F490" s="9">
        <v>20856.3</v>
      </c>
      <c r="I490" s="10" t="s">
        <v>9</v>
      </c>
      <c r="J490" s="5" t="s">
        <v>117</v>
      </c>
    </row>
    <row r="491" spans="1:10">
      <c r="A491" s="11" t="s">
        <v>22</v>
      </c>
      <c r="B491" s="3"/>
      <c r="C491" s="3"/>
      <c r="D491" s="7"/>
      <c r="E491" s="8"/>
      <c r="H491" s="9"/>
      <c r="I491" s="10"/>
      <c r="J491" s="5"/>
    </row>
    <row r="492" spans="1:10" ht="15.75">
      <c r="A492" s="13" t="s">
        <v>23</v>
      </c>
      <c r="B492" s="13" t="s">
        <v>24</v>
      </c>
      <c r="C492" s="13" t="s">
        <v>25</v>
      </c>
      <c r="D492" s="14">
        <v>112732501</v>
      </c>
      <c r="E492" s="8"/>
      <c r="H492" s="9"/>
      <c r="I492" s="10"/>
      <c r="J492" s="5"/>
    </row>
    <row r="493" spans="1:10">
      <c r="A493" s="5"/>
      <c r="B493" s="6"/>
      <c r="C493" s="5"/>
      <c r="D493" s="7"/>
      <c r="E493" s="8"/>
      <c r="H493" s="9"/>
      <c r="I493" s="10"/>
      <c r="J493" s="5"/>
    </row>
    <row r="495" spans="1:10">
      <c r="A495" s="1" t="s">
        <v>0</v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>
      <c r="A496" s="3" t="s">
        <v>1322</v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>
      <c r="A497" s="95" t="s">
        <v>0</v>
      </c>
      <c r="B497" s="95" t="s">
        <v>2</v>
      </c>
      <c r="C497" s="95" t="s">
        <v>3</v>
      </c>
      <c r="D497" s="95" t="s">
        <v>4</v>
      </c>
      <c r="E497" s="95" t="s">
        <v>5</v>
      </c>
      <c r="F497" s="97" t="s">
        <v>6</v>
      </c>
      <c r="G497" s="98"/>
      <c r="H497" s="99"/>
      <c r="I497" s="95" t="s">
        <v>7</v>
      </c>
      <c r="J497" s="95" t="s">
        <v>8</v>
      </c>
    </row>
    <row r="498" spans="1:10">
      <c r="A498" s="96"/>
      <c r="B498" s="96"/>
      <c r="C498" s="96"/>
      <c r="D498" s="96"/>
      <c r="E498" s="96"/>
      <c r="F498" s="4" t="s">
        <v>9</v>
      </c>
      <c r="G498" s="4" t="s">
        <v>10</v>
      </c>
      <c r="H498" s="4" t="s">
        <v>11</v>
      </c>
      <c r="I498" s="96"/>
      <c r="J498" s="96"/>
    </row>
    <row r="499" spans="1:10">
      <c r="A499" s="5" t="s">
        <v>1336</v>
      </c>
      <c r="B499" s="6">
        <v>44964.63913452546</v>
      </c>
      <c r="C499" s="5" t="s">
        <v>115</v>
      </c>
      <c r="D499" s="7">
        <v>3240732</v>
      </c>
      <c r="E499" s="8" t="s">
        <v>116</v>
      </c>
      <c r="H499" s="9">
        <v>168.8</v>
      </c>
      <c r="I499" s="5" t="s">
        <v>28</v>
      </c>
      <c r="J499" s="5" t="s">
        <v>117</v>
      </c>
    </row>
    <row r="500" spans="1:10">
      <c r="A500" s="5" t="s">
        <v>1336</v>
      </c>
      <c r="B500" s="6">
        <v>44964.63913452546</v>
      </c>
      <c r="C500" s="5" t="s">
        <v>115</v>
      </c>
      <c r="D500" s="7">
        <v>23285962</v>
      </c>
      <c r="E500" s="8" t="s">
        <v>116</v>
      </c>
      <c r="H500" s="9">
        <v>2000</v>
      </c>
      <c r="I500" s="5" t="s">
        <v>28</v>
      </c>
      <c r="J500" s="8" t="s">
        <v>122</v>
      </c>
    </row>
    <row r="501" spans="1:10">
      <c r="A501" s="5" t="s">
        <v>1336</v>
      </c>
      <c r="B501" s="6">
        <v>44964.63913452546</v>
      </c>
      <c r="C501" s="5" t="s">
        <v>115</v>
      </c>
      <c r="D501" s="7"/>
      <c r="E501" s="8"/>
      <c r="F501" s="9">
        <v>12804.9</v>
      </c>
      <c r="I501" s="10" t="s">
        <v>9</v>
      </c>
      <c r="J501" s="5" t="s">
        <v>117</v>
      </c>
    </row>
    <row r="502" spans="1:10">
      <c r="A502" s="5" t="s">
        <v>1336</v>
      </c>
      <c r="B502" s="6">
        <v>44964.63913452546</v>
      </c>
      <c r="C502" s="5" t="s">
        <v>115</v>
      </c>
      <c r="D502" s="7"/>
      <c r="E502" s="8"/>
      <c r="F502" s="9">
        <v>5180.7</v>
      </c>
      <c r="I502" s="10" t="s">
        <v>9</v>
      </c>
      <c r="J502" s="8" t="s">
        <v>122</v>
      </c>
    </row>
    <row r="503" spans="1:10">
      <c r="A503" s="5" t="s">
        <v>1336</v>
      </c>
      <c r="B503" s="6">
        <v>44964.63913452546</v>
      </c>
      <c r="C503" s="5" t="s">
        <v>115</v>
      </c>
      <c r="D503" s="7"/>
      <c r="E503" s="8"/>
      <c r="F503" s="9">
        <v>18428.900000000001</v>
      </c>
      <c r="I503" s="10" t="s">
        <v>9</v>
      </c>
      <c r="J503" s="5" t="s">
        <v>118</v>
      </c>
    </row>
    <row r="504" spans="1:10">
      <c r="A504" s="5" t="s">
        <v>1336</v>
      </c>
      <c r="B504" s="6">
        <v>44964.63913452546</v>
      </c>
      <c r="C504" s="5" t="s">
        <v>115</v>
      </c>
      <c r="D504" s="7"/>
      <c r="E504" s="8"/>
      <c r="F504" s="9">
        <v>17129.099999999999</v>
      </c>
      <c r="I504" s="10" t="s">
        <v>9</v>
      </c>
      <c r="J504" s="5" t="s">
        <v>123</v>
      </c>
    </row>
    <row r="505" spans="1:10">
      <c r="A505" s="11" t="s">
        <v>22</v>
      </c>
      <c r="B505" s="3"/>
      <c r="C505" s="3"/>
      <c r="D505" s="7"/>
      <c r="E505" s="8"/>
      <c r="F505" s="12">
        <f>SUM(F499:G504)</f>
        <v>53543.6</v>
      </c>
      <c r="H505" s="9"/>
      <c r="I505" s="10"/>
      <c r="J505" s="5"/>
    </row>
    <row r="506" spans="1:10" ht="15.75">
      <c r="A506" s="13" t="s">
        <v>23</v>
      </c>
      <c r="B506" s="13" t="s">
        <v>24</v>
      </c>
      <c r="C506" s="13" t="s">
        <v>25</v>
      </c>
      <c r="D506" s="14">
        <v>112732502</v>
      </c>
      <c r="E506" s="8"/>
      <c r="H506" s="9"/>
      <c r="I506" s="10"/>
      <c r="J506" s="5"/>
    </row>
    <row r="509" spans="1:10">
      <c r="A509" s="1" t="s">
        <v>0</v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>
      <c r="A510" s="3" t="s">
        <v>1355</v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>
      <c r="A511" s="95" t="s">
        <v>0</v>
      </c>
      <c r="B511" s="95" t="s">
        <v>2</v>
      </c>
      <c r="C511" s="95" t="s">
        <v>3</v>
      </c>
      <c r="D511" s="95" t="s">
        <v>4</v>
      </c>
      <c r="E511" s="95" t="s">
        <v>5</v>
      </c>
      <c r="F511" s="97" t="s">
        <v>6</v>
      </c>
      <c r="G511" s="98"/>
      <c r="H511" s="99"/>
      <c r="I511" s="95" t="s">
        <v>7</v>
      </c>
      <c r="J511" s="95" t="s">
        <v>8</v>
      </c>
    </row>
    <row r="512" spans="1:10">
      <c r="A512" s="96"/>
      <c r="B512" s="96"/>
      <c r="C512" s="96"/>
      <c r="D512" s="96"/>
      <c r="E512" s="96"/>
      <c r="F512" s="4" t="s">
        <v>9</v>
      </c>
      <c r="G512" s="4" t="s">
        <v>10</v>
      </c>
      <c r="H512" s="4" t="s">
        <v>11</v>
      </c>
      <c r="I512" s="96"/>
      <c r="J512" s="96"/>
    </row>
    <row r="513" spans="1:10">
      <c r="A513" s="5" t="s">
        <v>1370</v>
      </c>
      <c r="B513" s="6">
        <v>44965.663914641205</v>
      </c>
      <c r="C513" s="5" t="s">
        <v>115</v>
      </c>
      <c r="D513" s="7"/>
      <c r="E513" s="8"/>
      <c r="G513" s="9">
        <v>1603.01</v>
      </c>
      <c r="I513" s="10" t="s">
        <v>10</v>
      </c>
      <c r="J513" s="5" t="s">
        <v>118</v>
      </c>
    </row>
    <row r="514" spans="1:10">
      <c r="A514" s="5" t="s">
        <v>1370</v>
      </c>
      <c r="B514" s="6">
        <v>44965.663914641205</v>
      </c>
      <c r="C514" s="5" t="s">
        <v>115</v>
      </c>
      <c r="D514" s="7">
        <v>10732194</v>
      </c>
      <c r="E514" s="8" t="s">
        <v>116</v>
      </c>
      <c r="H514" s="9">
        <v>943.02</v>
      </c>
      <c r="I514" s="5" t="s">
        <v>28</v>
      </c>
      <c r="J514" s="8" t="s">
        <v>119</v>
      </c>
    </row>
    <row r="515" spans="1:10">
      <c r="A515" s="5" t="s">
        <v>1370</v>
      </c>
      <c r="B515" s="6">
        <v>44965.663914641205</v>
      </c>
      <c r="C515" s="5" t="s">
        <v>115</v>
      </c>
      <c r="D515" s="7"/>
      <c r="E515" s="8"/>
      <c r="F515" s="9">
        <v>14446</v>
      </c>
      <c r="I515" s="10" t="s">
        <v>9</v>
      </c>
      <c r="J515" s="5" t="s">
        <v>117</v>
      </c>
    </row>
    <row r="516" spans="1:10">
      <c r="A516" s="5" t="s">
        <v>1370</v>
      </c>
      <c r="B516" s="6">
        <v>44965.663914641205</v>
      </c>
      <c r="C516" s="5" t="s">
        <v>115</v>
      </c>
      <c r="D516" s="7"/>
      <c r="E516" s="8"/>
      <c r="F516" s="9">
        <v>5487.7</v>
      </c>
      <c r="I516" s="10" t="s">
        <v>9</v>
      </c>
      <c r="J516" s="8" t="s">
        <v>122</v>
      </c>
    </row>
    <row r="517" spans="1:10">
      <c r="A517" s="5" t="s">
        <v>1370</v>
      </c>
      <c r="B517" s="6">
        <v>44965.663914641205</v>
      </c>
      <c r="C517" s="5" t="s">
        <v>115</v>
      </c>
      <c r="D517" s="7"/>
      <c r="E517" s="8"/>
      <c r="F517" s="9">
        <v>19831.8</v>
      </c>
      <c r="I517" s="10" t="s">
        <v>9</v>
      </c>
      <c r="J517" s="5" t="s">
        <v>118</v>
      </c>
    </row>
    <row r="518" spans="1:10">
      <c r="A518" s="11" t="s">
        <v>22</v>
      </c>
      <c r="B518" s="3"/>
      <c r="C518" s="3"/>
      <c r="D518" s="7"/>
      <c r="E518" s="8"/>
      <c r="F518" s="54">
        <f>SUM(F513:G517)</f>
        <v>41368.509999999995</v>
      </c>
      <c r="I518" s="10"/>
      <c r="J518" s="5"/>
    </row>
    <row r="519" spans="1:10" ht="15.75">
      <c r="A519" s="13" t="s">
        <v>23</v>
      </c>
      <c r="B519" s="13" t="s">
        <v>24</v>
      </c>
      <c r="C519" s="13" t="s">
        <v>25</v>
      </c>
      <c r="D519" s="14">
        <v>112736374</v>
      </c>
      <c r="E519" s="8"/>
      <c r="F519" s="9"/>
      <c r="I519" s="10"/>
      <c r="J519" s="5"/>
    </row>
    <row r="522" spans="1:10">
      <c r="A522" s="1" t="s">
        <v>0</v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>
      <c r="A523" s="3" t="s">
        <v>1394</v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>
      <c r="A524" s="95" t="s">
        <v>0</v>
      </c>
      <c r="B524" s="95" t="s">
        <v>2</v>
      </c>
      <c r="C524" s="95" t="s">
        <v>3</v>
      </c>
      <c r="D524" s="95" t="s">
        <v>4</v>
      </c>
      <c r="E524" s="95" t="s">
        <v>5</v>
      </c>
      <c r="F524" s="97" t="s">
        <v>6</v>
      </c>
      <c r="G524" s="98"/>
      <c r="H524" s="99"/>
      <c r="I524" s="95" t="s">
        <v>7</v>
      </c>
      <c r="J524" s="95" t="s">
        <v>8</v>
      </c>
    </row>
    <row r="525" spans="1:10">
      <c r="A525" s="96"/>
      <c r="B525" s="96"/>
      <c r="C525" s="96"/>
      <c r="D525" s="96"/>
      <c r="E525" s="96"/>
      <c r="F525" s="4" t="s">
        <v>9</v>
      </c>
      <c r="G525" s="4" t="s">
        <v>10</v>
      </c>
      <c r="H525" s="4" t="s">
        <v>11</v>
      </c>
      <c r="I525" s="96"/>
      <c r="J525" s="96"/>
    </row>
    <row r="526" spans="1:10">
      <c r="A526" s="5" t="s">
        <v>1409</v>
      </c>
      <c r="B526" s="6">
        <v>44966.604616759258</v>
      </c>
      <c r="C526" s="5" t="s">
        <v>115</v>
      </c>
      <c r="D526" s="7">
        <v>10755732</v>
      </c>
      <c r="E526" s="8" t="s">
        <v>116</v>
      </c>
      <c r="H526" s="9">
        <v>1098.51</v>
      </c>
      <c r="I526" s="5" t="s">
        <v>28</v>
      </c>
      <c r="J526" s="8" t="s">
        <v>122</v>
      </c>
    </row>
    <row r="527" spans="1:10">
      <c r="A527" s="5" t="s">
        <v>1408</v>
      </c>
      <c r="B527" s="6">
        <v>44966.604616759258</v>
      </c>
      <c r="C527" s="5" t="s">
        <v>115</v>
      </c>
      <c r="D527" s="7">
        <v>3219683</v>
      </c>
      <c r="E527" s="8" t="s">
        <v>116</v>
      </c>
      <c r="H527" s="9">
        <v>967.14</v>
      </c>
      <c r="I527" s="5" t="s">
        <v>28</v>
      </c>
      <c r="J527" s="5" t="s">
        <v>117</v>
      </c>
    </row>
    <row r="528" spans="1:10">
      <c r="A528" s="5" t="s">
        <v>1408</v>
      </c>
      <c r="B528" s="6">
        <v>44966.604616759258</v>
      </c>
      <c r="C528" s="5" t="s">
        <v>115</v>
      </c>
      <c r="D528" s="7">
        <v>3293956</v>
      </c>
      <c r="E528" s="8" t="s">
        <v>116</v>
      </c>
      <c r="H528" s="9">
        <v>2100.67</v>
      </c>
      <c r="I528" s="5" t="s">
        <v>28</v>
      </c>
      <c r="J528" s="5" t="s">
        <v>123</v>
      </c>
    </row>
    <row r="529" spans="1:10">
      <c r="A529" s="5" t="s">
        <v>1408</v>
      </c>
      <c r="B529" s="6">
        <v>44966.604616759258</v>
      </c>
      <c r="C529" s="5" t="s">
        <v>115</v>
      </c>
      <c r="D529" s="7">
        <v>3529130</v>
      </c>
      <c r="E529" s="8" t="s">
        <v>116</v>
      </c>
      <c r="H529" s="9">
        <v>1018</v>
      </c>
      <c r="I529" s="5" t="s">
        <v>28</v>
      </c>
      <c r="J529" s="5" t="s">
        <v>123</v>
      </c>
    </row>
    <row r="530" spans="1:10">
      <c r="A530" s="5" t="s">
        <v>1408</v>
      </c>
      <c r="B530" s="6">
        <v>44966.604616759258</v>
      </c>
      <c r="C530" s="5" t="s">
        <v>115</v>
      </c>
      <c r="D530" s="7"/>
      <c r="E530" s="8"/>
      <c r="F530" s="9">
        <v>13721.7</v>
      </c>
      <c r="I530" s="10" t="s">
        <v>9</v>
      </c>
      <c r="J530" s="5" t="s">
        <v>117</v>
      </c>
    </row>
    <row r="531" spans="1:10">
      <c r="A531" s="5" t="s">
        <v>1408</v>
      </c>
      <c r="B531" s="6">
        <v>44966.604616759258</v>
      </c>
      <c r="C531" s="5" t="s">
        <v>115</v>
      </c>
      <c r="D531" s="7"/>
      <c r="E531" s="8"/>
      <c r="F531" s="9">
        <v>7215.9</v>
      </c>
      <c r="I531" s="10" t="s">
        <v>9</v>
      </c>
      <c r="J531" s="8" t="s">
        <v>122</v>
      </c>
    </row>
    <row r="532" spans="1:10">
      <c r="A532" s="5" t="s">
        <v>1408</v>
      </c>
      <c r="B532" s="6">
        <v>44966.604616759258</v>
      </c>
      <c r="C532" s="5" t="s">
        <v>115</v>
      </c>
      <c r="D532" s="7"/>
      <c r="E532" s="8"/>
      <c r="F532" s="9">
        <v>27208.9</v>
      </c>
      <c r="I532" s="10" t="s">
        <v>9</v>
      </c>
      <c r="J532" s="5" t="s">
        <v>118</v>
      </c>
    </row>
    <row r="533" spans="1:10">
      <c r="A533" s="5" t="s">
        <v>1408</v>
      </c>
      <c r="B533" s="6">
        <v>44966.604616759258</v>
      </c>
      <c r="C533" s="5" t="s">
        <v>115</v>
      </c>
      <c r="D533" s="7"/>
      <c r="E533" s="8"/>
      <c r="F533" s="9">
        <v>32630.2</v>
      </c>
      <c r="I533" s="10" t="s">
        <v>9</v>
      </c>
      <c r="J533" s="5" t="s">
        <v>123</v>
      </c>
    </row>
    <row r="534" spans="1:10">
      <c r="A534" s="5" t="s">
        <v>1408</v>
      </c>
      <c r="B534" s="6">
        <v>44966.604616759258</v>
      </c>
      <c r="C534" s="5" t="s">
        <v>115</v>
      </c>
      <c r="D534" s="7"/>
      <c r="E534" s="8"/>
      <c r="F534" s="9">
        <v>2718.5</v>
      </c>
      <c r="I534" s="10" t="s">
        <v>9</v>
      </c>
      <c r="J534" s="8" t="s">
        <v>121</v>
      </c>
    </row>
    <row r="535" spans="1:10">
      <c r="A535" s="11" t="s">
        <v>22</v>
      </c>
      <c r="B535" s="3"/>
      <c r="C535" s="3"/>
      <c r="D535" s="7"/>
      <c r="E535" s="8"/>
      <c r="F535" s="37">
        <f>SUM(F526:G534)</f>
        <v>83495.199999999997</v>
      </c>
      <c r="G535" s="9"/>
      <c r="I535" s="10"/>
      <c r="J535" s="8"/>
    </row>
    <row r="536" spans="1:10" ht="15.75">
      <c r="A536" s="13" t="s">
        <v>23</v>
      </c>
      <c r="B536" s="13" t="s">
        <v>24</v>
      </c>
      <c r="C536" s="13" t="s">
        <v>25</v>
      </c>
      <c r="D536" s="14">
        <v>112736375</v>
      </c>
      <c r="E536" s="8"/>
      <c r="G536" s="9"/>
      <c r="I536" s="10"/>
      <c r="J536" s="8"/>
    </row>
    <row r="539" spans="1:10">
      <c r="A539" s="1" t="s">
        <v>0</v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>
      <c r="A540" s="3" t="s">
        <v>1433</v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>
      <c r="A541" s="95" t="s">
        <v>0</v>
      </c>
      <c r="B541" s="95" t="s">
        <v>2</v>
      </c>
      <c r="C541" s="95" t="s">
        <v>3</v>
      </c>
      <c r="D541" s="95" t="s">
        <v>4</v>
      </c>
      <c r="E541" s="95" t="s">
        <v>5</v>
      </c>
      <c r="F541" s="97" t="s">
        <v>6</v>
      </c>
      <c r="G541" s="98"/>
      <c r="H541" s="99"/>
      <c r="I541" s="95" t="s">
        <v>7</v>
      </c>
      <c r="J541" s="95" t="s">
        <v>8</v>
      </c>
    </row>
    <row r="542" spans="1:10">
      <c r="A542" s="96"/>
      <c r="B542" s="96"/>
      <c r="C542" s="96"/>
      <c r="D542" s="96"/>
      <c r="E542" s="96"/>
      <c r="F542" s="4" t="s">
        <v>9</v>
      </c>
      <c r="G542" s="4" t="s">
        <v>10</v>
      </c>
      <c r="H542" s="4" t="s">
        <v>11</v>
      </c>
      <c r="I542" s="96"/>
      <c r="J542" s="96"/>
    </row>
    <row r="543" spans="1:10">
      <c r="A543" s="5" t="s">
        <v>1459</v>
      </c>
      <c r="B543" s="6">
        <v>44967.61897333333</v>
      </c>
      <c r="C543" s="5" t="s">
        <v>115</v>
      </c>
      <c r="D543" s="10"/>
      <c r="E543" s="8"/>
      <c r="F543" s="9">
        <v>18262.8</v>
      </c>
      <c r="I543" s="10" t="s">
        <v>9</v>
      </c>
      <c r="J543" s="5" t="s">
        <v>117</v>
      </c>
    </row>
    <row r="544" spans="1:10">
      <c r="A544" s="5" t="s">
        <v>1459</v>
      </c>
      <c r="B544" s="6">
        <v>44967.61897333333</v>
      </c>
      <c r="C544" s="5" t="s">
        <v>115</v>
      </c>
      <c r="D544" s="10"/>
      <c r="E544" s="8"/>
      <c r="F544" s="9">
        <v>6567.6</v>
      </c>
      <c r="I544" s="10" t="s">
        <v>9</v>
      </c>
      <c r="J544" s="8" t="s">
        <v>122</v>
      </c>
    </row>
    <row r="545" spans="1:10">
      <c r="A545" s="5" t="s">
        <v>1459</v>
      </c>
      <c r="B545" s="6">
        <v>44967.61897333333</v>
      </c>
      <c r="C545" s="5" t="s">
        <v>115</v>
      </c>
      <c r="D545" s="10"/>
      <c r="E545" s="8"/>
      <c r="F545" s="9">
        <v>15795.1</v>
      </c>
      <c r="I545" s="10" t="s">
        <v>9</v>
      </c>
      <c r="J545" s="5" t="s">
        <v>118</v>
      </c>
    </row>
    <row r="546" spans="1:10">
      <c r="A546" s="11" t="s">
        <v>22</v>
      </c>
      <c r="B546" s="3"/>
      <c r="C546" s="3"/>
      <c r="D546" s="7"/>
      <c r="E546" s="8"/>
      <c r="F546" s="37">
        <f>SUM(F543:G545)</f>
        <v>40625.5</v>
      </c>
      <c r="H546" s="9"/>
      <c r="I546" s="10"/>
      <c r="J546" s="5"/>
    </row>
    <row r="547" spans="1:10" ht="15.75">
      <c r="A547" s="13" t="s">
        <v>23</v>
      </c>
      <c r="B547" s="13" t="s">
        <v>24</v>
      </c>
      <c r="C547" s="13" t="s">
        <v>25</v>
      </c>
      <c r="D547" s="14">
        <v>112761122</v>
      </c>
      <c r="E547" s="8"/>
      <c r="H547" s="9"/>
      <c r="I547" s="10"/>
      <c r="J547" s="5"/>
    </row>
    <row r="548" spans="1:10">
      <c r="A548" s="5"/>
      <c r="B548" s="6"/>
      <c r="C548" s="5"/>
      <c r="D548" s="7"/>
      <c r="E548" s="8"/>
      <c r="H548" s="9"/>
      <c r="I548" s="10"/>
      <c r="J548" s="5"/>
    </row>
    <row r="549" spans="1:10">
      <c r="A549" s="5"/>
      <c r="B549" s="6"/>
      <c r="C549" s="5"/>
      <c r="D549" s="7"/>
      <c r="E549" s="8"/>
      <c r="H549" s="9"/>
      <c r="I549" s="10"/>
      <c r="J549" s="5"/>
    </row>
    <row r="550" spans="1:10">
      <c r="A550" s="1" t="s">
        <v>0</v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>
      <c r="A551" s="3" t="s">
        <v>1429</v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>
      <c r="A552" s="95" t="s">
        <v>0</v>
      </c>
      <c r="B552" s="95" t="s">
        <v>2</v>
      </c>
      <c r="C552" s="95" t="s">
        <v>3</v>
      </c>
      <c r="D552" s="95" t="s">
        <v>4</v>
      </c>
      <c r="E552" s="95" t="s">
        <v>5</v>
      </c>
      <c r="F552" s="97" t="s">
        <v>6</v>
      </c>
      <c r="G552" s="98"/>
      <c r="H552" s="99"/>
      <c r="I552" s="95" t="s">
        <v>7</v>
      </c>
      <c r="J552" s="95" t="s">
        <v>8</v>
      </c>
    </row>
    <row r="553" spans="1:10">
      <c r="A553" s="96"/>
      <c r="B553" s="96"/>
      <c r="C553" s="96"/>
      <c r="D553" s="96"/>
      <c r="E553" s="96"/>
      <c r="F553" s="4" t="s">
        <v>9</v>
      </c>
      <c r="G553" s="4" t="s">
        <v>10</v>
      </c>
      <c r="H553" s="4" t="s">
        <v>11</v>
      </c>
      <c r="I553" s="96"/>
      <c r="J553" s="96"/>
    </row>
    <row r="554" spans="1:10">
      <c r="A554" s="5" t="s">
        <v>1460</v>
      </c>
      <c r="B554" s="6">
        <v>44968.629295185186</v>
      </c>
      <c r="C554" s="5" t="s">
        <v>115</v>
      </c>
      <c r="D554" s="7">
        <v>102834</v>
      </c>
      <c r="E554" s="5" t="s">
        <v>120</v>
      </c>
      <c r="H554" s="9">
        <v>358.8</v>
      </c>
      <c r="I554" s="5" t="s">
        <v>28</v>
      </c>
      <c r="J554" s="8" t="s">
        <v>122</v>
      </c>
    </row>
    <row r="555" spans="1:10">
      <c r="A555" s="5" t="s">
        <v>1460</v>
      </c>
      <c r="B555" s="6">
        <v>44968.629295185186</v>
      </c>
      <c r="C555" s="5" t="s">
        <v>115</v>
      </c>
      <c r="D555" s="7">
        <v>141425</v>
      </c>
      <c r="E555" s="5" t="s">
        <v>120</v>
      </c>
      <c r="H555" s="9">
        <v>11131.22</v>
      </c>
      <c r="I555" s="5" t="s">
        <v>28</v>
      </c>
      <c r="J555" s="8" t="s">
        <v>122</v>
      </c>
    </row>
    <row r="556" spans="1:10">
      <c r="A556" s="5" t="s">
        <v>1460</v>
      </c>
      <c r="B556" s="6">
        <v>44968.629295185186</v>
      </c>
      <c r="C556" s="5" t="s">
        <v>115</v>
      </c>
      <c r="D556" s="7"/>
      <c r="E556" s="8"/>
      <c r="F556" s="9">
        <v>35888.1</v>
      </c>
      <c r="I556" s="10" t="s">
        <v>9</v>
      </c>
      <c r="J556" s="5" t="s">
        <v>117</v>
      </c>
    </row>
    <row r="557" spans="1:10">
      <c r="A557" s="5" t="s">
        <v>1460</v>
      </c>
      <c r="B557" s="6">
        <v>44968.629295185186</v>
      </c>
      <c r="C557" s="5" t="s">
        <v>115</v>
      </c>
      <c r="D557" s="7"/>
      <c r="E557" s="8"/>
      <c r="F557" s="9">
        <v>8988.6</v>
      </c>
      <c r="I557" s="10" t="s">
        <v>9</v>
      </c>
      <c r="J557" s="8" t="s">
        <v>122</v>
      </c>
    </row>
    <row r="558" spans="1:10">
      <c r="A558" s="5" t="s">
        <v>1460</v>
      </c>
      <c r="B558" s="6">
        <v>44968.629295185186</v>
      </c>
      <c r="C558" s="5" t="s">
        <v>115</v>
      </c>
      <c r="D558" s="7"/>
      <c r="E558" s="8"/>
      <c r="F558" s="9">
        <v>42501.8</v>
      </c>
      <c r="I558" s="10" t="s">
        <v>9</v>
      </c>
      <c r="J558" s="5" t="s">
        <v>118</v>
      </c>
    </row>
    <row r="559" spans="1:10">
      <c r="A559" s="5" t="s">
        <v>1460</v>
      </c>
      <c r="B559" s="6">
        <v>44968.629295185186</v>
      </c>
      <c r="C559" s="5" t="s">
        <v>115</v>
      </c>
      <c r="D559" s="7"/>
      <c r="E559" s="8"/>
      <c r="F559" s="9">
        <v>371.8</v>
      </c>
      <c r="I559" s="10" t="s">
        <v>9</v>
      </c>
      <c r="J559" s="8" t="s">
        <v>121</v>
      </c>
    </row>
    <row r="560" spans="1:10">
      <c r="A560" s="5" t="s">
        <v>1460</v>
      </c>
      <c r="B560" s="6">
        <v>44968.629295185186</v>
      </c>
      <c r="C560" s="5" t="s">
        <v>115</v>
      </c>
      <c r="D560" s="7"/>
      <c r="E560" s="8"/>
      <c r="F560" s="9">
        <v>406.1</v>
      </c>
      <c r="I560" s="10" t="s">
        <v>9</v>
      </c>
      <c r="J560" s="8" t="s">
        <v>1461</v>
      </c>
    </row>
    <row r="561" spans="1:10">
      <c r="A561" s="11" t="s">
        <v>22</v>
      </c>
      <c r="B561" s="3"/>
      <c r="C561" s="3"/>
      <c r="D561" s="7"/>
      <c r="E561" s="8"/>
      <c r="F561" s="37">
        <f>SUM(F554:G560)</f>
        <v>88156.400000000009</v>
      </c>
      <c r="H561" s="9"/>
      <c r="I561" s="10"/>
      <c r="J561" s="5"/>
    </row>
    <row r="562" spans="1:10" ht="15.75">
      <c r="A562" s="13" t="s">
        <v>23</v>
      </c>
      <c r="B562" s="13" t="s">
        <v>24</v>
      </c>
      <c r="C562" s="13" t="s">
        <v>25</v>
      </c>
      <c r="D562" s="14">
        <v>112761123</v>
      </c>
      <c r="E562" s="8"/>
      <c r="H562" s="9"/>
      <c r="I562" s="10"/>
      <c r="J562" s="5"/>
    </row>
    <row r="565" spans="1:10">
      <c r="A565" s="1" t="s">
        <v>0</v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>
      <c r="A566" s="3" t="s">
        <v>1496</v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95" t="s">
        <v>0</v>
      </c>
      <c r="B567" s="95" t="s">
        <v>2</v>
      </c>
      <c r="C567" s="95" t="s">
        <v>3</v>
      </c>
      <c r="D567" s="95" t="s">
        <v>4</v>
      </c>
      <c r="E567" s="95" t="s">
        <v>5</v>
      </c>
      <c r="F567" s="97" t="s">
        <v>6</v>
      </c>
      <c r="G567" s="98"/>
      <c r="H567" s="99"/>
      <c r="I567" s="95" t="s">
        <v>7</v>
      </c>
      <c r="J567" s="95" t="s">
        <v>8</v>
      </c>
    </row>
    <row r="568" spans="1:10">
      <c r="A568" s="96"/>
      <c r="B568" s="96"/>
      <c r="C568" s="96"/>
      <c r="D568" s="96"/>
      <c r="E568" s="96"/>
      <c r="F568" s="4" t="s">
        <v>9</v>
      </c>
      <c r="G568" s="4" t="s">
        <v>10</v>
      </c>
      <c r="H568" s="4" t="s">
        <v>11</v>
      </c>
      <c r="I568" s="96"/>
      <c r="J568" s="96"/>
    </row>
    <row r="569" spans="1:10">
      <c r="A569" s="5" t="s">
        <v>1511</v>
      </c>
      <c r="B569" s="6">
        <v>44970.614270405094</v>
      </c>
      <c r="C569" s="5" t="s">
        <v>115</v>
      </c>
      <c r="D569" s="7">
        <v>16844729</v>
      </c>
      <c r="E569" s="8" t="s">
        <v>116</v>
      </c>
      <c r="H569" s="9">
        <v>690.5</v>
      </c>
      <c r="I569" s="5" t="s">
        <v>28</v>
      </c>
      <c r="J569" s="8" t="s">
        <v>119</v>
      </c>
    </row>
    <row r="570" spans="1:10">
      <c r="A570" s="5" t="s">
        <v>1511</v>
      </c>
      <c r="B570" s="6">
        <v>44970.614270405094</v>
      </c>
      <c r="C570" s="5" t="s">
        <v>115</v>
      </c>
      <c r="D570" s="7"/>
      <c r="E570" s="8"/>
      <c r="F570" s="9">
        <v>39282.1</v>
      </c>
      <c r="I570" s="10" t="s">
        <v>9</v>
      </c>
      <c r="J570" s="5" t="s">
        <v>123</v>
      </c>
    </row>
    <row r="571" spans="1:10">
      <c r="A571" s="11" t="s">
        <v>22</v>
      </c>
      <c r="B571" s="3"/>
      <c r="C571" s="3"/>
      <c r="D571" s="7"/>
      <c r="E571" s="8"/>
      <c r="H571" s="9"/>
      <c r="I571" s="10"/>
      <c r="J571" s="5"/>
    </row>
    <row r="572" spans="1:10" ht="15.75">
      <c r="A572" s="13" t="s">
        <v>23</v>
      </c>
      <c r="B572" s="13" t="s">
        <v>24</v>
      </c>
      <c r="C572" s="13" t="s">
        <v>25</v>
      </c>
      <c r="D572" s="14">
        <v>112782230</v>
      </c>
      <c r="E572" s="8"/>
      <c r="H572" s="9"/>
      <c r="I572" s="10"/>
      <c r="J572" s="5"/>
    </row>
    <row r="573" spans="1:10">
      <c r="A573" s="5"/>
      <c r="B573" s="6"/>
      <c r="C573" s="5"/>
      <c r="D573" s="7"/>
      <c r="E573" s="8"/>
      <c r="H573" s="9"/>
      <c r="I573" s="10"/>
      <c r="J573" s="5"/>
    </row>
    <row r="575" spans="1:10">
      <c r="A575" s="1" t="s">
        <v>0</v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>
      <c r="A576" s="3" t="s">
        <v>1535</v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>
      <c r="A577" s="95" t="s">
        <v>0</v>
      </c>
      <c r="B577" s="95" t="s">
        <v>2</v>
      </c>
      <c r="C577" s="95" t="s">
        <v>3</v>
      </c>
      <c r="D577" s="95" t="s">
        <v>4</v>
      </c>
      <c r="E577" s="95" t="s">
        <v>5</v>
      </c>
      <c r="F577" s="97" t="s">
        <v>6</v>
      </c>
      <c r="G577" s="98"/>
      <c r="H577" s="99"/>
      <c r="I577" s="95" t="s">
        <v>7</v>
      </c>
      <c r="J577" s="95" t="s">
        <v>8</v>
      </c>
    </row>
    <row r="578" spans="1:10">
      <c r="A578" s="96"/>
      <c r="B578" s="96"/>
      <c r="C578" s="96"/>
      <c r="D578" s="96"/>
      <c r="E578" s="96"/>
      <c r="F578" s="4" t="s">
        <v>9</v>
      </c>
      <c r="G578" s="4" t="s">
        <v>10</v>
      </c>
      <c r="H578" s="4" t="s">
        <v>11</v>
      </c>
      <c r="I578" s="96"/>
      <c r="J578" s="96"/>
    </row>
    <row r="579" spans="1:10">
      <c r="A579" s="5" t="s">
        <v>1549</v>
      </c>
      <c r="B579" s="6">
        <v>44971.630106504628</v>
      </c>
      <c r="C579" s="5" t="s">
        <v>115</v>
      </c>
      <c r="D579" s="7"/>
      <c r="E579" s="8"/>
      <c r="G579" s="9">
        <v>2024.26</v>
      </c>
      <c r="I579" s="10" t="s">
        <v>10</v>
      </c>
      <c r="J579" s="5" t="s">
        <v>118</v>
      </c>
    </row>
    <row r="580" spans="1:10">
      <c r="A580" s="5" t="s">
        <v>1549</v>
      </c>
      <c r="B580" s="6">
        <v>44971.630106504628</v>
      </c>
      <c r="C580" s="5" t="s">
        <v>115</v>
      </c>
      <c r="D580" s="7">
        <v>3308026</v>
      </c>
      <c r="E580" s="8" t="s">
        <v>116</v>
      </c>
      <c r="H580" s="9">
        <v>612.35</v>
      </c>
      <c r="I580" s="5" t="s">
        <v>28</v>
      </c>
      <c r="J580" s="5" t="s">
        <v>117</v>
      </c>
    </row>
    <row r="581" spans="1:10">
      <c r="A581" s="5" t="s">
        <v>1549</v>
      </c>
      <c r="B581" s="6">
        <v>44971.630106504628</v>
      </c>
      <c r="C581" s="5" t="s">
        <v>115</v>
      </c>
      <c r="D581" s="7">
        <v>23307971</v>
      </c>
      <c r="E581" s="8" t="s">
        <v>116</v>
      </c>
      <c r="H581" s="9">
        <v>6298.04</v>
      </c>
      <c r="I581" s="5" t="s">
        <v>28</v>
      </c>
      <c r="J581" s="5" t="s">
        <v>118</v>
      </c>
    </row>
    <row r="582" spans="1:10">
      <c r="A582" s="5" t="s">
        <v>1549</v>
      </c>
      <c r="B582" s="6">
        <v>44971.630106504628</v>
      </c>
      <c r="C582" s="5" t="s">
        <v>115</v>
      </c>
      <c r="D582" s="7">
        <v>13328634</v>
      </c>
      <c r="E582" s="8" t="s">
        <v>116</v>
      </c>
      <c r="H582" s="9">
        <v>1242.1400000000001</v>
      </c>
      <c r="I582" s="5" t="s">
        <v>28</v>
      </c>
      <c r="J582" s="8" t="s">
        <v>119</v>
      </c>
    </row>
    <row r="583" spans="1:10">
      <c r="A583" s="5" t="s">
        <v>1549</v>
      </c>
      <c r="B583" s="6">
        <v>44971.630106504628</v>
      </c>
      <c r="C583" s="5" t="s">
        <v>115</v>
      </c>
      <c r="D583" s="7"/>
      <c r="E583" s="8"/>
      <c r="F583" s="9">
        <v>21014.3</v>
      </c>
      <c r="I583" s="10" t="s">
        <v>9</v>
      </c>
      <c r="J583" s="5" t="s">
        <v>117</v>
      </c>
    </row>
    <row r="584" spans="1:10">
      <c r="A584" s="5" t="s">
        <v>1549</v>
      </c>
      <c r="B584" s="6">
        <v>44971.630106504628</v>
      </c>
      <c r="C584" s="5" t="s">
        <v>115</v>
      </c>
      <c r="D584" s="7"/>
      <c r="E584" s="8"/>
      <c r="F584" s="9">
        <v>11307.2</v>
      </c>
      <c r="I584" s="10" t="s">
        <v>9</v>
      </c>
      <c r="J584" s="8" t="s">
        <v>122</v>
      </c>
    </row>
    <row r="585" spans="1:10">
      <c r="A585" s="5" t="s">
        <v>1549</v>
      </c>
      <c r="B585" s="6">
        <v>44971.630106504628</v>
      </c>
      <c r="C585" s="5" t="s">
        <v>115</v>
      </c>
      <c r="D585" s="7"/>
      <c r="E585" s="8"/>
      <c r="F585" s="9">
        <v>15701.2</v>
      </c>
      <c r="I585" s="10" t="s">
        <v>9</v>
      </c>
      <c r="J585" s="5" t="s">
        <v>118</v>
      </c>
    </row>
    <row r="586" spans="1:10">
      <c r="A586" s="5" t="s">
        <v>1549</v>
      </c>
      <c r="B586" s="6">
        <v>44971.630106504628</v>
      </c>
      <c r="C586" s="5" t="s">
        <v>115</v>
      </c>
      <c r="D586" s="7"/>
      <c r="E586" s="8"/>
      <c r="F586" s="9">
        <v>4598.8999999999996</v>
      </c>
      <c r="I586" s="10" t="s">
        <v>9</v>
      </c>
      <c r="J586" s="5" t="s">
        <v>123</v>
      </c>
    </row>
    <row r="587" spans="1:10">
      <c r="A587" s="11" t="s">
        <v>22</v>
      </c>
      <c r="B587" s="3"/>
      <c r="C587" s="3"/>
      <c r="D587" s="7"/>
      <c r="E587" s="8"/>
      <c r="F587" s="37">
        <f>SUM(F579:G586)</f>
        <v>54645.859999999993</v>
      </c>
      <c r="H587" s="9"/>
      <c r="I587" s="10"/>
      <c r="J587" s="5"/>
    </row>
    <row r="588" spans="1:10" ht="15.75">
      <c r="A588" s="13" t="s">
        <v>23</v>
      </c>
      <c r="B588" s="13" t="s">
        <v>24</v>
      </c>
      <c r="C588" s="13" t="s">
        <v>25</v>
      </c>
      <c r="D588" s="14">
        <v>112782232</v>
      </c>
      <c r="E588" s="8"/>
      <c r="H588" s="9"/>
      <c r="I588" s="10"/>
      <c r="J588" s="5"/>
    </row>
    <row r="591" spans="1:10">
      <c r="A591" s="1" t="s">
        <v>0</v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>
      <c r="A592" s="3" t="s">
        <v>1572</v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>
      <c r="A593" s="95" t="s">
        <v>0</v>
      </c>
      <c r="B593" s="95" t="s">
        <v>2</v>
      </c>
      <c r="C593" s="95" t="s">
        <v>3</v>
      </c>
      <c r="D593" s="95" t="s">
        <v>4</v>
      </c>
      <c r="E593" s="95" t="s">
        <v>5</v>
      </c>
      <c r="F593" s="97" t="s">
        <v>6</v>
      </c>
      <c r="G593" s="98"/>
      <c r="H593" s="99"/>
      <c r="I593" s="95" t="s">
        <v>7</v>
      </c>
      <c r="J593" s="95" t="s">
        <v>8</v>
      </c>
    </row>
    <row r="594" spans="1:10">
      <c r="A594" s="96"/>
      <c r="B594" s="96"/>
      <c r="C594" s="96"/>
      <c r="D594" s="96"/>
      <c r="E594" s="96"/>
      <c r="F594" s="4" t="s">
        <v>9</v>
      </c>
      <c r="G594" s="4" t="s">
        <v>10</v>
      </c>
      <c r="H594" s="4" t="s">
        <v>11</v>
      </c>
      <c r="I594" s="96"/>
      <c r="J594" s="96"/>
    </row>
    <row r="595" spans="1:10">
      <c r="A595" s="5" t="s">
        <v>1587</v>
      </c>
      <c r="B595" s="6">
        <v>44972.635076122686</v>
      </c>
      <c r="C595" s="5" t="s">
        <v>115</v>
      </c>
      <c r="D595" s="7">
        <v>38714995</v>
      </c>
      <c r="E595" s="5" t="s">
        <v>31</v>
      </c>
      <c r="H595" s="9">
        <v>2980</v>
      </c>
      <c r="I595" s="5" t="s">
        <v>28</v>
      </c>
      <c r="J595" s="5" t="s">
        <v>118</v>
      </c>
    </row>
    <row r="596" spans="1:10">
      <c r="A596" s="5" t="s">
        <v>1587</v>
      </c>
      <c r="B596" s="6">
        <v>44972.635076122686</v>
      </c>
      <c r="C596" s="5" t="s">
        <v>115</v>
      </c>
      <c r="D596" s="7"/>
      <c r="E596" s="8"/>
      <c r="F596" s="9">
        <v>15768.2</v>
      </c>
      <c r="I596" s="10" t="s">
        <v>9</v>
      </c>
      <c r="J596" s="5" t="s">
        <v>117</v>
      </c>
    </row>
    <row r="597" spans="1:10">
      <c r="A597" s="5" t="s">
        <v>1587</v>
      </c>
      <c r="B597" s="6">
        <v>44972.635076122686</v>
      </c>
      <c r="C597" s="5" t="s">
        <v>115</v>
      </c>
      <c r="D597" s="7"/>
      <c r="E597" s="8"/>
      <c r="F597" s="9">
        <v>1515</v>
      </c>
      <c r="I597" s="10" t="s">
        <v>9</v>
      </c>
      <c r="J597" s="8" t="s">
        <v>122</v>
      </c>
    </row>
    <row r="598" spans="1:10">
      <c r="A598" s="5" t="s">
        <v>1587</v>
      </c>
      <c r="B598" s="6">
        <v>44972.635076122686</v>
      </c>
      <c r="C598" s="5" t="s">
        <v>115</v>
      </c>
      <c r="D598" s="7"/>
      <c r="E598" s="8"/>
      <c r="F598" s="9">
        <v>19464.3</v>
      </c>
      <c r="I598" s="10" t="s">
        <v>9</v>
      </c>
      <c r="J598" s="5" t="s">
        <v>118</v>
      </c>
    </row>
    <row r="599" spans="1:10">
      <c r="A599" s="5" t="s">
        <v>1587</v>
      </c>
      <c r="B599" s="6">
        <v>44972.635076122686</v>
      </c>
      <c r="C599" s="5" t="s">
        <v>115</v>
      </c>
      <c r="D599" s="7"/>
      <c r="E599" s="8"/>
      <c r="F599" s="9">
        <v>31216.7</v>
      </c>
      <c r="I599" s="10" t="s">
        <v>9</v>
      </c>
      <c r="J599" s="5" t="s">
        <v>123</v>
      </c>
    </row>
    <row r="600" spans="1:10">
      <c r="A600" s="5" t="s">
        <v>1587</v>
      </c>
      <c r="B600" s="6">
        <v>44972.635076122686</v>
      </c>
      <c r="C600" s="5" t="s">
        <v>115</v>
      </c>
      <c r="D600" s="7"/>
      <c r="E600" s="8"/>
      <c r="F600" s="9">
        <v>1142.4000000000001</v>
      </c>
      <c r="I600" s="10" t="s">
        <v>9</v>
      </c>
      <c r="J600" s="8" t="s">
        <v>121</v>
      </c>
    </row>
    <row r="601" spans="1:10">
      <c r="A601" s="11" t="s">
        <v>22</v>
      </c>
      <c r="B601" s="3"/>
      <c r="C601" s="3"/>
      <c r="D601" s="7"/>
      <c r="E601" s="8"/>
      <c r="F601" s="37">
        <f>SUM(F595:G600)</f>
        <v>69106.599999999991</v>
      </c>
      <c r="H601" s="9"/>
      <c r="I601" s="10"/>
      <c r="J601" s="5"/>
    </row>
    <row r="602" spans="1:10" ht="15.75">
      <c r="A602" s="13" t="s">
        <v>23</v>
      </c>
      <c r="B602" s="13" t="s">
        <v>24</v>
      </c>
      <c r="C602" s="13" t="s">
        <v>25</v>
      </c>
      <c r="D602" s="14">
        <v>112799986</v>
      </c>
      <c r="E602" s="8"/>
      <c r="H602" s="9"/>
      <c r="I602" s="10"/>
      <c r="J602" s="5"/>
    </row>
    <row r="605" spans="1:10">
      <c r="A605" s="1" t="s">
        <v>0</v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>
      <c r="A606" s="3" t="s">
        <v>1612</v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95" t="s">
        <v>0</v>
      </c>
      <c r="B607" s="95" t="s">
        <v>2</v>
      </c>
      <c r="C607" s="95" t="s">
        <v>3</v>
      </c>
      <c r="D607" s="95" t="s">
        <v>4</v>
      </c>
      <c r="E607" s="95" t="s">
        <v>5</v>
      </c>
      <c r="F607" s="97" t="s">
        <v>6</v>
      </c>
      <c r="G607" s="98"/>
      <c r="H607" s="99"/>
      <c r="I607" s="95" t="s">
        <v>7</v>
      </c>
      <c r="J607" s="95" t="s">
        <v>8</v>
      </c>
    </row>
    <row r="608" spans="1:10">
      <c r="A608" s="96"/>
      <c r="B608" s="96"/>
      <c r="C608" s="96"/>
      <c r="D608" s="96"/>
      <c r="E608" s="96"/>
      <c r="F608" s="4" t="s">
        <v>9</v>
      </c>
      <c r="G608" s="4" t="s">
        <v>10</v>
      </c>
      <c r="H608" s="4" t="s">
        <v>11</v>
      </c>
      <c r="I608" s="96"/>
      <c r="J608" s="96"/>
    </row>
    <row r="609" spans="1:10">
      <c r="A609" s="5" t="s">
        <v>1629</v>
      </c>
      <c r="B609" s="6">
        <v>44973.613899340278</v>
      </c>
      <c r="C609" s="5" t="s">
        <v>115</v>
      </c>
      <c r="D609" s="7"/>
      <c r="E609" s="8"/>
      <c r="G609" s="9">
        <v>2293.7199999999998</v>
      </c>
      <c r="I609" s="10" t="s">
        <v>10</v>
      </c>
      <c r="J609" s="8" t="s">
        <v>119</v>
      </c>
    </row>
    <row r="610" spans="1:10">
      <c r="A610" s="5" t="s">
        <v>1629</v>
      </c>
      <c r="B610" s="6">
        <v>44973.613899340278</v>
      </c>
      <c r="C610" s="5" t="s">
        <v>115</v>
      </c>
      <c r="D610" s="7">
        <v>23319215</v>
      </c>
      <c r="E610" s="8" t="s">
        <v>116</v>
      </c>
      <c r="H610" s="9">
        <v>1148.1600000000001</v>
      </c>
      <c r="I610" s="5" t="s">
        <v>28</v>
      </c>
      <c r="J610" s="5" t="s">
        <v>118</v>
      </c>
    </row>
    <row r="611" spans="1:10">
      <c r="A611" s="5" t="s">
        <v>1629</v>
      </c>
      <c r="B611" s="6">
        <v>44973.613899340278</v>
      </c>
      <c r="C611" s="5" t="s">
        <v>115</v>
      </c>
      <c r="D611" s="7">
        <v>998187</v>
      </c>
      <c r="E611" s="5" t="s">
        <v>31</v>
      </c>
      <c r="H611" s="9">
        <v>11970</v>
      </c>
      <c r="I611" s="5" t="s">
        <v>28</v>
      </c>
      <c r="J611" s="8" t="s">
        <v>121</v>
      </c>
    </row>
    <row r="612" spans="1:10">
      <c r="A612" s="5" t="s">
        <v>1629</v>
      </c>
      <c r="B612" s="6">
        <v>44973.613899340278</v>
      </c>
      <c r="C612" s="5" t="s">
        <v>115</v>
      </c>
      <c r="D612" s="7"/>
      <c r="E612" s="8"/>
      <c r="F612" s="9">
        <v>27182.6</v>
      </c>
      <c r="I612" s="10" t="s">
        <v>9</v>
      </c>
      <c r="J612" s="5" t="s">
        <v>117</v>
      </c>
    </row>
    <row r="613" spans="1:10">
      <c r="A613" s="5" t="s">
        <v>1629</v>
      </c>
      <c r="B613" s="6">
        <v>44973.613899340278</v>
      </c>
      <c r="C613" s="5" t="s">
        <v>115</v>
      </c>
      <c r="D613" s="7"/>
      <c r="E613" s="8"/>
      <c r="F613" s="9">
        <v>1215.0999999999999</v>
      </c>
      <c r="I613" s="10" t="s">
        <v>9</v>
      </c>
      <c r="J613" s="8" t="s">
        <v>122</v>
      </c>
    </row>
    <row r="614" spans="1:10">
      <c r="A614" s="5" t="s">
        <v>1629</v>
      </c>
      <c r="B614" s="6">
        <v>44973.613899340278</v>
      </c>
      <c r="C614" s="5" t="s">
        <v>115</v>
      </c>
      <c r="D614" s="7"/>
      <c r="E614" s="8"/>
      <c r="F614" s="9">
        <v>14984.7</v>
      </c>
      <c r="I614" s="10" t="s">
        <v>9</v>
      </c>
      <c r="J614" s="5" t="s">
        <v>118</v>
      </c>
    </row>
    <row r="615" spans="1:10">
      <c r="A615" s="5" t="s">
        <v>1629</v>
      </c>
      <c r="B615" s="6">
        <v>44973.613899340278</v>
      </c>
      <c r="C615" s="5" t="s">
        <v>115</v>
      </c>
      <c r="D615" s="7"/>
      <c r="E615" s="8"/>
      <c r="F615" s="9">
        <v>44385.7</v>
      </c>
      <c r="I615" s="10" t="s">
        <v>9</v>
      </c>
      <c r="J615" s="5" t="s">
        <v>123</v>
      </c>
    </row>
    <row r="616" spans="1:10">
      <c r="A616" s="5" t="s">
        <v>1629</v>
      </c>
      <c r="B616" s="6">
        <v>44973.613899340278</v>
      </c>
      <c r="C616" s="5" t="s">
        <v>115</v>
      </c>
      <c r="D616" s="7"/>
      <c r="E616" s="8"/>
      <c r="F616" s="9">
        <v>227.2</v>
      </c>
      <c r="I616" s="10" t="s">
        <v>9</v>
      </c>
      <c r="J616" s="8" t="s">
        <v>121</v>
      </c>
    </row>
    <row r="617" spans="1:10">
      <c r="A617" s="11" t="s">
        <v>22</v>
      </c>
      <c r="B617" s="3"/>
      <c r="C617" s="3"/>
      <c r="D617" s="7"/>
      <c r="E617" s="8"/>
      <c r="F617" s="37">
        <f>SUM(F609:G616)</f>
        <v>90289.01999999999</v>
      </c>
      <c r="H617" s="9"/>
      <c r="I617" s="10"/>
      <c r="J617" s="8"/>
    </row>
    <row r="618" spans="1:10" ht="15.75">
      <c r="A618" s="13" t="s">
        <v>23</v>
      </c>
      <c r="B618" s="13" t="s">
        <v>24</v>
      </c>
      <c r="C618" s="13" t="s">
        <v>25</v>
      </c>
      <c r="D618" s="14">
        <v>112799987</v>
      </c>
      <c r="E618" s="8"/>
      <c r="H618" s="9"/>
      <c r="I618" s="10"/>
      <c r="J618" s="8"/>
    </row>
    <row r="621" spans="1:10">
      <c r="A621" s="1" t="s">
        <v>0</v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>
      <c r="A622" s="3" t="s">
        <v>1656</v>
      </c>
      <c r="B622" s="2"/>
      <c r="C622" s="2"/>
      <c r="D622" s="2"/>
      <c r="E622" s="2"/>
      <c r="F622" s="2"/>
      <c r="G622" s="2"/>
      <c r="H622" s="2"/>
      <c r="I622" s="2"/>
      <c r="J622" s="2"/>
    </row>
    <row r="623" spans="1:10">
      <c r="A623" s="95" t="s">
        <v>0</v>
      </c>
      <c r="B623" s="95" t="s">
        <v>2</v>
      </c>
      <c r="C623" s="95" t="s">
        <v>3</v>
      </c>
      <c r="D623" s="95" t="s">
        <v>4</v>
      </c>
      <c r="E623" s="95" t="s">
        <v>5</v>
      </c>
      <c r="F623" s="97" t="s">
        <v>6</v>
      </c>
      <c r="G623" s="98"/>
      <c r="H623" s="99"/>
      <c r="I623" s="95" t="s">
        <v>7</v>
      </c>
      <c r="J623" s="95" t="s">
        <v>8</v>
      </c>
    </row>
    <row r="624" spans="1:10">
      <c r="A624" s="96"/>
      <c r="B624" s="96"/>
      <c r="C624" s="96"/>
      <c r="D624" s="96"/>
      <c r="E624" s="96"/>
      <c r="F624" s="4" t="s">
        <v>9</v>
      </c>
      <c r="G624" s="4" t="s">
        <v>10</v>
      </c>
      <c r="H624" s="4" t="s">
        <v>11</v>
      </c>
      <c r="I624" s="96"/>
      <c r="J624" s="96"/>
    </row>
    <row r="625" spans="1:10">
      <c r="A625" s="5" t="s">
        <v>1684</v>
      </c>
      <c r="B625" s="6">
        <v>44974.631167268519</v>
      </c>
      <c r="C625" s="5" t="s">
        <v>115</v>
      </c>
      <c r="D625" s="7">
        <v>3557567</v>
      </c>
      <c r="E625" s="8" t="s">
        <v>116</v>
      </c>
      <c r="H625" s="9">
        <v>465.52</v>
      </c>
      <c r="I625" s="5" t="s">
        <v>28</v>
      </c>
      <c r="J625" s="5" t="s">
        <v>123</v>
      </c>
    </row>
    <row r="626" spans="1:10">
      <c r="A626" s="5" t="s">
        <v>1684</v>
      </c>
      <c r="B626" s="6">
        <v>44974.631167268519</v>
      </c>
      <c r="C626" s="5" t="s">
        <v>115</v>
      </c>
      <c r="D626" s="7">
        <v>3340197</v>
      </c>
      <c r="E626" s="8" t="s">
        <v>116</v>
      </c>
      <c r="H626" s="9">
        <v>1551.36</v>
      </c>
      <c r="I626" s="5" t="s">
        <v>28</v>
      </c>
      <c r="J626" s="5" t="s">
        <v>123</v>
      </c>
    </row>
    <row r="627" spans="1:10">
      <c r="A627" s="5" t="s">
        <v>1684</v>
      </c>
      <c r="B627" s="6">
        <v>44974.631167268519</v>
      </c>
      <c r="C627" s="5" t="s">
        <v>115</v>
      </c>
      <c r="D627" s="7">
        <v>3184220</v>
      </c>
      <c r="E627" s="8" t="s">
        <v>116</v>
      </c>
      <c r="H627" s="9">
        <v>589.67999999999995</v>
      </c>
      <c r="I627" s="5" t="s">
        <v>28</v>
      </c>
      <c r="J627" s="5" t="s">
        <v>123</v>
      </c>
    </row>
    <row r="628" spans="1:10">
      <c r="A628" s="5" t="s">
        <v>1684</v>
      </c>
      <c r="B628" s="6">
        <v>44974.631167268519</v>
      </c>
      <c r="C628" s="5" t="s">
        <v>115</v>
      </c>
      <c r="D628" s="7">
        <v>43559317</v>
      </c>
      <c r="E628" s="8" t="s">
        <v>116</v>
      </c>
      <c r="H628" s="9">
        <v>1043.71</v>
      </c>
      <c r="I628" s="5" t="s">
        <v>28</v>
      </c>
      <c r="J628" s="8" t="s">
        <v>122</v>
      </c>
    </row>
    <row r="629" spans="1:10">
      <c r="A629" s="5" t="s">
        <v>1684</v>
      </c>
      <c r="B629" s="6">
        <v>44974.631167268519</v>
      </c>
      <c r="C629" s="5" t="s">
        <v>115</v>
      </c>
      <c r="D629" s="7">
        <v>10762829</v>
      </c>
      <c r="E629" s="8" t="s">
        <v>116</v>
      </c>
      <c r="H629" s="9">
        <v>444.53</v>
      </c>
      <c r="I629" s="5" t="s">
        <v>28</v>
      </c>
      <c r="J629" s="8" t="s">
        <v>122</v>
      </c>
    </row>
    <row r="630" spans="1:10">
      <c r="A630" s="5" t="s">
        <v>1684</v>
      </c>
      <c r="B630" s="6">
        <v>44974.631167268519</v>
      </c>
      <c r="C630" s="5" t="s">
        <v>115</v>
      </c>
      <c r="D630" s="7"/>
      <c r="E630" s="8"/>
      <c r="F630" s="9">
        <v>17500.5</v>
      </c>
      <c r="I630" s="10" t="s">
        <v>9</v>
      </c>
      <c r="J630" s="5" t="s">
        <v>117</v>
      </c>
    </row>
    <row r="631" spans="1:10">
      <c r="A631" s="5" t="s">
        <v>1684</v>
      </c>
      <c r="B631" s="6">
        <v>44974.631167268519</v>
      </c>
      <c r="C631" s="5" t="s">
        <v>115</v>
      </c>
      <c r="D631" s="7"/>
      <c r="E631" s="8"/>
      <c r="F631" s="9">
        <v>7220.2</v>
      </c>
      <c r="I631" s="10" t="s">
        <v>9</v>
      </c>
      <c r="J631" s="8" t="s">
        <v>122</v>
      </c>
    </row>
    <row r="632" spans="1:10">
      <c r="A632" s="5" t="s">
        <v>1684</v>
      </c>
      <c r="B632" s="6">
        <v>44974.631167268519</v>
      </c>
      <c r="C632" s="5" t="s">
        <v>115</v>
      </c>
      <c r="D632" s="7"/>
      <c r="E632" s="8"/>
      <c r="F632" s="9">
        <v>96171</v>
      </c>
      <c r="I632" s="10" t="s">
        <v>9</v>
      </c>
      <c r="J632" s="5" t="s">
        <v>118</v>
      </c>
    </row>
    <row r="633" spans="1:10">
      <c r="A633" s="5" t="s">
        <v>1684</v>
      </c>
      <c r="B633" s="6">
        <v>44974.631167268519</v>
      </c>
      <c r="C633" s="5" t="s">
        <v>115</v>
      </c>
      <c r="D633" s="7"/>
      <c r="E633" s="8"/>
      <c r="F633" s="9">
        <v>15045.8</v>
      </c>
      <c r="I633" s="10" t="s">
        <v>9</v>
      </c>
      <c r="J633" s="5" t="s">
        <v>123</v>
      </c>
    </row>
    <row r="634" spans="1:10">
      <c r="A634" s="5" t="s">
        <v>1684</v>
      </c>
      <c r="B634" s="6">
        <v>44974.631167268519</v>
      </c>
      <c r="C634" s="5" t="s">
        <v>115</v>
      </c>
      <c r="D634" s="7"/>
      <c r="E634" s="8"/>
      <c r="F634" s="9">
        <v>2142</v>
      </c>
      <c r="I634" s="10" t="s">
        <v>9</v>
      </c>
      <c r="J634" s="8" t="s">
        <v>121</v>
      </c>
    </row>
    <row r="635" spans="1:10">
      <c r="A635" s="11" t="s">
        <v>22</v>
      </c>
      <c r="B635" s="3"/>
      <c r="C635" s="3"/>
      <c r="D635" s="7"/>
      <c r="E635" s="8"/>
      <c r="F635" s="37">
        <f>SUM(F625:G634)</f>
        <v>138079.5</v>
      </c>
      <c r="G635" s="9"/>
      <c r="I635" s="10"/>
      <c r="J635" s="8"/>
    </row>
    <row r="636" spans="1:10" ht="15.75">
      <c r="A636" s="13" t="s">
        <v>23</v>
      </c>
      <c r="B636" s="13" t="s">
        <v>24</v>
      </c>
      <c r="C636" s="13" t="s">
        <v>25</v>
      </c>
      <c r="D636" s="69">
        <v>112808046</v>
      </c>
      <c r="E636" s="14">
        <v>112808159</v>
      </c>
      <c r="G636" s="9"/>
      <c r="I636" s="10"/>
      <c r="J636" s="8"/>
    </row>
    <row r="637" spans="1:10">
      <c r="A637" s="5"/>
      <c r="B637" s="6"/>
      <c r="C637" s="5"/>
      <c r="D637" s="81" t="s">
        <v>641</v>
      </c>
      <c r="E637" s="8"/>
      <c r="G637" s="9"/>
      <c r="I637" s="10"/>
      <c r="J637" s="8"/>
    </row>
    <row r="638" spans="1:10">
      <c r="A638" s="5"/>
      <c r="B638" s="6"/>
      <c r="C638" s="5"/>
      <c r="D638" s="7"/>
      <c r="E638" s="8"/>
      <c r="G638" s="9"/>
      <c r="I638" s="10"/>
      <c r="J638" s="8"/>
    </row>
    <row r="639" spans="1:10">
      <c r="A639" s="1" t="s">
        <v>0</v>
      </c>
      <c r="B639" s="2"/>
      <c r="C639" s="2"/>
      <c r="D639" s="2"/>
      <c r="E639" s="2"/>
      <c r="F639" s="2"/>
      <c r="G639" s="2"/>
      <c r="H639" s="2"/>
      <c r="I639" s="2"/>
      <c r="J639" s="2"/>
    </row>
    <row r="640" spans="1:10">
      <c r="A640" s="3" t="s">
        <v>1649</v>
      </c>
      <c r="B640" s="2"/>
      <c r="C640" s="2"/>
      <c r="D640" s="2"/>
      <c r="E640" s="2"/>
      <c r="F640" s="2"/>
      <c r="G640" s="2"/>
      <c r="H640" s="2"/>
      <c r="I640" s="2"/>
      <c r="J640" s="2"/>
    </row>
    <row r="641" spans="1:10">
      <c r="A641" s="95" t="s">
        <v>0</v>
      </c>
      <c r="B641" s="95" t="s">
        <v>2</v>
      </c>
      <c r="C641" s="95" t="s">
        <v>3</v>
      </c>
      <c r="D641" s="95" t="s">
        <v>4</v>
      </c>
      <c r="E641" s="95" t="s">
        <v>5</v>
      </c>
      <c r="F641" s="97" t="s">
        <v>6</v>
      </c>
      <c r="G641" s="98"/>
      <c r="H641" s="99"/>
      <c r="I641" s="95" t="s">
        <v>7</v>
      </c>
      <c r="J641" s="95" t="s">
        <v>8</v>
      </c>
    </row>
    <row r="642" spans="1:10">
      <c r="A642" s="96"/>
      <c r="B642" s="96"/>
      <c r="C642" s="96"/>
      <c r="D642" s="96"/>
      <c r="E642" s="96"/>
      <c r="F642" s="4" t="s">
        <v>9</v>
      </c>
      <c r="G642" s="4" t="s">
        <v>10</v>
      </c>
      <c r="H642" s="4" t="s">
        <v>11</v>
      </c>
      <c r="I642" s="96"/>
      <c r="J642" s="96"/>
    </row>
    <row r="643" spans="1:10">
      <c r="A643" s="5" t="s">
        <v>1685</v>
      </c>
      <c r="B643" s="6">
        <v>44975.439816585647</v>
      </c>
      <c r="C643" s="5" t="s">
        <v>115</v>
      </c>
      <c r="D643" s="7">
        <v>3344430</v>
      </c>
      <c r="E643" s="8" t="s">
        <v>116</v>
      </c>
      <c r="H643" s="9">
        <v>1608</v>
      </c>
      <c r="I643" s="5" t="s">
        <v>28</v>
      </c>
      <c r="J643" s="5" t="s">
        <v>117</v>
      </c>
    </row>
    <row r="644" spans="1:10">
      <c r="A644" s="5" t="s">
        <v>1685</v>
      </c>
      <c r="B644" s="6">
        <v>44975.439816585647</v>
      </c>
      <c r="C644" s="5" t="s">
        <v>115</v>
      </c>
      <c r="D644" s="7">
        <v>325289</v>
      </c>
      <c r="E644" s="8" t="s">
        <v>116</v>
      </c>
      <c r="H644" s="9">
        <v>681.75</v>
      </c>
      <c r="I644" s="5" t="s">
        <v>28</v>
      </c>
      <c r="J644" s="5" t="s">
        <v>117</v>
      </c>
    </row>
    <row r="645" spans="1:10">
      <c r="A645" s="5" t="s">
        <v>1685</v>
      </c>
      <c r="B645" s="6">
        <v>44975.439816585647</v>
      </c>
      <c r="C645" s="5" t="s">
        <v>115</v>
      </c>
      <c r="D645" s="7">
        <v>135445</v>
      </c>
      <c r="E645" s="5" t="s">
        <v>120</v>
      </c>
      <c r="H645" s="9">
        <v>11295.76</v>
      </c>
      <c r="I645" s="5" t="s">
        <v>28</v>
      </c>
      <c r="J645" s="8" t="s">
        <v>122</v>
      </c>
    </row>
    <row r="646" spans="1:10">
      <c r="A646" s="5" t="s">
        <v>1685</v>
      </c>
      <c r="B646" s="6">
        <v>44975.439816585647</v>
      </c>
      <c r="C646" s="5" t="s">
        <v>115</v>
      </c>
      <c r="D646" s="7">
        <v>3131434751</v>
      </c>
      <c r="E646" s="5" t="s">
        <v>31</v>
      </c>
      <c r="H646" s="9">
        <v>3061.8</v>
      </c>
      <c r="I646" s="5" t="s">
        <v>28</v>
      </c>
      <c r="J646" s="5" t="s">
        <v>118</v>
      </c>
    </row>
    <row r="647" spans="1:10">
      <c r="A647" s="5" t="s">
        <v>1685</v>
      </c>
      <c r="B647" s="6">
        <v>44975.439816585647</v>
      </c>
      <c r="C647" s="5" t="s">
        <v>115</v>
      </c>
      <c r="D647" s="7">
        <v>39112190</v>
      </c>
      <c r="E647" s="5" t="s">
        <v>31</v>
      </c>
      <c r="H647" s="9">
        <v>5617.4</v>
      </c>
      <c r="I647" s="5" t="s">
        <v>28</v>
      </c>
      <c r="J647" s="5" t="s">
        <v>118</v>
      </c>
    </row>
    <row r="648" spans="1:10">
      <c r="A648" s="5" t="s">
        <v>1685</v>
      </c>
      <c r="B648" s="6">
        <v>44975.439816585647</v>
      </c>
      <c r="C648" s="5" t="s">
        <v>115</v>
      </c>
      <c r="D648" s="7">
        <v>23325889</v>
      </c>
      <c r="E648" s="8" t="s">
        <v>116</v>
      </c>
      <c r="H648" s="9">
        <v>2250</v>
      </c>
      <c r="I648" s="5" t="s">
        <v>28</v>
      </c>
      <c r="J648" s="8" t="s">
        <v>122</v>
      </c>
    </row>
    <row r="649" spans="1:10">
      <c r="A649" s="5" t="s">
        <v>1685</v>
      </c>
      <c r="B649" s="6">
        <v>44975.439816585647</v>
      </c>
      <c r="C649" s="5" t="s">
        <v>115</v>
      </c>
      <c r="D649" s="7"/>
      <c r="E649" s="8"/>
      <c r="F649" s="9">
        <v>11885.2</v>
      </c>
      <c r="I649" s="10" t="s">
        <v>9</v>
      </c>
      <c r="J649" s="5" t="s">
        <v>117</v>
      </c>
    </row>
    <row r="650" spans="1:10">
      <c r="A650" s="5" t="s">
        <v>1685</v>
      </c>
      <c r="B650" s="6">
        <v>44975.439816585647</v>
      </c>
      <c r="C650" s="5" t="s">
        <v>115</v>
      </c>
      <c r="D650" s="7"/>
      <c r="E650" s="8"/>
      <c r="F650" s="9">
        <v>13119.1</v>
      </c>
      <c r="I650" s="10" t="s">
        <v>9</v>
      </c>
      <c r="J650" s="8" t="s">
        <v>122</v>
      </c>
    </row>
    <row r="651" spans="1:10">
      <c r="A651" s="5" t="s">
        <v>1685</v>
      </c>
      <c r="B651" s="6">
        <v>44975.439816585647</v>
      </c>
      <c r="C651" s="5" t="s">
        <v>115</v>
      </c>
      <c r="D651" s="7"/>
      <c r="E651" s="8"/>
      <c r="F651" s="9">
        <v>21196.5</v>
      </c>
      <c r="I651" s="10" t="s">
        <v>9</v>
      </c>
      <c r="J651" s="5" t="s">
        <v>118</v>
      </c>
    </row>
    <row r="652" spans="1:10">
      <c r="A652" s="5" t="s">
        <v>1685</v>
      </c>
      <c r="B652" s="6">
        <v>44975.439816585647</v>
      </c>
      <c r="C652" s="5" t="s">
        <v>115</v>
      </c>
      <c r="D652" s="7"/>
      <c r="E652" s="8"/>
      <c r="F652" s="9">
        <v>26779.7</v>
      </c>
      <c r="I652" s="10" t="s">
        <v>9</v>
      </c>
      <c r="J652" s="5" t="s">
        <v>123</v>
      </c>
    </row>
    <row r="653" spans="1:10">
      <c r="A653" s="11" t="s">
        <v>22</v>
      </c>
      <c r="B653" s="3"/>
      <c r="C653" s="3"/>
      <c r="D653" s="7"/>
      <c r="E653" s="8"/>
      <c r="F653" s="37">
        <f>SUM(F643:G652)</f>
        <v>72980.5</v>
      </c>
      <c r="G653" s="9"/>
      <c r="I653" s="10"/>
      <c r="J653" s="8"/>
    </row>
    <row r="654" spans="1:10" ht="15.75">
      <c r="A654" s="13" t="s">
        <v>23</v>
      </c>
      <c r="B654" s="13" t="s">
        <v>24</v>
      </c>
      <c r="C654" s="13" t="s">
        <v>25</v>
      </c>
      <c r="D654" s="69">
        <v>112808113</v>
      </c>
      <c r="E654" s="14">
        <v>112808160</v>
      </c>
      <c r="G654" s="9"/>
      <c r="I654" s="10"/>
      <c r="J654" s="8"/>
    </row>
    <row r="655" spans="1:10">
      <c r="A655" s="5"/>
      <c r="B655" s="6"/>
      <c r="C655" s="5"/>
      <c r="D655" s="81" t="s">
        <v>641</v>
      </c>
      <c r="E655" s="8"/>
      <c r="G655" s="9"/>
      <c r="I655" s="10"/>
      <c r="J655" s="8"/>
    </row>
    <row r="656" spans="1:10">
      <c r="A656" s="5"/>
      <c r="B656" s="6"/>
      <c r="C656" s="5"/>
      <c r="D656" s="7"/>
      <c r="E656" s="8"/>
      <c r="G656" s="9"/>
      <c r="I656" s="10"/>
      <c r="J656" s="8"/>
    </row>
    <row r="657" spans="1:10">
      <c r="A657" s="5" t="s">
        <v>1686</v>
      </c>
      <c r="B657" s="6">
        <v>44975.609805173612</v>
      </c>
      <c r="C657" s="5" t="s">
        <v>115</v>
      </c>
      <c r="D657" s="7"/>
      <c r="E657" s="8"/>
      <c r="F657" s="9">
        <v>1285.5</v>
      </c>
      <c r="I657" s="10" t="s">
        <v>9</v>
      </c>
      <c r="J657" s="8" t="s">
        <v>122</v>
      </c>
    </row>
    <row r="658" spans="1:10">
      <c r="A658" s="5" t="s">
        <v>1686</v>
      </c>
      <c r="B658" s="6">
        <v>44975.609805173612</v>
      </c>
      <c r="C658" s="5" t="s">
        <v>115</v>
      </c>
      <c r="D658" s="7"/>
      <c r="E658" s="8"/>
      <c r="F658" s="9">
        <v>33450.199999999997</v>
      </c>
      <c r="I658" s="10" t="s">
        <v>9</v>
      </c>
      <c r="J658" s="5" t="s">
        <v>118</v>
      </c>
    </row>
    <row r="659" spans="1:10">
      <c r="A659" s="5" t="s">
        <v>1686</v>
      </c>
      <c r="B659" s="6">
        <v>44975.609805173612</v>
      </c>
      <c r="C659" s="5" t="s">
        <v>115</v>
      </c>
      <c r="D659" s="7"/>
      <c r="E659" s="8"/>
      <c r="F659" s="9">
        <v>8123.7</v>
      </c>
      <c r="I659" s="10" t="s">
        <v>9</v>
      </c>
      <c r="J659" s="8" t="s">
        <v>121</v>
      </c>
    </row>
    <row r="660" spans="1:10">
      <c r="A660" s="11" t="s">
        <v>22</v>
      </c>
      <c r="B660" s="3"/>
      <c r="C660" s="3"/>
      <c r="D660" s="7"/>
      <c r="E660" s="8"/>
      <c r="F660" s="37">
        <f>SUM(F657:G659)</f>
        <v>42859.399999999994</v>
      </c>
      <c r="G660" s="9"/>
      <c r="I660" s="10"/>
      <c r="J660" s="8"/>
    </row>
    <row r="661" spans="1:10" ht="15.75">
      <c r="A661" s="13" t="s">
        <v>23</v>
      </c>
      <c r="B661" s="13" t="s">
        <v>24</v>
      </c>
      <c r="C661" s="13" t="s">
        <v>25</v>
      </c>
      <c r="D661" s="69">
        <v>112808045</v>
      </c>
      <c r="E661" s="8"/>
      <c r="G661" s="9"/>
      <c r="I661" s="10"/>
      <c r="J661" s="8"/>
    </row>
    <row r="662" spans="1:10">
      <c r="D662" s="81" t="s">
        <v>641</v>
      </c>
    </row>
    <row r="664" spans="1:10">
      <c r="A664" s="1" t="s">
        <v>0</v>
      </c>
      <c r="B664" s="2"/>
      <c r="C664" s="2"/>
      <c r="D664" s="2"/>
      <c r="E664" s="2"/>
      <c r="F664" s="2"/>
      <c r="G664" s="2"/>
      <c r="H664" s="2"/>
      <c r="I664" s="2"/>
      <c r="J664" s="2"/>
    </row>
    <row r="665" spans="1:10">
      <c r="A665" s="3" t="s">
        <v>1714</v>
      </c>
      <c r="B665" s="2"/>
      <c r="C665" s="2"/>
      <c r="D665" s="2"/>
      <c r="E665" s="2"/>
      <c r="F665" s="2"/>
      <c r="G665" s="2"/>
      <c r="H665" s="2"/>
      <c r="I665" s="2"/>
      <c r="J665" s="2"/>
    </row>
    <row r="666" spans="1:10">
      <c r="A666" s="95" t="s">
        <v>0</v>
      </c>
      <c r="B666" s="95" t="s">
        <v>2</v>
      </c>
      <c r="C666" s="95" t="s">
        <v>3</v>
      </c>
      <c r="D666" s="95" t="s">
        <v>4</v>
      </c>
      <c r="E666" s="95" t="s">
        <v>5</v>
      </c>
      <c r="F666" s="97" t="s">
        <v>6</v>
      </c>
      <c r="G666" s="98"/>
      <c r="H666" s="99"/>
      <c r="I666" s="95" t="s">
        <v>7</v>
      </c>
      <c r="J666" s="95" t="s">
        <v>8</v>
      </c>
    </row>
    <row r="667" spans="1:10">
      <c r="A667" s="96"/>
      <c r="B667" s="96"/>
      <c r="C667" s="96"/>
      <c r="D667" s="96"/>
      <c r="E667" s="96"/>
      <c r="F667" s="4" t="s">
        <v>9</v>
      </c>
      <c r="G667" s="4" t="s">
        <v>10</v>
      </c>
      <c r="H667" s="4" t="s">
        <v>11</v>
      </c>
      <c r="I667" s="96"/>
      <c r="J667" s="96"/>
    </row>
    <row r="668" spans="1:10">
      <c r="A668" s="40" t="s">
        <v>1715</v>
      </c>
      <c r="B668" s="52"/>
      <c r="C668" s="40"/>
      <c r="D668" s="23"/>
      <c r="E668" s="8"/>
      <c r="H668" s="9"/>
      <c r="I668" s="5"/>
      <c r="J668" s="8"/>
    </row>
    <row r="669" spans="1:10">
      <c r="A669" s="11" t="s">
        <v>22</v>
      </c>
      <c r="B669" s="3"/>
      <c r="C669" s="3"/>
      <c r="D669" s="7"/>
      <c r="E669" s="8"/>
      <c r="G669" s="9"/>
      <c r="I669" s="10"/>
      <c r="J669" s="8"/>
    </row>
    <row r="670" spans="1:10">
      <c r="A670" s="13" t="s">
        <v>23</v>
      </c>
      <c r="B670" s="13" t="s">
        <v>24</v>
      </c>
      <c r="C670" s="13" t="s">
        <v>25</v>
      </c>
      <c r="D670" s="7"/>
      <c r="E670" s="8"/>
      <c r="G670" s="9"/>
      <c r="I670" s="10"/>
      <c r="J670" s="8"/>
    </row>
    <row r="672" spans="1:10">
      <c r="A672" s="1" t="s">
        <v>0</v>
      </c>
      <c r="B672" s="2"/>
      <c r="C672" s="2"/>
      <c r="D672" s="2"/>
      <c r="E672" s="2"/>
      <c r="F672" s="2"/>
      <c r="G672" s="2"/>
      <c r="H672" s="2"/>
      <c r="I672" s="2"/>
      <c r="J672" s="2"/>
    </row>
    <row r="673" spans="1:10">
      <c r="A673" s="3" t="s">
        <v>1716</v>
      </c>
      <c r="B673" s="2"/>
      <c r="C673" s="2"/>
      <c r="D673" s="2"/>
      <c r="E673" s="2"/>
      <c r="F673" s="2"/>
      <c r="G673" s="2"/>
      <c r="H673" s="2"/>
      <c r="I673" s="2"/>
      <c r="J673" s="2"/>
    </row>
    <row r="674" spans="1:10">
      <c r="A674" s="95" t="s">
        <v>0</v>
      </c>
      <c r="B674" s="95" t="s">
        <v>2</v>
      </c>
      <c r="C674" s="95" t="s">
        <v>3</v>
      </c>
      <c r="D674" s="95" t="s">
        <v>4</v>
      </c>
      <c r="E674" s="95" t="s">
        <v>5</v>
      </c>
      <c r="F674" s="97" t="s">
        <v>6</v>
      </c>
      <c r="G674" s="98"/>
      <c r="H674" s="99"/>
      <c r="I674" s="95" t="s">
        <v>7</v>
      </c>
      <c r="J674" s="95" t="s">
        <v>8</v>
      </c>
    </row>
    <row r="675" spans="1:10">
      <c r="A675" s="96"/>
      <c r="B675" s="96"/>
      <c r="C675" s="96"/>
      <c r="D675" s="96"/>
      <c r="E675" s="96"/>
      <c r="F675" s="4" t="s">
        <v>9</v>
      </c>
      <c r="G675" s="4" t="s">
        <v>10</v>
      </c>
      <c r="H675" s="4" t="s">
        <v>11</v>
      </c>
      <c r="I675" s="96"/>
      <c r="J675" s="96"/>
    </row>
    <row r="676" spans="1:10">
      <c r="A676" s="40" t="s">
        <v>1715</v>
      </c>
      <c r="B676" s="52"/>
      <c r="C676" s="40"/>
      <c r="D676" s="23"/>
      <c r="E676" s="8"/>
      <c r="H676" s="9"/>
      <c r="I676" s="5"/>
      <c r="J676" s="8"/>
    </row>
    <row r="677" spans="1:10">
      <c r="A677" s="11" t="s">
        <v>22</v>
      </c>
      <c r="B677" s="3"/>
      <c r="C677" s="3"/>
      <c r="D677" s="7"/>
      <c r="E677" s="8"/>
      <c r="G677" s="9"/>
      <c r="I677" s="10"/>
      <c r="J677" s="8"/>
    </row>
    <row r="678" spans="1:10">
      <c r="A678" s="13" t="s">
        <v>23</v>
      </c>
      <c r="B678" s="13" t="s">
        <v>24</v>
      </c>
      <c r="C678" s="13" t="s">
        <v>25</v>
      </c>
    </row>
    <row r="681" spans="1:10">
      <c r="A681" s="1" t="s">
        <v>0</v>
      </c>
      <c r="B681" s="2"/>
      <c r="C681" s="2"/>
      <c r="D681" s="2"/>
      <c r="E681" s="2"/>
      <c r="F681" s="2"/>
      <c r="G681" s="2"/>
      <c r="H681" s="2"/>
      <c r="I681" s="2"/>
      <c r="J681" s="2"/>
    </row>
    <row r="682" spans="1:10">
      <c r="A682" s="3" t="s">
        <v>1728</v>
      </c>
      <c r="B682" s="2"/>
      <c r="C682" s="2"/>
      <c r="D682" s="2"/>
      <c r="E682" s="2"/>
      <c r="F682" s="2"/>
      <c r="G682" s="2"/>
      <c r="H682" s="2"/>
      <c r="I682" s="2"/>
      <c r="J682" s="2"/>
    </row>
    <row r="683" spans="1:10">
      <c r="A683" s="95" t="s">
        <v>0</v>
      </c>
      <c r="B683" s="95" t="s">
        <v>2</v>
      </c>
      <c r="C683" s="95" t="s">
        <v>3</v>
      </c>
      <c r="D683" s="95" t="s">
        <v>4</v>
      </c>
      <c r="E683" s="95" t="s">
        <v>5</v>
      </c>
      <c r="F683" s="97" t="s">
        <v>6</v>
      </c>
      <c r="G683" s="98"/>
      <c r="H683" s="99"/>
      <c r="I683" s="95" t="s">
        <v>7</v>
      </c>
      <c r="J683" s="95" t="s">
        <v>8</v>
      </c>
    </row>
    <row r="684" spans="1:10">
      <c r="A684" s="96"/>
      <c r="B684" s="96"/>
      <c r="C684" s="96"/>
      <c r="D684" s="96"/>
      <c r="E684" s="96"/>
      <c r="F684" s="4" t="s">
        <v>9</v>
      </c>
      <c r="G684" s="4" t="s">
        <v>10</v>
      </c>
      <c r="H684" s="4" t="s">
        <v>11</v>
      </c>
      <c r="I684" s="96"/>
      <c r="J684" s="96"/>
    </row>
    <row r="685" spans="1:10">
      <c r="A685" s="5" t="s">
        <v>1748</v>
      </c>
      <c r="B685" s="6">
        <v>44979.62704511574</v>
      </c>
      <c r="C685" s="5" t="s">
        <v>115</v>
      </c>
      <c r="D685" s="7">
        <v>3255924</v>
      </c>
      <c r="E685" s="8" t="s">
        <v>116</v>
      </c>
      <c r="H685" s="9">
        <v>50.5</v>
      </c>
      <c r="I685" s="5" t="s">
        <v>28</v>
      </c>
      <c r="J685" s="5" t="s">
        <v>123</v>
      </c>
    </row>
    <row r="686" spans="1:10">
      <c r="A686" s="5" t="s">
        <v>1748</v>
      </c>
      <c r="B686" s="6">
        <v>44979.62704511574</v>
      </c>
      <c r="C686" s="5" t="s">
        <v>115</v>
      </c>
      <c r="D686" s="7"/>
      <c r="E686" s="8"/>
      <c r="F686" s="9">
        <v>21803.7</v>
      </c>
      <c r="I686" s="10" t="s">
        <v>9</v>
      </c>
      <c r="J686" s="5" t="s">
        <v>117</v>
      </c>
    </row>
    <row r="687" spans="1:10">
      <c r="A687" s="5" t="s">
        <v>1748</v>
      </c>
      <c r="B687" s="6">
        <v>44979.62704511574</v>
      </c>
      <c r="C687" s="5" t="s">
        <v>115</v>
      </c>
      <c r="D687" s="7"/>
      <c r="E687" s="8"/>
      <c r="F687" s="9">
        <v>32075.8</v>
      </c>
      <c r="I687" s="10" t="s">
        <v>9</v>
      </c>
      <c r="J687" s="5" t="s">
        <v>123</v>
      </c>
    </row>
    <row r="688" spans="1:10">
      <c r="A688" s="5" t="s">
        <v>1748</v>
      </c>
      <c r="B688" s="6">
        <v>44979.62704511574</v>
      </c>
      <c r="C688" s="5" t="s">
        <v>115</v>
      </c>
      <c r="D688" s="7"/>
      <c r="E688" s="8"/>
      <c r="F688" s="9">
        <v>155.6</v>
      </c>
      <c r="I688" s="10" t="s">
        <v>9</v>
      </c>
      <c r="J688" s="8" t="s">
        <v>121</v>
      </c>
    </row>
    <row r="689" spans="1:10">
      <c r="A689" s="11" t="s">
        <v>22</v>
      </c>
      <c r="B689" s="3"/>
      <c r="C689" s="3"/>
      <c r="D689" s="7"/>
      <c r="E689" s="8"/>
      <c r="F689" s="37">
        <f>SUM(F685:G688)</f>
        <v>54035.1</v>
      </c>
      <c r="H689" s="9"/>
      <c r="I689" s="10"/>
      <c r="J689" s="5"/>
    </row>
    <row r="690" spans="1:10">
      <c r="A690" s="13" t="s">
        <v>23</v>
      </c>
      <c r="B690" s="13" t="s">
        <v>24</v>
      </c>
      <c r="C690" s="13" t="s">
        <v>25</v>
      </c>
      <c r="D690" s="7"/>
      <c r="E690" s="8"/>
      <c r="H690" s="9"/>
      <c r="I690" s="10"/>
      <c r="J690" s="5"/>
    </row>
  </sheetData>
  <mergeCells count="384">
    <mergeCell ref="A674:A675"/>
    <mergeCell ref="B674:B675"/>
    <mergeCell ref="C674:C675"/>
    <mergeCell ref="D674:D675"/>
    <mergeCell ref="E674:E675"/>
    <mergeCell ref="F674:H674"/>
    <mergeCell ref="I674:I675"/>
    <mergeCell ref="J674:J675"/>
    <mergeCell ref="A623:A624"/>
    <mergeCell ref="B623:B624"/>
    <mergeCell ref="C623:C624"/>
    <mergeCell ref="D623:D624"/>
    <mergeCell ref="E623:E624"/>
    <mergeCell ref="F623:H623"/>
    <mergeCell ref="I623:I624"/>
    <mergeCell ref="J623:J624"/>
    <mergeCell ref="A666:A667"/>
    <mergeCell ref="B666:B667"/>
    <mergeCell ref="C666:C667"/>
    <mergeCell ref="D666:D667"/>
    <mergeCell ref="E666:E667"/>
    <mergeCell ref="F666:H666"/>
    <mergeCell ref="I666:I667"/>
    <mergeCell ref="J666:J667"/>
    <mergeCell ref="A524:A525"/>
    <mergeCell ref="B524:B525"/>
    <mergeCell ref="C524:C525"/>
    <mergeCell ref="D524:D525"/>
    <mergeCell ref="E524:E525"/>
    <mergeCell ref="F524:H524"/>
    <mergeCell ref="I524:I525"/>
    <mergeCell ref="J524:J525"/>
    <mergeCell ref="A541:A542"/>
    <mergeCell ref="B541:B542"/>
    <mergeCell ref="C541:C542"/>
    <mergeCell ref="D541:D542"/>
    <mergeCell ref="E541:E542"/>
    <mergeCell ref="F541:H541"/>
    <mergeCell ref="I541:I542"/>
    <mergeCell ref="J541:J542"/>
    <mergeCell ref="A497:A498"/>
    <mergeCell ref="B497:B498"/>
    <mergeCell ref="C497:C498"/>
    <mergeCell ref="D497:D498"/>
    <mergeCell ref="E497:E498"/>
    <mergeCell ref="F497:H497"/>
    <mergeCell ref="I497:I498"/>
    <mergeCell ref="J497:J498"/>
    <mergeCell ref="A511:A512"/>
    <mergeCell ref="B511:B512"/>
    <mergeCell ref="C511:C512"/>
    <mergeCell ref="D511:D512"/>
    <mergeCell ref="E511:E512"/>
    <mergeCell ref="F511:H511"/>
    <mergeCell ref="I511:I512"/>
    <mergeCell ref="J511:J512"/>
    <mergeCell ref="I474:I475"/>
    <mergeCell ref="J474:J475"/>
    <mergeCell ref="A474:A475"/>
    <mergeCell ref="B474:B475"/>
    <mergeCell ref="C474:C475"/>
    <mergeCell ref="D474:D475"/>
    <mergeCell ref="E474:E475"/>
    <mergeCell ref="F474:H474"/>
    <mergeCell ref="A488:A489"/>
    <mergeCell ref="B488:B489"/>
    <mergeCell ref="C488:C489"/>
    <mergeCell ref="D488:D489"/>
    <mergeCell ref="E488:E489"/>
    <mergeCell ref="F488:H488"/>
    <mergeCell ref="I488:I489"/>
    <mergeCell ref="J488:J489"/>
    <mergeCell ref="A464:A465"/>
    <mergeCell ref="B464:B465"/>
    <mergeCell ref="C464:C465"/>
    <mergeCell ref="D464:D465"/>
    <mergeCell ref="E464:E465"/>
    <mergeCell ref="F464:H464"/>
    <mergeCell ref="I464:I465"/>
    <mergeCell ref="J464:J465"/>
    <mergeCell ref="A406:A407"/>
    <mergeCell ref="B406:B407"/>
    <mergeCell ref="C406:C407"/>
    <mergeCell ref="D406:D407"/>
    <mergeCell ref="E406:E407"/>
    <mergeCell ref="F406:H406"/>
    <mergeCell ref="I406:I407"/>
    <mergeCell ref="J406:J407"/>
    <mergeCell ref="I435:I436"/>
    <mergeCell ref="J435:J436"/>
    <mergeCell ref="A435:A436"/>
    <mergeCell ref="B435:B436"/>
    <mergeCell ref="C435:C436"/>
    <mergeCell ref="D435:D436"/>
    <mergeCell ref="E435:E436"/>
    <mergeCell ref="F435:H435"/>
    <mergeCell ref="I389:I390"/>
    <mergeCell ref="J389:J390"/>
    <mergeCell ref="A389:A390"/>
    <mergeCell ref="B389:B390"/>
    <mergeCell ref="C389:C390"/>
    <mergeCell ref="D389:D390"/>
    <mergeCell ref="E389:E390"/>
    <mergeCell ref="F389:H389"/>
    <mergeCell ref="A375:A376"/>
    <mergeCell ref="B375:B376"/>
    <mergeCell ref="C375:C376"/>
    <mergeCell ref="D375:D376"/>
    <mergeCell ref="E375:E376"/>
    <mergeCell ref="F375:H375"/>
    <mergeCell ref="I375:I376"/>
    <mergeCell ref="J375:J376"/>
    <mergeCell ref="I362:I363"/>
    <mergeCell ref="J362:J363"/>
    <mergeCell ref="A362:A363"/>
    <mergeCell ref="B362:B363"/>
    <mergeCell ref="C362:C363"/>
    <mergeCell ref="D362:D363"/>
    <mergeCell ref="E362:E363"/>
    <mergeCell ref="F362:H362"/>
    <mergeCell ref="A330:A331"/>
    <mergeCell ref="B330:B331"/>
    <mergeCell ref="C330:C331"/>
    <mergeCell ref="D330:D331"/>
    <mergeCell ref="E330:E331"/>
    <mergeCell ref="F330:H330"/>
    <mergeCell ref="I330:I331"/>
    <mergeCell ref="J330:J331"/>
    <mergeCell ref="A350:A351"/>
    <mergeCell ref="B350:B351"/>
    <mergeCell ref="C350:C351"/>
    <mergeCell ref="D350:D351"/>
    <mergeCell ref="E350:E351"/>
    <mergeCell ref="F350:H350"/>
    <mergeCell ref="I350:I351"/>
    <mergeCell ref="J350:J351"/>
    <mergeCell ref="A339:A340"/>
    <mergeCell ref="B339:B340"/>
    <mergeCell ref="C339:C340"/>
    <mergeCell ref="D339:D340"/>
    <mergeCell ref="E339:E340"/>
    <mergeCell ref="F339:H339"/>
    <mergeCell ref="I339:I340"/>
    <mergeCell ref="J339:J340"/>
    <mergeCell ref="I314:I315"/>
    <mergeCell ref="J314:J315"/>
    <mergeCell ref="A314:A315"/>
    <mergeCell ref="B314:B315"/>
    <mergeCell ref="C314:C315"/>
    <mergeCell ref="D314:D315"/>
    <mergeCell ref="E314:E315"/>
    <mergeCell ref="F314:H314"/>
    <mergeCell ref="J37:J38"/>
    <mergeCell ref="I82:I83"/>
    <mergeCell ref="J82:J83"/>
    <mergeCell ref="F82:H82"/>
    <mergeCell ref="F37:H37"/>
    <mergeCell ref="I73:I74"/>
    <mergeCell ref="J73:J74"/>
    <mergeCell ref="F73:H73"/>
    <mergeCell ref="A37:A38"/>
    <mergeCell ref="B37:B38"/>
    <mergeCell ref="C37:C38"/>
    <mergeCell ref="D37:D38"/>
    <mergeCell ref="E37:E38"/>
    <mergeCell ref="A82:A83"/>
    <mergeCell ref="B82:B83"/>
    <mergeCell ref="A73:A74"/>
    <mergeCell ref="B73:B74"/>
    <mergeCell ref="C73:C74"/>
    <mergeCell ref="D73:D74"/>
    <mergeCell ref="E73:E74"/>
    <mergeCell ref="C82:C83"/>
    <mergeCell ref="D82:D83"/>
    <mergeCell ref="E82:E83"/>
    <mergeCell ref="I37:I38"/>
    <mergeCell ref="I109:I110"/>
    <mergeCell ref="F120:H120"/>
    <mergeCell ref="I120:I121"/>
    <mergeCell ref="F151:H151"/>
    <mergeCell ref="I151:I152"/>
    <mergeCell ref="F97:H97"/>
    <mergeCell ref="I97:I98"/>
    <mergeCell ref="B120:B121"/>
    <mergeCell ref="C120:C121"/>
    <mergeCell ref="D120:D121"/>
    <mergeCell ref="J151:J152"/>
    <mergeCell ref="A151:A152"/>
    <mergeCell ref="B151:B152"/>
    <mergeCell ref="C151:C152"/>
    <mergeCell ref="D151:D152"/>
    <mergeCell ref="E151:E152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J178:J179"/>
    <mergeCell ref="A178:A179"/>
    <mergeCell ref="B178:B179"/>
    <mergeCell ref="C178:C179"/>
    <mergeCell ref="D178:D179"/>
    <mergeCell ref="E178:E179"/>
    <mergeCell ref="F178:H178"/>
    <mergeCell ref="J161:J162"/>
    <mergeCell ref="D161:D162"/>
    <mergeCell ref="E161:E162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3:H3"/>
    <mergeCell ref="I3:I4"/>
    <mergeCell ref="J97:J98"/>
    <mergeCell ref="A97:A98"/>
    <mergeCell ref="B97:B98"/>
    <mergeCell ref="C97:C98"/>
    <mergeCell ref="D97:D98"/>
    <mergeCell ref="E97:E98"/>
    <mergeCell ref="F109:H109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J109:J110"/>
    <mergeCell ref="A109:A110"/>
    <mergeCell ref="B109:B110"/>
    <mergeCell ref="C109:C110"/>
    <mergeCell ref="D109:D110"/>
    <mergeCell ref="E109:E110"/>
    <mergeCell ref="J120:J121"/>
    <mergeCell ref="A120:A121"/>
    <mergeCell ref="A161:A162"/>
    <mergeCell ref="B161:B162"/>
    <mergeCell ref="C161:C162"/>
    <mergeCell ref="F161:H161"/>
    <mergeCell ref="I161:I162"/>
    <mergeCell ref="I228:I229"/>
    <mergeCell ref="J228:J229"/>
    <mergeCell ref="A228:A229"/>
    <mergeCell ref="B228:B229"/>
    <mergeCell ref="C228:C229"/>
    <mergeCell ref="D228:D229"/>
    <mergeCell ref="E228:E229"/>
    <mergeCell ref="F228:H228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178:I179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A282:A283"/>
    <mergeCell ref="B282:B283"/>
    <mergeCell ref="C282:C283"/>
    <mergeCell ref="D282:D283"/>
    <mergeCell ref="E282:E283"/>
    <mergeCell ref="F282:H282"/>
    <mergeCell ref="I282:I283"/>
    <mergeCell ref="J282:J283"/>
    <mergeCell ref="A296:A297"/>
    <mergeCell ref="B296:B297"/>
    <mergeCell ref="C296:C297"/>
    <mergeCell ref="D296:D297"/>
    <mergeCell ref="E296:E297"/>
    <mergeCell ref="F296:H296"/>
    <mergeCell ref="I296:I297"/>
    <mergeCell ref="J296:J297"/>
    <mergeCell ref="I552:I553"/>
    <mergeCell ref="J552:J553"/>
    <mergeCell ref="A552:A553"/>
    <mergeCell ref="B552:B553"/>
    <mergeCell ref="C552:C553"/>
    <mergeCell ref="D552:D553"/>
    <mergeCell ref="E552:E553"/>
    <mergeCell ref="F552:H552"/>
    <mergeCell ref="I421:I422"/>
    <mergeCell ref="J421:J422"/>
    <mergeCell ref="A421:A422"/>
    <mergeCell ref="B421:B422"/>
    <mergeCell ref="C421:C422"/>
    <mergeCell ref="D421:D422"/>
    <mergeCell ref="E421:E422"/>
    <mergeCell ref="F421:H421"/>
    <mergeCell ref="C447:C448"/>
    <mergeCell ref="D447:D448"/>
    <mergeCell ref="E447:E448"/>
    <mergeCell ref="F447:H447"/>
    <mergeCell ref="I447:I448"/>
    <mergeCell ref="J447:J448"/>
    <mergeCell ref="A447:A448"/>
    <mergeCell ref="B447:B448"/>
    <mergeCell ref="I567:I568"/>
    <mergeCell ref="J567:J568"/>
    <mergeCell ref="A567:A568"/>
    <mergeCell ref="B567:B568"/>
    <mergeCell ref="C567:C568"/>
    <mergeCell ref="D567:D568"/>
    <mergeCell ref="E567:E568"/>
    <mergeCell ref="F567:H567"/>
    <mergeCell ref="A593:A594"/>
    <mergeCell ref="B593:B594"/>
    <mergeCell ref="C593:C594"/>
    <mergeCell ref="D593:D594"/>
    <mergeCell ref="E593:E594"/>
    <mergeCell ref="F593:H593"/>
    <mergeCell ref="I593:I594"/>
    <mergeCell ref="J593:J594"/>
    <mergeCell ref="I577:I578"/>
    <mergeCell ref="J577:J578"/>
    <mergeCell ref="A577:A578"/>
    <mergeCell ref="B577:B578"/>
    <mergeCell ref="C577:C578"/>
    <mergeCell ref="D577:D578"/>
    <mergeCell ref="E577:E578"/>
    <mergeCell ref="F577:H577"/>
    <mergeCell ref="A683:A684"/>
    <mergeCell ref="B683:B684"/>
    <mergeCell ref="C683:C684"/>
    <mergeCell ref="D683:D684"/>
    <mergeCell ref="E683:E684"/>
    <mergeCell ref="F683:H683"/>
    <mergeCell ref="I683:I684"/>
    <mergeCell ref="J683:J684"/>
    <mergeCell ref="A607:A608"/>
    <mergeCell ref="B607:B608"/>
    <mergeCell ref="C607:C608"/>
    <mergeCell ref="D607:D608"/>
    <mergeCell ref="E607:E608"/>
    <mergeCell ref="F607:H607"/>
    <mergeCell ref="I607:I608"/>
    <mergeCell ref="J607:J608"/>
    <mergeCell ref="I641:I642"/>
    <mergeCell ref="J641:J642"/>
    <mergeCell ref="A641:A642"/>
    <mergeCell ref="B641:B642"/>
    <mergeCell ref="C641:C642"/>
    <mergeCell ref="D641:D642"/>
    <mergeCell ref="E641:E642"/>
    <mergeCell ref="F641:H64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C543-9F06-4062-A2F3-1A7BD92F5995}">
  <sheetPr>
    <tabColor theme="9"/>
  </sheetPr>
  <dimension ref="A1:J478"/>
  <sheetViews>
    <sheetView topLeftCell="A472" workbookViewId="0">
      <selection activeCell="E451" sqref="E45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129</v>
      </c>
      <c r="B5" s="6">
        <v>44925.756091157411</v>
      </c>
      <c r="C5" s="5" t="s">
        <v>127</v>
      </c>
      <c r="D5" s="7"/>
      <c r="E5" s="8"/>
      <c r="F5" s="9">
        <v>3549.51</v>
      </c>
      <c r="I5" s="10" t="s">
        <v>9</v>
      </c>
      <c r="J5" s="5" t="s">
        <v>127</v>
      </c>
    </row>
    <row r="6" spans="1:10">
      <c r="A6" s="5" t="s">
        <v>129</v>
      </c>
      <c r="B6" s="6">
        <v>44925.756091157411</v>
      </c>
      <c r="C6" s="5" t="s">
        <v>127</v>
      </c>
      <c r="D6" s="7"/>
      <c r="E6" s="8"/>
      <c r="H6" s="9">
        <v>392.7</v>
      </c>
      <c r="I6" s="5" t="s">
        <v>36</v>
      </c>
      <c r="J6" s="5" t="s">
        <v>127</v>
      </c>
    </row>
    <row r="7" spans="1:10">
      <c r="A7" s="5" t="s">
        <v>129</v>
      </c>
      <c r="B7" s="6">
        <v>44925.756091157411</v>
      </c>
      <c r="C7" s="5" t="s">
        <v>127</v>
      </c>
      <c r="D7" s="7"/>
      <c r="E7" s="8"/>
      <c r="H7" s="9">
        <v>155</v>
      </c>
      <c r="I7" s="10" t="s">
        <v>37</v>
      </c>
      <c r="J7" s="5" t="s">
        <v>127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>
      <c r="A9" s="13" t="s">
        <v>23</v>
      </c>
      <c r="B9" s="13" t="s">
        <v>24</v>
      </c>
      <c r="C9" s="13" t="s">
        <v>25</v>
      </c>
      <c r="D9" s="28">
        <v>112517548</v>
      </c>
      <c r="E9" s="14">
        <v>112517734</v>
      </c>
      <c r="H9" s="9"/>
      <c r="I9" s="10"/>
      <c r="J9" s="5"/>
    </row>
    <row r="10" spans="1:10">
      <c r="A10" s="5"/>
      <c r="B10" s="6"/>
      <c r="C10" s="5"/>
      <c r="D10" s="7"/>
      <c r="E10" s="8"/>
      <c r="H10" s="9"/>
      <c r="I10" s="10"/>
      <c r="J10" s="5"/>
    </row>
    <row r="11" spans="1:10">
      <c r="A11" s="5"/>
      <c r="B11" s="6"/>
      <c r="C11" s="5"/>
      <c r="D11" s="7"/>
      <c r="E11" s="8"/>
      <c r="H11" s="9"/>
      <c r="I11" s="10"/>
      <c r="J11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95" t="s">
        <v>0</v>
      </c>
      <c r="B14" s="95" t="s">
        <v>2</v>
      </c>
      <c r="C14" s="95" t="s">
        <v>3</v>
      </c>
      <c r="D14" s="95" t="s">
        <v>4</v>
      </c>
      <c r="E14" s="95" t="s">
        <v>5</v>
      </c>
      <c r="F14" s="97" t="s">
        <v>6</v>
      </c>
      <c r="G14" s="98"/>
      <c r="H14" s="99"/>
      <c r="I14" s="95" t="s">
        <v>7</v>
      </c>
      <c r="J14" s="95" t="s">
        <v>8</v>
      </c>
    </row>
    <row r="15" spans="1:10">
      <c r="A15" s="96"/>
      <c r="B15" s="96"/>
      <c r="C15" s="96"/>
      <c r="D15" s="96"/>
      <c r="E15" s="96"/>
      <c r="F15" s="4" t="s">
        <v>9</v>
      </c>
      <c r="G15" s="4" t="s">
        <v>10</v>
      </c>
      <c r="H15" s="4" t="s">
        <v>11</v>
      </c>
      <c r="I15" s="96"/>
      <c r="J15" s="96"/>
    </row>
    <row r="16" spans="1:10">
      <c r="A16" s="5" t="s">
        <v>126</v>
      </c>
      <c r="B16" s="6">
        <v>44926.545426805555</v>
      </c>
      <c r="C16" s="5" t="s">
        <v>127</v>
      </c>
      <c r="D16" s="7"/>
      <c r="E16" s="8"/>
      <c r="F16" s="9">
        <v>3944.5</v>
      </c>
      <c r="I16" s="10" t="s">
        <v>9</v>
      </c>
      <c r="J16" s="5" t="s">
        <v>127</v>
      </c>
    </row>
    <row r="17" spans="1:10">
      <c r="A17" s="5" t="s">
        <v>126</v>
      </c>
      <c r="B17" s="6">
        <v>44926.545426805555</v>
      </c>
      <c r="C17" s="5" t="s">
        <v>127</v>
      </c>
      <c r="D17" s="7"/>
      <c r="E17" s="8"/>
      <c r="H17" s="9">
        <v>711.8</v>
      </c>
      <c r="I17" s="5" t="s">
        <v>36</v>
      </c>
      <c r="J17" s="5" t="s">
        <v>127</v>
      </c>
    </row>
    <row r="18" spans="1:10">
      <c r="A18" s="5" t="s">
        <v>126</v>
      </c>
      <c r="B18" s="6">
        <v>44926.545426805555</v>
      </c>
      <c r="C18" s="5" t="s">
        <v>127</v>
      </c>
      <c r="D18" s="7"/>
      <c r="E18" s="8"/>
      <c r="H18" s="9">
        <v>350.6</v>
      </c>
      <c r="I18" s="10" t="s">
        <v>37</v>
      </c>
      <c r="J18" s="5" t="s">
        <v>127</v>
      </c>
    </row>
    <row r="19" spans="1:10">
      <c r="A19" s="11" t="s">
        <v>22</v>
      </c>
      <c r="B19" s="3"/>
      <c r="C19" s="3"/>
      <c r="D19" s="7"/>
      <c r="E19" s="8"/>
      <c r="H19" s="9"/>
      <c r="I19" s="10"/>
      <c r="J19" s="5"/>
    </row>
    <row r="20" spans="1:10" ht="15.75">
      <c r="A20" s="13" t="s">
        <v>23</v>
      </c>
      <c r="B20" s="13" t="s">
        <v>24</v>
      </c>
      <c r="C20" s="13" t="s">
        <v>25</v>
      </c>
      <c r="D20" s="28">
        <v>112517554</v>
      </c>
      <c r="E20" s="14">
        <v>112517735</v>
      </c>
      <c r="H20" s="9"/>
      <c r="I20" s="10"/>
      <c r="J20" s="5"/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269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95" t="s">
        <v>0</v>
      </c>
      <c r="B25" s="95" t="s">
        <v>2</v>
      </c>
      <c r="C25" s="95" t="s">
        <v>3</v>
      </c>
      <c r="D25" s="95" t="s">
        <v>4</v>
      </c>
      <c r="E25" s="95" t="s">
        <v>5</v>
      </c>
      <c r="F25" s="97" t="s">
        <v>6</v>
      </c>
      <c r="G25" s="98"/>
      <c r="H25" s="99"/>
      <c r="I25" s="95" t="s">
        <v>7</v>
      </c>
      <c r="J25" s="95" t="s">
        <v>8</v>
      </c>
    </row>
    <row r="26" spans="1:10">
      <c r="A26" s="96"/>
      <c r="B26" s="96"/>
      <c r="C26" s="96"/>
      <c r="D26" s="96"/>
      <c r="E26" s="96"/>
      <c r="F26" s="4" t="s">
        <v>9</v>
      </c>
      <c r="G26" s="4" t="s">
        <v>10</v>
      </c>
      <c r="H26" s="4" t="s">
        <v>11</v>
      </c>
      <c r="I26" s="96"/>
      <c r="J26" s="96"/>
    </row>
    <row r="27" spans="1:10">
      <c r="A27" s="17" t="s">
        <v>270</v>
      </c>
      <c r="B27" s="30"/>
      <c r="C27" s="30"/>
    </row>
    <row r="28" spans="1:10">
      <c r="A28" s="11" t="s">
        <v>22</v>
      </c>
      <c r="B28" s="3"/>
      <c r="C28" s="3"/>
    </row>
    <row r="29" spans="1:10">
      <c r="A29" s="13" t="s">
        <v>23</v>
      </c>
      <c r="B29" s="13" t="s">
        <v>24</v>
      </c>
      <c r="C29" s="13" t="s">
        <v>25</v>
      </c>
    </row>
    <row r="30" spans="1:10">
      <c r="A30" s="29"/>
      <c r="B30" s="29"/>
      <c r="C30" s="29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216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95" t="s">
        <v>0</v>
      </c>
      <c r="B34" s="95" t="s">
        <v>2</v>
      </c>
      <c r="C34" s="95" t="s">
        <v>3</v>
      </c>
      <c r="D34" s="95" t="s">
        <v>4</v>
      </c>
      <c r="E34" s="95" t="s">
        <v>5</v>
      </c>
      <c r="F34" s="97" t="s">
        <v>6</v>
      </c>
      <c r="G34" s="98"/>
      <c r="H34" s="99"/>
      <c r="I34" s="95" t="s">
        <v>7</v>
      </c>
      <c r="J34" s="95" t="s">
        <v>8</v>
      </c>
    </row>
    <row r="35" spans="1:10">
      <c r="A35" s="96"/>
      <c r="B35" s="96"/>
      <c r="C35" s="96"/>
      <c r="D35" s="96"/>
      <c r="E35" s="96"/>
      <c r="F35" s="4" t="s">
        <v>9</v>
      </c>
      <c r="G35" s="4" t="s">
        <v>10</v>
      </c>
      <c r="H35" s="4" t="s">
        <v>11</v>
      </c>
      <c r="I35" s="96"/>
      <c r="J35" s="96"/>
    </row>
    <row r="36" spans="1:10">
      <c r="A36" s="5" t="s">
        <v>249</v>
      </c>
      <c r="B36" s="6">
        <v>44929.757664641205</v>
      </c>
      <c r="C36" s="5" t="s">
        <v>127</v>
      </c>
      <c r="D36" s="7"/>
      <c r="E36" s="8"/>
      <c r="F36" s="9">
        <v>2167.34</v>
      </c>
      <c r="I36" s="10" t="s">
        <v>9</v>
      </c>
      <c r="J36" s="5" t="s">
        <v>127</v>
      </c>
    </row>
    <row r="37" spans="1:10">
      <c r="A37" s="5" t="s">
        <v>249</v>
      </c>
      <c r="B37" s="6">
        <v>44929.757664641205</v>
      </c>
      <c r="C37" s="5" t="s">
        <v>127</v>
      </c>
      <c r="D37" s="7"/>
      <c r="E37" s="8"/>
      <c r="H37" s="9">
        <v>56.1</v>
      </c>
      <c r="I37" s="5" t="s">
        <v>36</v>
      </c>
      <c r="J37" s="5" t="s">
        <v>127</v>
      </c>
    </row>
    <row r="38" spans="1:10">
      <c r="A38" s="11" t="s">
        <v>22</v>
      </c>
      <c r="B38" s="3"/>
      <c r="C38" s="3"/>
      <c r="D38" s="7"/>
      <c r="E38" s="8"/>
      <c r="H38" s="9"/>
      <c r="I38" s="10"/>
      <c r="J38" s="8"/>
    </row>
    <row r="39" spans="1:10" ht="15.75">
      <c r="A39" s="13" t="s">
        <v>23</v>
      </c>
      <c r="B39" s="13" t="s">
        <v>24</v>
      </c>
      <c r="C39" s="13" t="s">
        <v>25</v>
      </c>
      <c r="D39" s="28">
        <v>112521197</v>
      </c>
      <c r="E39" s="14">
        <v>112521379</v>
      </c>
      <c r="H39" s="9"/>
      <c r="I39" s="10"/>
      <c r="J39" s="8"/>
    </row>
    <row r="40" spans="1:10">
      <c r="A40" s="5"/>
      <c r="B40" s="6"/>
      <c r="C40" s="5"/>
      <c r="D40" s="7"/>
      <c r="E40" s="8"/>
      <c r="H40" s="9"/>
      <c r="I40" s="10"/>
      <c r="J40" s="8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271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95" t="s">
        <v>0</v>
      </c>
      <c r="B44" s="95" t="s">
        <v>2</v>
      </c>
      <c r="C44" s="95" t="s">
        <v>3</v>
      </c>
      <c r="D44" s="95" t="s">
        <v>4</v>
      </c>
      <c r="E44" s="95" t="s">
        <v>5</v>
      </c>
      <c r="F44" s="97" t="s">
        <v>6</v>
      </c>
      <c r="G44" s="98"/>
      <c r="H44" s="99"/>
      <c r="I44" s="95" t="s">
        <v>7</v>
      </c>
      <c r="J44" s="95" t="s">
        <v>8</v>
      </c>
    </row>
    <row r="45" spans="1:10">
      <c r="A45" s="96"/>
      <c r="B45" s="96"/>
      <c r="C45" s="96"/>
      <c r="D45" s="96"/>
      <c r="E45" s="96"/>
      <c r="F45" s="4" t="s">
        <v>9</v>
      </c>
      <c r="G45" s="4" t="s">
        <v>10</v>
      </c>
      <c r="H45" s="4" t="s">
        <v>11</v>
      </c>
      <c r="I45" s="96"/>
      <c r="J45" s="96"/>
    </row>
    <row r="46" spans="1:10">
      <c r="A46" s="5" t="s">
        <v>289</v>
      </c>
      <c r="B46" s="6">
        <v>44930.752909907409</v>
      </c>
      <c r="C46" s="5" t="s">
        <v>127</v>
      </c>
      <c r="D46" s="7"/>
      <c r="E46" s="8"/>
      <c r="F46" s="9">
        <v>4672.05</v>
      </c>
      <c r="I46" s="10" t="s">
        <v>9</v>
      </c>
      <c r="J46" s="5" t="s">
        <v>127</v>
      </c>
    </row>
    <row r="47" spans="1:10">
      <c r="A47" s="5" t="s">
        <v>289</v>
      </c>
      <c r="B47" s="6">
        <v>44930.752909907409</v>
      </c>
      <c r="C47" s="5" t="s">
        <v>127</v>
      </c>
      <c r="D47" s="7"/>
      <c r="E47" s="8"/>
      <c r="H47" s="9">
        <v>168.98</v>
      </c>
      <c r="I47" s="5" t="s">
        <v>36</v>
      </c>
      <c r="J47" s="5" t="s">
        <v>127</v>
      </c>
    </row>
    <row r="48" spans="1:10">
      <c r="A48" s="11" t="s">
        <v>22</v>
      </c>
      <c r="B48" s="3"/>
      <c r="C48" s="3"/>
      <c r="D48" s="7"/>
      <c r="E48" s="8"/>
      <c r="H48" s="9"/>
      <c r="I48" s="10"/>
      <c r="J48" s="8"/>
    </row>
    <row r="49" spans="1:10" ht="15.75">
      <c r="A49" s="13" t="s">
        <v>23</v>
      </c>
      <c r="B49" s="13" t="s">
        <v>24</v>
      </c>
      <c r="C49" s="13" t="s">
        <v>25</v>
      </c>
      <c r="D49" s="28">
        <v>112521199</v>
      </c>
      <c r="E49" s="14">
        <v>112521401</v>
      </c>
      <c r="H49" s="9"/>
      <c r="I49" s="10"/>
      <c r="J49" s="8"/>
    </row>
    <row r="50" spans="1:10">
      <c r="A50" s="5"/>
      <c r="B50" s="6"/>
      <c r="C50" s="5"/>
      <c r="D50" s="7"/>
      <c r="E50" s="8"/>
      <c r="H50" s="9"/>
      <c r="I50" s="10"/>
      <c r="J50" s="8"/>
    </row>
    <row r="52" spans="1:10">
      <c r="A52" s="1" t="s">
        <v>0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 t="s">
        <v>323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95" t="s">
        <v>0</v>
      </c>
      <c r="B54" s="95" t="s">
        <v>2</v>
      </c>
      <c r="C54" s="95" t="s">
        <v>3</v>
      </c>
      <c r="D54" s="95" t="s">
        <v>4</v>
      </c>
      <c r="E54" s="95" t="s">
        <v>5</v>
      </c>
      <c r="F54" s="97" t="s">
        <v>6</v>
      </c>
      <c r="G54" s="98"/>
      <c r="H54" s="99"/>
      <c r="I54" s="95" t="s">
        <v>7</v>
      </c>
      <c r="J54" s="95" t="s">
        <v>8</v>
      </c>
    </row>
    <row r="55" spans="1:10">
      <c r="A55" s="96"/>
      <c r="B55" s="96"/>
      <c r="C55" s="96"/>
      <c r="D55" s="96"/>
      <c r="E55" s="96"/>
      <c r="F55" s="4" t="s">
        <v>9</v>
      </c>
      <c r="G55" s="4" t="s">
        <v>10</v>
      </c>
      <c r="H55" s="4" t="s">
        <v>11</v>
      </c>
      <c r="I55" s="96"/>
      <c r="J55" s="96"/>
    </row>
    <row r="56" spans="1:10">
      <c r="A56" s="5" t="s">
        <v>341</v>
      </c>
      <c r="B56" s="6">
        <v>44931.753881944445</v>
      </c>
      <c r="C56" s="5" t="s">
        <v>127</v>
      </c>
      <c r="D56" s="7"/>
      <c r="E56" s="8"/>
      <c r="F56" s="9">
        <v>5994.5</v>
      </c>
      <c r="I56" s="10" t="s">
        <v>9</v>
      </c>
      <c r="J56" s="5" t="s">
        <v>127</v>
      </c>
    </row>
    <row r="57" spans="1:10">
      <c r="A57" s="5" t="s">
        <v>341</v>
      </c>
      <c r="B57" s="6">
        <v>44931.753881944445</v>
      </c>
      <c r="C57" s="5" t="s">
        <v>127</v>
      </c>
      <c r="D57" s="7"/>
      <c r="E57" s="8"/>
      <c r="H57" s="9">
        <v>275.49</v>
      </c>
      <c r="I57" s="5" t="s">
        <v>36</v>
      </c>
      <c r="J57" s="5" t="s">
        <v>127</v>
      </c>
    </row>
    <row r="58" spans="1:10">
      <c r="A58" s="5" t="s">
        <v>341</v>
      </c>
      <c r="B58" s="6">
        <v>44931.753881944445</v>
      </c>
      <c r="C58" s="5" t="s">
        <v>127</v>
      </c>
      <c r="D58" s="7"/>
      <c r="E58" s="8"/>
      <c r="H58" s="9">
        <v>174.74</v>
      </c>
      <c r="I58" s="10" t="s">
        <v>37</v>
      </c>
      <c r="J58" s="5" t="s">
        <v>127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28">
        <v>112540415</v>
      </c>
      <c r="E60" s="14">
        <v>112556926</v>
      </c>
      <c r="H60" s="9"/>
      <c r="I60" s="10"/>
      <c r="J60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363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95" t="s">
        <v>0</v>
      </c>
      <c r="B65" s="95" t="s">
        <v>2</v>
      </c>
      <c r="C65" s="95" t="s">
        <v>3</v>
      </c>
      <c r="D65" s="95" t="s">
        <v>4</v>
      </c>
      <c r="E65" s="95" t="s">
        <v>5</v>
      </c>
      <c r="F65" s="97" t="s">
        <v>6</v>
      </c>
      <c r="G65" s="98"/>
      <c r="H65" s="99"/>
      <c r="I65" s="95" t="s">
        <v>7</v>
      </c>
      <c r="J65" s="95" t="s">
        <v>8</v>
      </c>
    </row>
    <row r="66" spans="1:10">
      <c r="A66" s="96"/>
      <c r="B66" s="96"/>
      <c r="C66" s="96"/>
      <c r="D66" s="96"/>
      <c r="E66" s="96"/>
      <c r="F66" s="4" t="s">
        <v>9</v>
      </c>
      <c r="G66" s="4" t="s">
        <v>10</v>
      </c>
      <c r="H66" s="4" t="s">
        <v>11</v>
      </c>
      <c r="I66" s="96"/>
      <c r="J66" s="96"/>
    </row>
    <row r="67" spans="1:10">
      <c r="A67" s="5" t="s">
        <v>396</v>
      </c>
      <c r="B67" s="6">
        <v>44932.754107199071</v>
      </c>
      <c r="C67" s="5" t="s">
        <v>127</v>
      </c>
      <c r="D67" s="7"/>
      <c r="E67" s="8"/>
      <c r="F67" s="9">
        <v>5741.77</v>
      </c>
      <c r="I67" s="10" t="s">
        <v>9</v>
      </c>
      <c r="J67" s="5" t="s">
        <v>127</v>
      </c>
    </row>
    <row r="68" spans="1:10">
      <c r="A68" s="5" t="s">
        <v>396</v>
      </c>
      <c r="B68" s="6">
        <v>44932.754107199071</v>
      </c>
      <c r="C68" s="5" t="s">
        <v>127</v>
      </c>
      <c r="D68" s="7"/>
      <c r="E68" s="8"/>
      <c r="H68" s="9">
        <v>63.77</v>
      </c>
      <c r="I68" s="5" t="s">
        <v>36</v>
      </c>
      <c r="J68" s="5" t="s">
        <v>127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112540689</v>
      </c>
      <c r="E70" s="14">
        <v>112556927</v>
      </c>
      <c r="H70" s="9"/>
      <c r="I70" s="10"/>
      <c r="J70" s="5"/>
    </row>
    <row r="71" spans="1:10">
      <c r="A71" s="5"/>
      <c r="B71" s="6"/>
      <c r="C71" s="5"/>
      <c r="D71" s="7"/>
      <c r="E71" s="8"/>
      <c r="H71" s="9"/>
      <c r="I71" s="10"/>
      <c r="J71" s="5"/>
    </row>
    <row r="72" spans="1:10">
      <c r="A72" s="5"/>
      <c r="B72" s="6"/>
      <c r="C72" s="5"/>
      <c r="D72" s="7"/>
      <c r="E72" s="8"/>
      <c r="H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366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5" t="s">
        <v>0</v>
      </c>
      <c r="B75" s="95" t="s">
        <v>2</v>
      </c>
      <c r="C75" s="95" t="s">
        <v>3</v>
      </c>
      <c r="D75" s="95" t="s">
        <v>4</v>
      </c>
      <c r="E75" s="95" t="s">
        <v>5</v>
      </c>
      <c r="F75" s="97" t="s">
        <v>6</v>
      </c>
      <c r="G75" s="98"/>
      <c r="H75" s="99"/>
      <c r="I75" s="95" t="s">
        <v>7</v>
      </c>
      <c r="J75" s="95" t="s">
        <v>8</v>
      </c>
    </row>
    <row r="76" spans="1:10">
      <c r="A76" s="96"/>
      <c r="B76" s="96"/>
      <c r="C76" s="96"/>
      <c r="D76" s="96"/>
      <c r="E76" s="96"/>
      <c r="F76" s="4" t="s">
        <v>9</v>
      </c>
      <c r="G76" s="4" t="s">
        <v>10</v>
      </c>
      <c r="H76" s="4" t="s">
        <v>11</v>
      </c>
      <c r="I76" s="96"/>
      <c r="J76" s="96"/>
    </row>
    <row r="77" spans="1:10">
      <c r="A77" s="5" t="s">
        <v>397</v>
      </c>
      <c r="B77" s="6">
        <v>44933.546179305558</v>
      </c>
      <c r="C77" s="5" t="s">
        <v>127</v>
      </c>
      <c r="D77" s="7"/>
      <c r="E77" s="8"/>
      <c r="F77" s="9">
        <v>6353.28</v>
      </c>
      <c r="I77" s="10" t="s">
        <v>9</v>
      </c>
      <c r="J77" s="5" t="s">
        <v>127</v>
      </c>
    </row>
    <row r="78" spans="1:10">
      <c r="A78" s="5" t="s">
        <v>397</v>
      </c>
      <c r="B78" s="6">
        <v>44933.546179305558</v>
      </c>
      <c r="C78" s="5" t="s">
        <v>127</v>
      </c>
      <c r="D78" s="7"/>
      <c r="E78" s="8"/>
      <c r="H78" s="9">
        <v>336.76</v>
      </c>
      <c r="I78" s="5" t="s">
        <v>36</v>
      </c>
      <c r="J78" s="5" t="s">
        <v>127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>
      <c r="A80" s="13" t="s">
        <v>23</v>
      </c>
      <c r="B80" s="13" t="s">
        <v>24</v>
      </c>
      <c r="C80" s="13" t="s">
        <v>25</v>
      </c>
      <c r="D80" s="28">
        <v>112563553</v>
      </c>
      <c r="E80" s="14">
        <v>112563587</v>
      </c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433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95" t="s">
        <v>0</v>
      </c>
      <c r="B85" s="95" t="s">
        <v>2</v>
      </c>
      <c r="C85" s="95" t="s">
        <v>3</v>
      </c>
      <c r="D85" s="95" t="s">
        <v>4</v>
      </c>
      <c r="E85" s="95" t="s">
        <v>5</v>
      </c>
      <c r="F85" s="97" t="s">
        <v>6</v>
      </c>
      <c r="G85" s="98"/>
      <c r="H85" s="99"/>
      <c r="I85" s="95" t="s">
        <v>7</v>
      </c>
      <c r="J85" s="95" t="s">
        <v>8</v>
      </c>
    </row>
    <row r="86" spans="1:10">
      <c r="A86" s="96"/>
      <c r="B86" s="96"/>
      <c r="C86" s="96"/>
      <c r="D86" s="96"/>
      <c r="E86" s="96"/>
      <c r="F86" s="4" t="s">
        <v>9</v>
      </c>
      <c r="G86" s="4" t="s">
        <v>10</v>
      </c>
      <c r="H86" s="4" t="s">
        <v>11</v>
      </c>
      <c r="I86" s="96"/>
      <c r="J86" s="96"/>
    </row>
    <row r="87" spans="1:10">
      <c r="A87" s="5" t="s">
        <v>451</v>
      </c>
      <c r="B87" s="6">
        <v>44935.753402395836</v>
      </c>
      <c r="C87" s="5" t="s">
        <v>127</v>
      </c>
      <c r="D87" s="7"/>
      <c r="E87" s="8"/>
      <c r="F87" s="9">
        <v>4562.2299999999996</v>
      </c>
      <c r="I87" s="10" t="s">
        <v>9</v>
      </c>
      <c r="J87" s="5" t="s">
        <v>127</v>
      </c>
    </row>
    <row r="88" spans="1:10">
      <c r="A88" s="5" t="s">
        <v>451</v>
      </c>
      <c r="B88" s="6">
        <v>44935.753402395836</v>
      </c>
      <c r="C88" s="5" t="s">
        <v>127</v>
      </c>
      <c r="D88" s="7"/>
      <c r="E88" s="8"/>
      <c r="H88" s="9">
        <v>234.68</v>
      </c>
      <c r="I88" s="5" t="s">
        <v>36</v>
      </c>
      <c r="J88" s="5" t="s">
        <v>127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>
      <c r="A90" s="13" t="s">
        <v>23</v>
      </c>
      <c r="B90" s="13" t="s">
        <v>24</v>
      </c>
      <c r="C90" s="13" t="s">
        <v>25</v>
      </c>
      <c r="D90" s="28">
        <v>112569773</v>
      </c>
      <c r="E90" s="14">
        <v>112569861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474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95" t="s">
        <v>0</v>
      </c>
      <c r="B95" s="95" t="s">
        <v>2</v>
      </c>
      <c r="C95" s="95" t="s">
        <v>3</v>
      </c>
      <c r="D95" s="95" t="s">
        <v>4</v>
      </c>
      <c r="E95" s="95" t="s">
        <v>5</v>
      </c>
      <c r="F95" s="97" t="s">
        <v>6</v>
      </c>
      <c r="G95" s="98"/>
      <c r="H95" s="99"/>
      <c r="I95" s="95" t="s">
        <v>7</v>
      </c>
      <c r="J95" s="95" t="s">
        <v>8</v>
      </c>
    </row>
    <row r="96" spans="1:10">
      <c r="A96" s="96"/>
      <c r="B96" s="96"/>
      <c r="C96" s="96"/>
      <c r="D96" s="96"/>
      <c r="E96" s="96"/>
      <c r="F96" s="4" t="s">
        <v>9</v>
      </c>
      <c r="G96" s="4" t="s">
        <v>10</v>
      </c>
      <c r="H96" s="4" t="s">
        <v>11</v>
      </c>
      <c r="I96" s="96"/>
      <c r="J96" s="96"/>
    </row>
    <row r="97" spans="1:10">
      <c r="A97" s="5" t="s">
        <v>489</v>
      </c>
      <c r="B97" s="6">
        <v>44936.753222627318</v>
      </c>
      <c r="C97" s="5" t="s">
        <v>127</v>
      </c>
      <c r="D97" s="7"/>
      <c r="E97" s="8"/>
      <c r="F97" s="9">
        <v>7024.43</v>
      </c>
      <c r="I97" s="10" t="s">
        <v>9</v>
      </c>
      <c r="J97" s="5" t="s">
        <v>127</v>
      </c>
    </row>
    <row r="98" spans="1:10">
      <c r="A98" s="5" t="s">
        <v>489</v>
      </c>
      <c r="B98" s="6">
        <v>44936.753222627318</v>
      </c>
      <c r="C98" s="5" t="s">
        <v>127</v>
      </c>
      <c r="D98" s="7"/>
      <c r="E98" s="8"/>
      <c r="H98" s="9">
        <v>466.68</v>
      </c>
      <c r="I98" s="5" t="s">
        <v>36</v>
      </c>
      <c r="J98" s="5" t="s">
        <v>127</v>
      </c>
    </row>
    <row r="99" spans="1:10">
      <c r="A99" s="5" t="s">
        <v>489</v>
      </c>
      <c r="B99" s="6">
        <v>44936.753222627318</v>
      </c>
      <c r="C99" s="5" t="s">
        <v>127</v>
      </c>
      <c r="D99" s="7"/>
      <c r="E99" s="8"/>
      <c r="H99" s="9">
        <v>40</v>
      </c>
      <c r="I99" s="10" t="s">
        <v>37</v>
      </c>
      <c r="J99" s="5" t="s">
        <v>127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5"/>
    </row>
    <row r="101" spans="1:10" ht="15.75">
      <c r="A101" s="13" t="s">
        <v>23</v>
      </c>
      <c r="B101" s="13" t="s">
        <v>24</v>
      </c>
      <c r="C101" s="13" t="s">
        <v>25</v>
      </c>
      <c r="D101" s="28">
        <v>112576472</v>
      </c>
      <c r="E101" s="14">
        <v>112576568</v>
      </c>
      <c r="H101" s="9"/>
      <c r="I101" s="10"/>
      <c r="J101" s="5"/>
    </row>
    <row r="102" spans="1:10">
      <c r="A102" s="5"/>
      <c r="B102" s="6"/>
      <c r="C102" s="5"/>
      <c r="D102" s="7"/>
      <c r="E102" s="8"/>
      <c r="H102" s="9"/>
      <c r="I102" s="10"/>
      <c r="J102" s="5"/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508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95" t="s">
        <v>0</v>
      </c>
      <c r="B106" s="95" t="s">
        <v>2</v>
      </c>
      <c r="C106" s="95" t="s">
        <v>3</v>
      </c>
      <c r="D106" s="95" t="s">
        <v>4</v>
      </c>
      <c r="E106" s="95" t="s">
        <v>5</v>
      </c>
      <c r="F106" s="97" t="s">
        <v>6</v>
      </c>
      <c r="G106" s="98"/>
      <c r="H106" s="99"/>
      <c r="I106" s="95" t="s">
        <v>7</v>
      </c>
      <c r="J106" s="95" t="s">
        <v>8</v>
      </c>
    </row>
    <row r="107" spans="1:10">
      <c r="A107" s="96"/>
      <c r="B107" s="96"/>
      <c r="C107" s="96"/>
      <c r="D107" s="96"/>
      <c r="E107" s="96"/>
      <c r="F107" s="4" t="s">
        <v>9</v>
      </c>
      <c r="G107" s="4" t="s">
        <v>10</v>
      </c>
      <c r="H107" s="4" t="s">
        <v>11</v>
      </c>
      <c r="I107" s="96"/>
      <c r="J107" s="96"/>
    </row>
    <row r="108" spans="1:10">
      <c r="A108" s="5" t="s">
        <v>525</v>
      </c>
      <c r="B108" s="6">
        <v>44937.755459537038</v>
      </c>
      <c r="C108" s="5" t="s">
        <v>127</v>
      </c>
      <c r="D108" s="7"/>
      <c r="E108" s="8"/>
      <c r="F108" s="9">
        <v>4485.25</v>
      </c>
      <c r="I108" s="10" t="s">
        <v>9</v>
      </c>
      <c r="J108" s="5" t="s">
        <v>127</v>
      </c>
    </row>
    <row r="109" spans="1:10">
      <c r="A109" s="5" t="s">
        <v>525</v>
      </c>
      <c r="B109" s="6">
        <v>44937.755459537038</v>
      </c>
      <c r="C109" s="5" t="s">
        <v>127</v>
      </c>
      <c r="D109" s="7"/>
      <c r="E109" s="8"/>
      <c r="H109" s="9">
        <v>81.17</v>
      </c>
      <c r="I109" s="5" t="s">
        <v>36</v>
      </c>
      <c r="J109" s="5" t="s">
        <v>127</v>
      </c>
    </row>
    <row r="110" spans="1:10">
      <c r="A110" s="5" t="s">
        <v>525</v>
      </c>
      <c r="B110" s="6">
        <v>44937.755459537038</v>
      </c>
      <c r="C110" s="5" t="s">
        <v>127</v>
      </c>
      <c r="D110" s="7"/>
      <c r="E110" s="8"/>
      <c r="H110" s="9">
        <v>29.74</v>
      </c>
      <c r="I110" s="10" t="s">
        <v>37</v>
      </c>
      <c r="J110" s="5" t="s">
        <v>127</v>
      </c>
    </row>
    <row r="111" spans="1:10">
      <c r="A111" s="11" t="s">
        <v>22</v>
      </c>
      <c r="B111" s="3"/>
      <c r="C111" s="3"/>
      <c r="D111" s="7"/>
      <c r="E111" s="8"/>
      <c r="H111" s="9"/>
      <c r="I111" s="10"/>
      <c r="J111" s="8"/>
    </row>
    <row r="112" spans="1:10" ht="15.75">
      <c r="A112" s="13" t="s">
        <v>23</v>
      </c>
      <c r="B112" s="13" t="s">
        <v>24</v>
      </c>
      <c r="C112" s="13" t="s">
        <v>25</v>
      </c>
      <c r="D112" s="28">
        <v>112584033</v>
      </c>
      <c r="E112" s="14">
        <v>112584178</v>
      </c>
      <c r="H112" s="9"/>
      <c r="I112" s="10"/>
      <c r="J112" s="8"/>
    </row>
    <row r="113" spans="1:10">
      <c r="A113" s="5"/>
      <c r="B113" s="6"/>
      <c r="C113" s="5"/>
      <c r="D113" s="7"/>
      <c r="E113" s="8"/>
      <c r="H113" s="9"/>
      <c r="I113" s="10"/>
      <c r="J113" s="8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541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95" t="s">
        <v>0</v>
      </c>
      <c r="B117" s="95" t="s">
        <v>2</v>
      </c>
      <c r="C117" s="95" t="s">
        <v>3</v>
      </c>
      <c r="D117" s="95" t="s">
        <v>4</v>
      </c>
      <c r="E117" s="95" t="s">
        <v>5</v>
      </c>
      <c r="F117" s="97" t="s">
        <v>6</v>
      </c>
      <c r="G117" s="98"/>
      <c r="H117" s="99"/>
      <c r="I117" s="95" t="s">
        <v>7</v>
      </c>
      <c r="J117" s="95" t="s">
        <v>8</v>
      </c>
    </row>
    <row r="118" spans="1:10">
      <c r="A118" s="96"/>
      <c r="B118" s="96"/>
      <c r="C118" s="96"/>
      <c r="D118" s="96"/>
      <c r="E118" s="96"/>
      <c r="F118" s="4" t="s">
        <v>9</v>
      </c>
      <c r="G118" s="4" t="s">
        <v>10</v>
      </c>
      <c r="H118" s="4" t="s">
        <v>11</v>
      </c>
      <c r="I118" s="96"/>
      <c r="J118" s="96"/>
    </row>
    <row r="119" spans="1:10">
      <c r="A119" s="5" t="s">
        <v>560</v>
      </c>
      <c r="B119" s="6">
        <v>44938.76024945602</v>
      </c>
      <c r="C119" s="5" t="s">
        <v>127</v>
      </c>
      <c r="D119" s="7"/>
      <c r="E119" s="8"/>
      <c r="F119" s="9">
        <v>4219.45</v>
      </c>
      <c r="I119" s="10" t="s">
        <v>9</v>
      </c>
      <c r="J119" s="5" t="s">
        <v>127</v>
      </c>
    </row>
    <row r="120" spans="1:10">
      <c r="A120" s="5" t="s">
        <v>560</v>
      </c>
      <c r="B120" s="6">
        <v>44938.76024945602</v>
      </c>
      <c r="C120" s="5" t="s">
        <v>127</v>
      </c>
      <c r="D120" s="7"/>
      <c r="E120" s="8"/>
      <c r="H120" s="9">
        <v>298.47000000000003</v>
      </c>
      <c r="I120" s="5" t="s">
        <v>36</v>
      </c>
      <c r="J120" s="5" t="s">
        <v>127</v>
      </c>
    </row>
    <row r="121" spans="1:10">
      <c r="A121" s="11" t="s">
        <v>22</v>
      </c>
      <c r="B121" s="3"/>
      <c r="C121" s="3"/>
      <c r="D121" s="7"/>
      <c r="E121" s="8"/>
      <c r="F121" s="9"/>
      <c r="I121" s="10"/>
      <c r="J121" s="8"/>
    </row>
    <row r="122" spans="1:10" ht="15.75">
      <c r="A122" s="13" t="s">
        <v>23</v>
      </c>
      <c r="B122" s="13" t="s">
        <v>24</v>
      </c>
      <c r="C122" s="13" t="s">
        <v>25</v>
      </c>
      <c r="D122" s="28">
        <v>112587043</v>
      </c>
      <c r="E122" s="14">
        <v>112587215</v>
      </c>
      <c r="F122" s="9"/>
      <c r="I122" s="10"/>
      <c r="J122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585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5" t="s">
        <v>0</v>
      </c>
      <c r="B127" s="95" t="s">
        <v>2</v>
      </c>
      <c r="C127" s="95" t="s">
        <v>3</v>
      </c>
      <c r="D127" s="95" t="s">
        <v>4</v>
      </c>
      <c r="E127" s="95" t="s">
        <v>5</v>
      </c>
      <c r="F127" s="97" t="s">
        <v>6</v>
      </c>
      <c r="G127" s="98"/>
      <c r="H127" s="99"/>
      <c r="I127" s="95" t="s">
        <v>7</v>
      </c>
      <c r="J127" s="95" t="s">
        <v>8</v>
      </c>
    </row>
    <row r="128" spans="1:10">
      <c r="A128" s="96"/>
      <c r="B128" s="96"/>
      <c r="C128" s="96"/>
      <c r="D128" s="96"/>
      <c r="E128" s="96"/>
      <c r="F128" s="4" t="s">
        <v>9</v>
      </c>
      <c r="G128" s="4" t="s">
        <v>10</v>
      </c>
      <c r="H128" s="4" t="s">
        <v>11</v>
      </c>
      <c r="I128" s="96"/>
      <c r="J128" s="96"/>
    </row>
    <row r="129" spans="1:10">
      <c r="A129" s="5" t="s">
        <v>613</v>
      </c>
      <c r="B129" s="6">
        <v>44939.757303645834</v>
      </c>
      <c r="C129" s="5" t="s">
        <v>127</v>
      </c>
      <c r="D129" s="7"/>
      <c r="E129" s="8"/>
      <c r="F129" s="9">
        <v>4750.58</v>
      </c>
      <c r="I129" s="10" t="s">
        <v>9</v>
      </c>
      <c r="J129" s="5" t="s">
        <v>127</v>
      </c>
    </row>
    <row r="130" spans="1:10">
      <c r="A130" s="11" t="s">
        <v>22</v>
      </c>
      <c r="B130" s="3"/>
      <c r="C130" s="3"/>
      <c r="D130" s="7"/>
      <c r="E130" s="8"/>
      <c r="H130" s="9"/>
      <c r="I130" s="5"/>
      <c r="J130" s="8"/>
    </row>
    <row r="131" spans="1:10" ht="15.75">
      <c r="A131" s="13" t="s">
        <v>23</v>
      </c>
      <c r="B131" s="13" t="s">
        <v>24</v>
      </c>
      <c r="C131" s="13" t="s">
        <v>25</v>
      </c>
      <c r="D131" s="28">
        <v>112587045</v>
      </c>
      <c r="E131" s="14">
        <v>112587220</v>
      </c>
      <c r="H131" s="9"/>
      <c r="I131" s="5"/>
      <c r="J131" s="8"/>
    </row>
    <row r="132" spans="1:10">
      <c r="A132" s="5"/>
      <c r="B132" s="6"/>
      <c r="C132" s="5"/>
      <c r="D132" s="7"/>
      <c r="E132" s="8"/>
      <c r="H132" s="9"/>
      <c r="I132" s="5"/>
      <c r="J132" s="8"/>
    </row>
    <row r="133" spans="1:10">
      <c r="A133" s="5"/>
      <c r="B133" s="6"/>
      <c r="C133" s="5"/>
      <c r="D133" s="7"/>
      <c r="E133" s="8"/>
      <c r="H133" s="9"/>
      <c r="I133" s="5"/>
      <c r="J133" s="8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581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95" t="s">
        <v>0</v>
      </c>
      <c r="B136" s="95" t="s">
        <v>2</v>
      </c>
      <c r="C136" s="95" t="s">
        <v>3</v>
      </c>
      <c r="D136" s="95" t="s">
        <v>4</v>
      </c>
      <c r="E136" s="95" t="s">
        <v>5</v>
      </c>
      <c r="F136" s="97" t="s">
        <v>6</v>
      </c>
      <c r="G136" s="98"/>
      <c r="H136" s="99"/>
      <c r="I136" s="95" t="s">
        <v>7</v>
      </c>
      <c r="J136" s="95" t="s">
        <v>8</v>
      </c>
    </row>
    <row r="137" spans="1:10">
      <c r="A137" s="96"/>
      <c r="B137" s="96"/>
      <c r="C137" s="96"/>
      <c r="D137" s="96"/>
      <c r="E137" s="96"/>
      <c r="F137" s="4" t="s">
        <v>9</v>
      </c>
      <c r="G137" s="4" t="s">
        <v>10</v>
      </c>
      <c r="H137" s="4" t="s">
        <v>11</v>
      </c>
      <c r="I137" s="96"/>
      <c r="J137" s="96"/>
    </row>
    <row r="138" spans="1:10">
      <c r="A138" s="5" t="s">
        <v>614</v>
      </c>
      <c r="B138" s="6">
        <v>44940.545454120373</v>
      </c>
      <c r="C138" s="5" t="s">
        <v>127</v>
      </c>
      <c r="D138" s="7"/>
      <c r="E138" s="8"/>
      <c r="F138" s="9">
        <v>2677.7</v>
      </c>
      <c r="I138" s="10" t="s">
        <v>9</v>
      </c>
      <c r="J138" s="5" t="s">
        <v>127</v>
      </c>
    </row>
    <row r="139" spans="1:10">
      <c r="A139" s="5" t="s">
        <v>614</v>
      </c>
      <c r="B139" s="6">
        <v>44940.545454120373</v>
      </c>
      <c r="C139" s="5" t="s">
        <v>127</v>
      </c>
      <c r="D139" s="7"/>
      <c r="E139" s="8"/>
      <c r="H139" s="9">
        <v>492.77</v>
      </c>
      <c r="I139" s="5" t="s">
        <v>36</v>
      </c>
      <c r="J139" s="5" t="s">
        <v>127</v>
      </c>
    </row>
    <row r="140" spans="1:10">
      <c r="A140" s="5" t="s">
        <v>614</v>
      </c>
      <c r="B140" s="6">
        <v>44940.545454120373</v>
      </c>
      <c r="C140" s="5" t="s">
        <v>127</v>
      </c>
      <c r="D140" s="7"/>
      <c r="E140" s="8"/>
      <c r="H140" s="9">
        <v>280.04000000000002</v>
      </c>
      <c r="I140" s="10" t="s">
        <v>37</v>
      </c>
      <c r="J140" s="5" t="s">
        <v>127</v>
      </c>
    </row>
    <row r="141" spans="1:10">
      <c r="A141" s="11" t="s">
        <v>22</v>
      </c>
      <c r="B141" s="3"/>
      <c r="C141" s="3"/>
      <c r="D141" s="7"/>
      <c r="E141" s="8"/>
      <c r="H141" s="9"/>
      <c r="I141" s="5"/>
      <c r="J141" s="8"/>
    </row>
    <row r="142" spans="1:10" ht="15.75">
      <c r="A142" s="13" t="s">
        <v>23</v>
      </c>
      <c r="B142" s="13" t="s">
        <v>24</v>
      </c>
      <c r="C142" s="13" t="s">
        <v>25</v>
      </c>
      <c r="D142" s="28">
        <v>112599923</v>
      </c>
      <c r="E142" s="14">
        <v>112603524</v>
      </c>
      <c r="H142" s="9"/>
      <c r="I142" s="5"/>
      <c r="J142" s="8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647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5" t="s">
        <v>0</v>
      </c>
      <c r="B147" s="95" t="s">
        <v>2</v>
      </c>
      <c r="C147" s="95" t="s">
        <v>3</v>
      </c>
      <c r="D147" s="95" t="s">
        <v>4</v>
      </c>
      <c r="E147" s="95" t="s">
        <v>5</v>
      </c>
      <c r="F147" s="97" t="s">
        <v>6</v>
      </c>
      <c r="G147" s="98"/>
      <c r="H147" s="99"/>
      <c r="I147" s="95" t="s">
        <v>7</v>
      </c>
      <c r="J147" s="95" t="s">
        <v>8</v>
      </c>
    </row>
    <row r="148" spans="1:10">
      <c r="A148" s="96"/>
      <c r="B148" s="96"/>
      <c r="C148" s="96"/>
      <c r="D148" s="96"/>
      <c r="E148" s="96"/>
      <c r="F148" s="4" t="s">
        <v>9</v>
      </c>
      <c r="G148" s="4" t="s">
        <v>10</v>
      </c>
      <c r="H148" s="4" t="s">
        <v>11</v>
      </c>
      <c r="I148" s="96"/>
      <c r="J148" s="96"/>
    </row>
    <row r="149" spans="1:10">
      <c r="A149" s="5" t="s">
        <v>662</v>
      </c>
      <c r="B149" s="6">
        <v>44942.759044178238</v>
      </c>
      <c r="C149" s="5" t="s">
        <v>127</v>
      </c>
      <c r="D149" s="7"/>
      <c r="E149" s="8"/>
      <c r="F149" s="9">
        <v>5026.5600000000004</v>
      </c>
      <c r="I149" s="10" t="s">
        <v>9</v>
      </c>
      <c r="J149" s="5" t="s">
        <v>127</v>
      </c>
    </row>
    <row r="150" spans="1:10">
      <c r="A150" s="5" t="s">
        <v>662</v>
      </c>
      <c r="B150" s="6">
        <v>44942.759044178238</v>
      </c>
      <c r="C150" s="5" t="s">
        <v>127</v>
      </c>
      <c r="D150" s="7"/>
      <c r="E150" s="8"/>
      <c r="H150" s="9">
        <v>75.099999999999994</v>
      </c>
      <c r="I150" s="5" t="s">
        <v>36</v>
      </c>
      <c r="J150" s="5" t="s">
        <v>127</v>
      </c>
    </row>
    <row r="151" spans="1:10">
      <c r="A151" s="5" t="s">
        <v>662</v>
      </c>
      <c r="B151" s="6">
        <v>44942.759044178238</v>
      </c>
      <c r="C151" s="5" t="s">
        <v>127</v>
      </c>
      <c r="D151" s="7"/>
      <c r="E151" s="8"/>
      <c r="H151" s="9">
        <v>40</v>
      </c>
      <c r="I151" s="10" t="s">
        <v>37</v>
      </c>
      <c r="J151" s="5" t="s">
        <v>127</v>
      </c>
    </row>
    <row r="152" spans="1:10">
      <c r="A152" s="11" t="s">
        <v>22</v>
      </c>
      <c r="B152" s="3"/>
      <c r="C152" s="3"/>
      <c r="D152" s="7"/>
      <c r="E152" s="8"/>
      <c r="H152" s="9"/>
      <c r="I152" s="10"/>
      <c r="J152" s="5"/>
    </row>
    <row r="153" spans="1:10" ht="15.75">
      <c r="A153" s="13" t="s">
        <v>23</v>
      </c>
      <c r="B153" s="13" t="s">
        <v>24</v>
      </c>
      <c r="C153" s="13" t="s">
        <v>25</v>
      </c>
      <c r="D153" s="28">
        <v>112609977</v>
      </c>
      <c r="E153" s="14">
        <v>112610141</v>
      </c>
      <c r="H153" s="9"/>
      <c r="I153" s="10"/>
      <c r="J153" s="5"/>
    </row>
    <row r="156" spans="1:10">
      <c r="A156" s="1" t="s">
        <v>0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3" t="s">
        <v>687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95" t="s">
        <v>0</v>
      </c>
      <c r="B158" s="95" t="s">
        <v>2</v>
      </c>
      <c r="C158" s="95" t="s">
        <v>3</v>
      </c>
      <c r="D158" s="95" t="s">
        <v>4</v>
      </c>
      <c r="E158" s="95" t="s">
        <v>5</v>
      </c>
      <c r="F158" s="97" t="s">
        <v>6</v>
      </c>
      <c r="G158" s="98"/>
      <c r="H158" s="99"/>
      <c r="I158" s="95" t="s">
        <v>7</v>
      </c>
      <c r="J158" s="95" t="s">
        <v>8</v>
      </c>
    </row>
    <row r="159" spans="1:10">
      <c r="A159" s="96"/>
      <c r="B159" s="96"/>
      <c r="C159" s="96"/>
      <c r="D159" s="96"/>
      <c r="E159" s="96"/>
      <c r="F159" s="4" t="s">
        <v>9</v>
      </c>
      <c r="G159" s="4" t="s">
        <v>10</v>
      </c>
      <c r="H159" s="4" t="s">
        <v>11</v>
      </c>
      <c r="I159" s="96"/>
      <c r="J159" s="96"/>
    </row>
    <row r="160" spans="1:10">
      <c r="A160" s="5" t="s">
        <v>703</v>
      </c>
      <c r="B160" s="6">
        <v>44943.756455196759</v>
      </c>
      <c r="C160" s="5" t="s">
        <v>127</v>
      </c>
      <c r="D160" s="7"/>
      <c r="E160" s="8"/>
      <c r="F160" s="9">
        <v>5302.54</v>
      </c>
      <c r="I160" s="10" t="s">
        <v>9</v>
      </c>
      <c r="J160" s="5" t="s">
        <v>127</v>
      </c>
    </row>
    <row r="161" spans="1:10">
      <c r="A161" s="5" t="s">
        <v>703</v>
      </c>
      <c r="B161" s="6">
        <v>44943.756455196759</v>
      </c>
      <c r="C161" s="5" t="s">
        <v>127</v>
      </c>
      <c r="D161" s="7"/>
      <c r="E161" s="8"/>
      <c r="H161" s="9">
        <v>59.6</v>
      </c>
      <c r="I161" s="5" t="s">
        <v>36</v>
      </c>
      <c r="J161" s="5" t="s">
        <v>127</v>
      </c>
    </row>
    <row r="162" spans="1:10">
      <c r="A162" s="5" t="s">
        <v>703</v>
      </c>
      <c r="B162" s="6">
        <v>44943.756455196759</v>
      </c>
      <c r="C162" s="5" t="s">
        <v>127</v>
      </c>
      <c r="D162" s="7"/>
      <c r="E162" s="8"/>
      <c r="H162" s="9">
        <v>243</v>
      </c>
      <c r="I162" s="10" t="s">
        <v>37</v>
      </c>
      <c r="J162" s="5" t="s">
        <v>127</v>
      </c>
    </row>
    <row r="163" spans="1:10">
      <c r="A163" s="11" t="s">
        <v>22</v>
      </c>
      <c r="B163" s="3"/>
      <c r="C163" s="3"/>
      <c r="D163" s="7"/>
      <c r="E163" s="8"/>
      <c r="G163" s="9"/>
      <c r="I163" s="10"/>
      <c r="J163" s="5"/>
    </row>
    <row r="164" spans="1:10" ht="15.75">
      <c r="A164" s="13" t="s">
        <v>23</v>
      </c>
      <c r="B164" s="13" t="s">
        <v>24</v>
      </c>
      <c r="C164" s="13" t="s">
        <v>25</v>
      </c>
      <c r="D164" s="28">
        <v>112617144</v>
      </c>
      <c r="E164" s="14">
        <v>112617432</v>
      </c>
      <c r="G164" s="9"/>
      <c r="I164" s="10"/>
      <c r="J164" s="5"/>
    </row>
    <row r="166" spans="1:10" ht="15.75">
      <c r="A166" s="30" t="s">
        <v>761</v>
      </c>
      <c r="B166" s="30" t="s">
        <v>762</v>
      </c>
      <c r="C166" s="43">
        <v>112617436</v>
      </c>
      <c r="D166" s="17" t="s">
        <v>763</v>
      </c>
      <c r="E166" s="30"/>
    </row>
    <row r="168" spans="1:10">
      <c r="A168" s="1" t="s">
        <v>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3" t="s">
        <v>725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95" t="s">
        <v>0</v>
      </c>
      <c r="B170" s="95" t="s">
        <v>2</v>
      </c>
      <c r="C170" s="95" t="s">
        <v>3</v>
      </c>
      <c r="D170" s="95" t="s">
        <v>4</v>
      </c>
      <c r="E170" s="95" t="s">
        <v>5</v>
      </c>
      <c r="F170" s="97" t="s">
        <v>6</v>
      </c>
      <c r="G170" s="98"/>
      <c r="H170" s="99"/>
      <c r="I170" s="95" t="s">
        <v>7</v>
      </c>
      <c r="J170" s="95" t="s">
        <v>8</v>
      </c>
    </row>
    <row r="171" spans="1:10">
      <c r="A171" s="96"/>
      <c r="B171" s="96"/>
      <c r="C171" s="96"/>
      <c r="D171" s="96"/>
      <c r="E171" s="96"/>
      <c r="F171" s="4" t="s">
        <v>9</v>
      </c>
      <c r="G171" s="4" t="s">
        <v>10</v>
      </c>
      <c r="H171" s="4" t="s">
        <v>11</v>
      </c>
      <c r="I171" s="96"/>
      <c r="J171" s="96"/>
    </row>
    <row r="172" spans="1:10">
      <c r="A172" s="5" t="s">
        <v>740</v>
      </c>
      <c r="B172" s="6">
        <v>44944.754851516205</v>
      </c>
      <c r="C172" s="5" t="s">
        <v>127</v>
      </c>
      <c r="D172" s="7"/>
      <c r="E172" s="8"/>
      <c r="F172" s="9">
        <v>4121.01</v>
      </c>
      <c r="I172" s="10" t="s">
        <v>9</v>
      </c>
      <c r="J172" s="5" t="s">
        <v>127</v>
      </c>
    </row>
    <row r="173" spans="1:10">
      <c r="A173" s="5" t="s">
        <v>740</v>
      </c>
      <c r="B173" s="6">
        <v>44944.754851516205</v>
      </c>
      <c r="C173" s="5" t="s">
        <v>127</v>
      </c>
      <c r="D173" s="7"/>
      <c r="E173" s="8"/>
      <c r="H173" s="9">
        <v>171.2</v>
      </c>
      <c r="I173" s="10" t="s">
        <v>37</v>
      </c>
      <c r="J173" s="5" t="s">
        <v>127</v>
      </c>
    </row>
    <row r="174" spans="1:10">
      <c r="A174" s="11" t="s">
        <v>22</v>
      </c>
      <c r="B174" s="3"/>
      <c r="C174" s="3"/>
      <c r="D174" s="7"/>
      <c r="E174" s="8"/>
      <c r="F174" s="9"/>
      <c r="I174" s="10"/>
      <c r="J174" s="5"/>
    </row>
    <row r="175" spans="1:10" ht="15.75">
      <c r="A175" s="13" t="s">
        <v>23</v>
      </c>
      <c r="B175" s="13" t="s">
        <v>24</v>
      </c>
      <c r="C175" s="13" t="s">
        <v>25</v>
      </c>
      <c r="D175" s="28">
        <v>112624968</v>
      </c>
      <c r="E175" s="14">
        <v>112625158</v>
      </c>
      <c r="F175" s="9"/>
      <c r="I175" s="10"/>
      <c r="J175" s="5"/>
    </row>
    <row r="178" spans="1:10">
      <c r="A178" s="1" t="s">
        <v>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3" t="s">
        <v>769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95" t="s">
        <v>0</v>
      </c>
      <c r="B180" s="95" t="s">
        <v>2</v>
      </c>
      <c r="C180" s="95" t="s">
        <v>3</v>
      </c>
      <c r="D180" s="95" t="s">
        <v>4</v>
      </c>
      <c r="E180" s="95" t="s">
        <v>5</v>
      </c>
      <c r="F180" s="97" t="s">
        <v>6</v>
      </c>
      <c r="G180" s="98"/>
      <c r="H180" s="99"/>
      <c r="I180" s="95" t="s">
        <v>7</v>
      </c>
      <c r="J180" s="95" t="s">
        <v>8</v>
      </c>
    </row>
    <row r="181" spans="1:10">
      <c r="A181" s="96"/>
      <c r="B181" s="96"/>
      <c r="C181" s="96"/>
      <c r="D181" s="96"/>
      <c r="E181" s="96"/>
      <c r="F181" s="4" t="s">
        <v>9</v>
      </c>
      <c r="G181" s="4" t="s">
        <v>10</v>
      </c>
      <c r="H181" s="4" t="s">
        <v>11</v>
      </c>
      <c r="I181" s="96"/>
      <c r="J181" s="96"/>
    </row>
    <row r="182" spans="1:10">
      <c r="A182" s="5" t="s">
        <v>784</v>
      </c>
      <c r="B182" s="6">
        <v>44945.757017581018</v>
      </c>
      <c r="C182" s="5" t="s">
        <v>127</v>
      </c>
      <c r="D182" s="7"/>
      <c r="E182" s="8"/>
      <c r="F182" s="9">
        <v>3568.52</v>
      </c>
      <c r="I182" s="10" t="s">
        <v>9</v>
      </c>
      <c r="J182" s="5" t="s">
        <v>127</v>
      </c>
    </row>
    <row r="183" spans="1:10">
      <c r="A183" s="5" t="s">
        <v>784</v>
      </c>
      <c r="B183" s="6">
        <v>44945.757017581018</v>
      </c>
      <c r="C183" s="5" t="s">
        <v>127</v>
      </c>
      <c r="D183" s="7"/>
      <c r="E183" s="8"/>
      <c r="H183" s="9">
        <v>289.83999999999997</v>
      </c>
      <c r="I183" s="5" t="s">
        <v>36</v>
      </c>
      <c r="J183" s="5" t="s">
        <v>127</v>
      </c>
    </row>
    <row r="184" spans="1:10">
      <c r="A184" s="5" t="s">
        <v>784</v>
      </c>
      <c r="B184" s="6">
        <v>44945.757017581018</v>
      </c>
      <c r="C184" s="5" t="s">
        <v>127</v>
      </c>
      <c r="D184" s="7"/>
      <c r="E184" s="8"/>
      <c r="H184" s="9">
        <v>75.7</v>
      </c>
      <c r="I184" s="10" t="s">
        <v>37</v>
      </c>
      <c r="J184" s="5" t="s">
        <v>127</v>
      </c>
    </row>
    <row r="185" spans="1:10">
      <c r="A185" s="11" t="s">
        <v>22</v>
      </c>
      <c r="B185" s="3"/>
      <c r="C185" s="3"/>
      <c r="D185" s="7"/>
      <c r="E185" s="8"/>
      <c r="H185" s="9"/>
      <c r="I185" s="10"/>
      <c r="J185" s="5"/>
    </row>
    <row r="186" spans="1:10" ht="15.75">
      <c r="A186" s="13" t="s">
        <v>23</v>
      </c>
      <c r="B186" s="13" t="s">
        <v>24</v>
      </c>
      <c r="C186" s="13" t="s">
        <v>25</v>
      </c>
      <c r="D186" s="28">
        <v>112629470</v>
      </c>
      <c r="E186" s="14">
        <v>112636324</v>
      </c>
      <c r="H186" s="9"/>
      <c r="I186" s="10"/>
      <c r="J186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806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95" t="s">
        <v>0</v>
      </c>
      <c r="B191" s="95" t="s">
        <v>2</v>
      </c>
      <c r="C191" s="95" t="s">
        <v>3</v>
      </c>
      <c r="D191" s="95" t="s">
        <v>4</v>
      </c>
      <c r="E191" s="95" t="s">
        <v>5</v>
      </c>
      <c r="F191" s="97" t="s">
        <v>6</v>
      </c>
      <c r="G191" s="98"/>
      <c r="H191" s="99"/>
      <c r="I191" s="95" t="s">
        <v>7</v>
      </c>
      <c r="J191" s="95" t="s">
        <v>8</v>
      </c>
    </row>
    <row r="192" spans="1:10">
      <c r="A192" s="96"/>
      <c r="B192" s="96"/>
      <c r="C192" s="96"/>
      <c r="D192" s="96"/>
      <c r="E192" s="96"/>
      <c r="F192" s="4" t="s">
        <v>9</v>
      </c>
      <c r="G192" s="4" t="s">
        <v>10</v>
      </c>
      <c r="H192" s="4" t="s">
        <v>11</v>
      </c>
      <c r="I192" s="96"/>
      <c r="J192" s="96"/>
    </row>
    <row r="193" spans="1:10">
      <c r="A193" s="5" t="s">
        <v>835</v>
      </c>
      <c r="B193" s="6">
        <v>44946.757701805553</v>
      </c>
      <c r="C193" s="5" t="s">
        <v>127</v>
      </c>
      <c r="D193" s="7"/>
      <c r="E193" s="8"/>
      <c r="F193" s="9">
        <v>5146.53</v>
      </c>
      <c r="I193" s="10" t="s">
        <v>9</v>
      </c>
      <c r="J193" s="5" t="s">
        <v>127</v>
      </c>
    </row>
    <row r="194" spans="1:10">
      <c r="A194" s="5" t="s">
        <v>835</v>
      </c>
      <c r="B194" s="6">
        <v>44946.757701805553</v>
      </c>
      <c r="C194" s="5" t="s">
        <v>127</v>
      </c>
      <c r="D194" s="7"/>
      <c r="E194" s="8"/>
      <c r="H194" s="9">
        <v>321.85000000000002</v>
      </c>
      <c r="I194" s="5" t="s">
        <v>36</v>
      </c>
      <c r="J194" s="5" t="s">
        <v>127</v>
      </c>
    </row>
    <row r="195" spans="1:10">
      <c r="A195" s="11" t="s">
        <v>22</v>
      </c>
      <c r="B195" s="3"/>
      <c r="C195" s="3"/>
      <c r="D195" s="10"/>
      <c r="E195" s="8"/>
      <c r="H195" s="9"/>
      <c r="I195" s="10"/>
      <c r="J195" s="5"/>
    </row>
    <row r="196" spans="1:10" ht="15.75">
      <c r="A196" s="13" t="s">
        <v>23</v>
      </c>
      <c r="B196" s="13" t="s">
        <v>24</v>
      </c>
      <c r="C196" s="13" t="s">
        <v>25</v>
      </c>
      <c r="D196" s="28">
        <v>112629863</v>
      </c>
      <c r="E196" s="14">
        <v>112636326</v>
      </c>
      <c r="H196" s="9"/>
      <c r="I196" s="10"/>
      <c r="J196" s="5"/>
    </row>
    <row r="197" spans="1:10">
      <c r="A197" s="5"/>
      <c r="B197" s="6"/>
      <c r="C197" s="5"/>
      <c r="D197" s="7"/>
      <c r="E197" s="8"/>
      <c r="H197" s="9"/>
      <c r="I197" s="10"/>
      <c r="J197" s="5"/>
    </row>
    <row r="198" spans="1:10">
      <c r="A198" s="5"/>
      <c r="B198" s="6"/>
      <c r="C198" s="5"/>
      <c r="D198" s="7"/>
      <c r="E198" s="8"/>
      <c r="H198" s="9"/>
      <c r="I198" s="10"/>
      <c r="J198" s="5"/>
    </row>
    <row r="199" spans="1:10">
      <c r="A199" s="1" t="s">
        <v>0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3" t="s">
        <v>802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95" t="s">
        <v>0</v>
      </c>
      <c r="B201" s="95" t="s">
        <v>2</v>
      </c>
      <c r="C201" s="95" t="s">
        <v>3</v>
      </c>
      <c r="D201" s="95" t="s">
        <v>4</v>
      </c>
      <c r="E201" s="95" t="s">
        <v>5</v>
      </c>
      <c r="F201" s="97" t="s">
        <v>6</v>
      </c>
      <c r="G201" s="98"/>
      <c r="H201" s="99"/>
      <c r="I201" s="95" t="s">
        <v>7</v>
      </c>
      <c r="J201" s="95" t="s">
        <v>8</v>
      </c>
    </row>
    <row r="202" spans="1:10">
      <c r="A202" s="96"/>
      <c r="B202" s="96"/>
      <c r="C202" s="96"/>
      <c r="D202" s="96"/>
      <c r="E202" s="96"/>
      <c r="F202" s="4" t="s">
        <v>9</v>
      </c>
      <c r="G202" s="4" t="s">
        <v>10</v>
      </c>
      <c r="H202" s="4" t="s">
        <v>11</v>
      </c>
      <c r="I202" s="96"/>
      <c r="J202" s="96"/>
    </row>
    <row r="203" spans="1:10">
      <c r="A203" s="5" t="s">
        <v>836</v>
      </c>
      <c r="B203" s="6">
        <v>44947.550724490742</v>
      </c>
      <c r="C203" s="5" t="s">
        <v>127</v>
      </c>
      <c r="D203" s="7"/>
      <c r="E203" s="8"/>
      <c r="F203" s="9">
        <v>4115.53</v>
      </c>
      <c r="I203" s="10" t="s">
        <v>9</v>
      </c>
      <c r="J203" s="5" t="s">
        <v>127</v>
      </c>
    </row>
    <row r="204" spans="1:10">
      <c r="A204" s="5" t="s">
        <v>836</v>
      </c>
      <c r="B204" s="6">
        <v>44947.550724490742</v>
      </c>
      <c r="C204" s="5" t="s">
        <v>127</v>
      </c>
      <c r="D204" s="7"/>
      <c r="E204" s="8"/>
      <c r="H204" s="9">
        <v>135.6</v>
      </c>
      <c r="I204" s="5" t="s">
        <v>36</v>
      </c>
      <c r="J204" s="5" t="s">
        <v>127</v>
      </c>
    </row>
    <row r="205" spans="1:10">
      <c r="A205" s="5" t="s">
        <v>836</v>
      </c>
      <c r="B205" s="6">
        <v>44947.550724490742</v>
      </c>
      <c r="C205" s="5" t="s">
        <v>127</v>
      </c>
      <c r="D205" s="7"/>
      <c r="E205" s="8"/>
      <c r="H205" s="9">
        <v>103</v>
      </c>
      <c r="I205" s="10" t="s">
        <v>37</v>
      </c>
      <c r="J205" s="5" t="s">
        <v>127</v>
      </c>
    </row>
    <row r="206" spans="1:10">
      <c r="A206" s="11" t="s">
        <v>22</v>
      </c>
      <c r="B206" s="3"/>
      <c r="C206" s="3"/>
      <c r="D206" s="10"/>
      <c r="E206" s="8"/>
      <c r="H206" s="9"/>
      <c r="I206" s="10"/>
      <c r="J206" s="5"/>
    </row>
    <row r="207" spans="1:10" ht="15.75">
      <c r="A207" s="13" t="s">
        <v>23</v>
      </c>
      <c r="B207" s="13" t="s">
        <v>24</v>
      </c>
      <c r="C207" s="13" t="s">
        <v>25</v>
      </c>
      <c r="D207" s="69">
        <v>112644388</v>
      </c>
      <c r="E207" s="14">
        <v>112644435</v>
      </c>
      <c r="H207" s="9"/>
      <c r="I207" s="10"/>
      <c r="J207" s="5"/>
    </row>
    <row r="208" spans="1:10">
      <c r="A208" s="5"/>
      <c r="B208" s="6"/>
      <c r="C208" s="5"/>
      <c r="D208" s="35" t="s">
        <v>641</v>
      </c>
      <c r="E208" s="8"/>
      <c r="H208" s="9"/>
      <c r="I208" s="10"/>
      <c r="J208" s="5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940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5" t="s">
        <v>0</v>
      </c>
      <c r="B212" s="95" t="s">
        <v>2</v>
      </c>
      <c r="C212" s="95" t="s">
        <v>3</v>
      </c>
      <c r="D212" s="95" t="s">
        <v>4</v>
      </c>
      <c r="E212" s="95" t="s">
        <v>5</v>
      </c>
      <c r="F212" s="97" t="s">
        <v>6</v>
      </c>
      <c r="G212" s="98"/>
      <c r="H212" s="99"/>
      <c r="I212" s="95" t="s">
        <v>7</v>
      </c>
      <c r="J212" s="95" t="s">
        <v>8</v>
      </c>
    </row>
    <row r="213" spans="1:10">
      <c r="A213" s="96"/>
      <c r="B213" s="96"/>
      <c r="C213" s="96"/>
      <c r="D213" s="96"/>
      <c r="E213" s="96"/>
      <c r="F213" s="4" t="s">
        <v>9</v>
      </c>
      <c r="G213" s="4" t="s">
        <v>10</v>
      </c>
      <c r="H213" s="4" t="s">
        <v>11</v>
      </c>
      <c r="I213" s="96"/>
      <c r="J213" s="96"/>
    </row>
    <row r="214" spans="1:10">
      <c r="A214" s="40" t="s">
        <v>941</v>
      </c>
      <c r="B214" s="41"/>
      <c r="C214" s="42"/>
      <c r="D214" s="70"/>
      <c r="E214" s="71"/>
      <c r="F214" s="9"/>
      <c r="I214" s="10"/>
      <c r="J214" s="5"/>
    </row>
    <row r="215" spans="1:10">
      <c r="A215" s="11" t="s">
        <v>22</v>
      </c>
      <c r="B215" s="3"/>
      <c r="C215" s="3"/>
      <c r="D215" s="7"/>
      <c r="E215" s="8"/>
      <c r="H215" s="9"/>
      <c r="I215" s="10"/>
      <c r="J215" s="5"/>
    </row>
    <row r="216" spans="1:10" ht="15.75">
      <c r="A216" s="13" t="s">
        <v>23</v>
      </c>
      <c r="B216" s="13" t="s">
        <v>24</v>
      </c>
      <c r="C216" s="13" t="s">
        <v>25</v>
      </c>
      <c r="D216" s="28"/>
      <c r="E216" s="14"/>
      <c r="H216" s="9"/>
      <c r="I216" s="10"/>
      <c r="J216" s="5"/>
    </row>
    <row r="219" spans="1:10">
      <c r="A219" s="1" t="s">
        <v>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3" t="s">
        <v>872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95" t="s">
        <v>0</v>
      </c>
      <c r="B221" s="95" t="s">
        <v>2</v>
      </c>
      <c r="C221" s="95" t="s">
        <v>3</v>
      </c>
      <c r="D221" s="95" t="s">
        <v>4</v>
      </c>
      <c r="E221" s="95" t="s">
        <v>5</v>
      </c>
      <c r="F221" s="97" t="s">
        <v>6</v>
      </c>
      <c r="G221" s="98"/>
      <c r="H221" s="99"/>
      <c r="I221" s="95" t="s">
        <v>7</v>
      </c>
      <c r="J221" s="95" t="s">
        <v>8</v>
      </c>
    </row>
    <row r="222" spans="1:10">
      <c r="A222" s="96"/>
      <c r="B222" s="96"/>
      <c r="C222" s="96"/>
      <c r="D222" s="96"/>
      <c r="E222" s="96"/>
      <c r="F222" s="4" t="s">
        <v>9</v>
      </c>
      <c r="G222" s="4" t="s">
        <v>10</v>
      </c>
      <c r="H222" s="4" t="s">
        <v>11</v>
      </c>
      <c r="I222" s="96"/>
      <c r="J222" s="96"/>
    </row>
    <row r="223" spans="1:10">
      <c r="A223" s="5" t="s">
        <v>887</v>
      </c>
      <c r="B223" s="6">
        <v>44950.771750046297</v>
      </c>
      <c r="C223" s="5" t="s">
        <v>127</v>
      </c>
      <c r="D223" s="7"/>
      <c r="E223" s="8"/>
      <c r="F223" s="9">
        <v>4745.63</v>
      </c>
      <c r="I223" s="10" t="s">
        <v>9</v>
      </c>
      <c r="J223" s="5" t="s">
        <v>127</v>
      </c>
    </row>
    <row r="224" spans="1:10">
      <c r="A224" s="5" t="s">
        <v>887</v>
      </c>
      <c r="B224" s="6">
        <v>44950.771750046297</v>
      </c>
      <c r="C224" s="5" t="s">
        <v>127</v>
      </c>
      <c r="D224" s="7"/>
      <c r="E224" s="8"/>
      <c r="H224" s="9">
        <v>359</v>
      </c>
      <c r="I224" s="5" t="s">
        <v>36</v>
      </c>
      <c r="J224" s="5" t="s">
        <v>127</v>
      </c>
    </row>
    <row r="225" spans="1:10">
      <c r="A225" s="5" t="s">
        <v>887</v>
      </c>
      <c r="B225" s="6">
        <v>44950.771750046297</v>
      </c>
      <c r="C225" s="5" t="s">
        <v>127</v>
      </c>
      <c r="D225" s="7"/>
      <c r="E225" s="8"/>
      <c r="H225" s="9">
        <v>40</v>
      </c>
      <c r="I225" s="10" t="s">
        <v>37</v>
      </c>
      <c r="J225" s="5" t="s">
        <v>127</v>
      </c>
    </row>
    <row r="226" spans="1:10">
      <c r="A226" s="11" t="s">
        <v>22</v>
      </c>
      <c r="B226" s="3"/>
      <c r="C226" s="3"/>
      <c r="D226" s="7"/>
      <c r="E226" s="8"/>
      <c r="H226" s="9"/>
      <c r="I226" s="10"/>
      <c r="J226" s="5"/>
    </row>
    <row r="227" spans="1:10" ht="15.75">
      <c r="A227" s="13" t="s">
        <v>23</v>
      </c>
      <c r="B227" s="13" t="s">
        <v>24</v>
      </c>
      <c r="C227" s="13" t="s">
        <v>25</v>
      </c>
      <c r="D227" s="69">
        <v>112649352</v>
      </c>
      <c r="E227" s="14">
        <v>112651353</v>
      </c>
      <c r="H227" s="9"/>
      <c r="I227" s="10"/>
      <c r="J227" s="5"/>
    </row>
    <row r="228" spans="1:10">
      <c r="D228" s="35" t="s">
        <v>641</v>
      </c>
    </row>
    <row r="230" spans="1:10">
      <c r="A230" s="1" t="s">
        <v>0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3" t="s">
        <v>909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95" t="s">
        <v>0</v>
      </c>
      <c r="B232" s="95" t="s">
        <v>2</v>
      </c>
      <c r="C232" s="95" t="s">
        <v>3</v>
      </c>
      <c r="D232" s="95" t="s">
        <v>4</v>
      </c>
      <c r="E232" s="95" t="s">
        <v>5</v>
      </c>
      <c r="F232" s="97" t="s">
        <v>6</v>
      </c>
      <c r="G232" s="98"/>
      <c r="H232" s="99"/>
      <c r="I232" s="95" t="s">
        <v>7</v>
      </c>
      <c r="J232" s="95" t="s">
        <v>8</v>
      </c>
    </row>
    <row r="233" spans="1:10">
      <c r="A233" s="96"/>
      <c r="B233" s="96"/>
      <c r="C233" s="96"/>
      <c r="D233" s="96"/>
      <c r="E233" s="96"/>
      <c r="F233" s="4" t="s">
        <v>9</v>
      </c>
      <c r="G233" s="4" t="s">
        <v>10</v>
      </c>
      <c r="H233" s="4" t="s">
        <v>11</v>
      </c>
      <c r="I233" s="96"/>
      <c r="J233" s="96"/>
    </row>
    <row r="234" spans="1:10">
      <c r="A234" s="5" t="s">
        <v>924</v>
      </c>
      <c r="B234" s="6">
        <v>44951.764883032411</v>
      </c>
      <c r="C234" s="5" t="s">
        <v>127</v>
      </c>
      <c r="D234" s="7"/>
      <c r="E234" s="8"/>
      <c r="F234" s="9">
        <v>5000.01</v>
      </c>
      <c r="I234" s="10" t="s">
        <v>9</v>
      </c>
      <c r="J234" s="5" t="s">
        <v>127</v>
      </c>
    </row>
    <row r="235" spans="1:10">
      <c r="A235" s="11" t="s">
        <v>22</v>
      </c>
      <c r="B235" s="3"/>
      <c r="C235" s="3"/>
      <c r="D235" s="7"/>
      <c r="E235" s="8"/>
      <c r="H235" s="9"/>
      <c r="I235" s="10"/>
      <c r="J235" s="5"/>
    </row>
    <row r="236" spans="1:10" ht="15.75">
      <c r="A236" s="13" t="s">
        <v>23</v>
      </c>
      <c r="B236" s="13" t="s">
        <v>24</v>
      </c>
      <c r="C236" s="13" t="s">
        <v>25</v>
      </c>
      <c r="D236" s="69">
        <v>112659395</v>
      </c>
      <c r="E236" s="14">
        <v>112659560</v>
      </c>
      <c r="H236" s="9"/>
      <c r="I236" s="10"/>
      <c r="J236" s="5"/>
    </row>
    <row r="237" spans="1:10">
      <c r="D237" s="35" t="s">
        <v>641</v>
      </c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946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95" t="s">
        <v>0</v>
      </c>
      <c r="B241" s="95" t="s">
        <v>2</v>
      </c>
      <c r="C241" s="95" t="s">
        <v>3</v>
      </c>
      <c r="D241" s="95" t="s">
        <v>4</v>
      </c>
      <c r="E241" s="95" t="s">
        <v>5</v>
      </c>
      <c r="F241" s="97" t="s">
        <v>6</v>
      </c>
      <c r="G241" s="98"/>
      <c r="H241" s="99"/>
      <c r="I241" s="95" t="s">
        <v>7</v>
      </c>
      <c r="J241" s="95" t="s">
        <v>8</v>
      </c>
    </row>
    <row r="242" spans="1:10">
      <c r="A242" s="96"/>
      <c r="B242" s="96"/>
      <c r="C242" s="96"/>
      <c r="D242" s="96"/>
      <c r="E242" s="96"/>
      <c r="F242" s="4" t="s">
        <v>9</v>
      </c>
      <c r="G242" s="4" t="s">
        <v>10</v>
      </c>
      <c r="H242" s="4" t="s">
        <v>11</v>
      </c>
      <c r="I242" s="96"/>
      <c r="J242" s="96"/>
    </row>
    <row r="243" spans="1:10">
      <c r="A243" s="5" t="s">
        <v>963</v>
      </c>
      <c r="B243" s="6">
        <v>44952.760729606482</v>
      </c>
      <c r="C243" s="5" t="s">
        <v>127</v>
      </c>
      <c r="D243" s="7"/>
      <c r="E243" s="8"/>
      <c r="F243" s="9">
        <v>4357.96</v>
      </c>
      <c r="I243" s="10" t="s">
        <v>9</v>
      </c>
      <c r="J243" s="5" t="s">
        <v>127</v>
      </c>
    </row>
    <row r="244" spans="1:10">
      <c r="A244" s="5" t="s">
        <v>963</v>
      </c>
      <c r="B244" s="6">
        <v>44952.760729606482</v>
      </c>
      <c r="C244" s="5" t="s">
        <v>127</v>
      </c>
      <c r="D244" s="7"/>
      <c r="E244" s="8"/>
      <c r="H244" s="9">
        <v>48.24</v>
      </c>
      <c r="I244" s="5" t="s">
        <v>36</v>
      </c>
      <c r="J244" s="5" t="s">
        <v>127</v>
      </c>
    </row>
    <row r="245" spans="1:10">
      <c r="A245" s="11" t="s">
        <v>22</v>
      </c>
      <c r="B245" s="3"/>
      <c r="C245" s="3"/>
      <c r="D245" s="7"/>
      <c r="E245" s="8"/>
      <c r="H245" s="9"/>
      <c r="I245" s="10"/>
      <c r="J245" s="5"/>
    </row>
    <row r="246" spans="1:10" ht="15.75">
      <c r="A246" s="13" t="s">
        <v>23</v>
      </c>
      <c r="B246" s="13" t="s">
        <v>24</v>
      </c>
      <c r="C246" s="13" t="s">
        <v>25</v>
      </c>
      <c r="D246" s="28">
        <v>112672328</v>
      </c>
      <c r="E246" s="14">
        <v>112672357</v>
      </c>
      <c r="H246" s="9"/>
      <c r="I246" s="10"/>
      <c r="J246" s="5"/>
    </row>
    <row r="249" spans="1:10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3" t="s">
        <v>985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95" t="s">
        <v>0</v>
      </c>
      <c r="B251" s="95" t="s">
        <v>2</v>
      </c>
      <c r="C251" s="95" t="s">
        <v>3</v>
      </c>
      <c r="D251" s="95" t="s">
        <v>4</v>
      </c>
      <c r="E251" s="95" t="s">
        <v>5</v>
      </c>
      <c r="F251" s="97" t="s">
        <v>6</v>
      </c>
      <c r="G251" s="98"/>
      <c r="H251" s="99"/>
      <c r="I251" s="95" t="s">
        <v>7</v>
      </c>
      <c r="J251" s="95" t="s">
        <v>8</v>
      </c>
    </row>
    <row r="252" spans="1:10">
      <c r="A252" s="96"/>
      <c r="B252" s="96"/>
      <c r="C252" s="96"/>
      <c r="D252" s="96"/>
      <c r="E252" s="96"/>
      <c r="F252" s="4" t="s">
        <v>9</v>
      </c>
      <c r="G252" s="4" t="s">
        <v>10</v>
      </c>
      <c r="H252" s="4" t="s">
        <v>11</v>
      </c>
      <c r="I252" s="96"/>
      <c r="J252" s="96"/>
    </row>
    <row r="253" spans="1:10">
      <c r="A253" s="5" t="s">
        <v>1015</v>
      </c>
      <c r="B253" s="6">
        <v>44953.764393877318</v>
      </c>
      <c r="C253" s="5" t="s">
        <v>127</v>
      </c>
      <c r="D253" s="7"/>
      <c r="E253" s="8"/>
      <c r="F253" s="9">
        <v>5362.08</v>
      </c>
      <c r="I253" s="10" t="s">
        <v>9</v>
      </c>
      <c r="J253" s="5" t="s">
        <v>127</v>
      </c>
    </row>
    <row r="254" spans="1:10">
      <c r="A254" s="11" t="s">
        <v>22</v>
      </c>
      <c r="B254" s="3"/>
      <c r="C254" s="3"/>
      <c r="D254" s="7"/>
      <c r="E254" s="8"/>
      <c r="H254" s="9"/>
      <c r="I254" s="5"/>
      <c r="J254" s="8"/>
    </row>
    <row r="255" spans="1:10" ht="15.75">
      <c r="A255" s="13" t="s">
        <v>23</v>
      </c>
      <c r="B255" s="13" t="s">
        <v>24</v>
      </c>
      <c r="C255" s="13" t="s">
        <v>25</v>
      </c>
      <c r="D255" s="28">
        <v>112672332</v>
      </c>
      <c r="E255" s="14">
        <v>112672359</v>
      </c>
      <c r="H255" s="9"/>
      <c r="I255" s="5"/>
      <c r="J255" s="8"/>
    </row>
    <row r="256" spans="1:10">
      <c r="A256" s="5"/>
      <c r="B256" s="6"/>
      <c r="C256" s="5"/>
      <c r="D256" s="7"/>
      <c r="E256" s="8"/>
      <c r="H256" s="9"/>
      <c r="I256" s="5"/>
      <c r="J256" s="8"/>
    </row>
    <row r="257" spans="1:10">
      <c r="A257" s="5"/>
      <c r="B257" s="6"/>
      <c r="C257" s="5"/>
      <c r="D257" s="7"/>
      <c r="E257" s="8"/>
      <c r="H257" s="9"/>
      <c r="I257" s="5"/>
      <c r="J257" s="8"/>
    </row>
    <row r="258" spans="1:10">
      <c r="A258" s="1" t="s">
        <v>0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3" t="s">
        <v>981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95" t="s">
        <v>0</v>
      </c>
      <c r="B260" s="95" t="s">
        <v>2</v>
      </c>
      <c r="C260" s="95" t="s">
        <v>3</v>
      </c>
      <c r="D260" s="95" t="s">
        <v>4</v>
      </c>
      <c r="E260" s="95" t="s">
        <v>5</v>
      </c>
      <c r="F260" s="97" t="s">
        <v>6</v>
      </c>
      <c r="G260" s="98"/>
      <c r="H260" s="99"/>
      <c r="I260" s="95" t="s">
        <v>7</v>
      </c>
      <c r="J260" s="95" t="s">
        <v>8</v>
      </c>
    </row>
    <row r="261" spans="1:10">
      <c r="A261" s="96"/>
      <c r="B261" s="96"/>
      <c r="C261" s="96"/>
      <c r="D261" s="96"/>
      <c r="E261" s="96"/>
      <c r="F261" s="4" t="s">
        <v>9</v>
      </c>
      <c r="G261" s="4" t="s">
        <v>10</v>
      </c>
      <c r="H261" s="4" t="s">
        <v>11</v>
      </c>
      <c r="I261" s="96"/>
      <c r="J261" s="96"/>
    </row>
    <row r="262" spans="1:10">
      <c r="A262" s="5" t="s">
        <v>1016</v>
      </c>
      <c r="B262" s="6">
        <v>44954.552628831021</v>
      </c>
      <c r="C262" s="5" t="s">
        <v>127</v>
      </c>
      <c r="D262" s="7"/>
      <c r="E262" s="8"/>
      <c r="F262" s="9">
        <v>3985.43</v>
      </c>
      <c r="I262" s="10" t="s">
        <v>9</v>
      </c>
      <c r="J262" s="5" t="s">
        <v>127</v>
      </c>
    </row>
    <row r="263" spans="1:10">
      <c r="A263" s="5" t="s">
        <v>1016</v>
      </c>
      <c r="B263" s="6">
        <v>44954.552628831021</v>
      </c>
      <c r="C263" s="5" t="s">
        <v>127</v>
      </c>
      <c r="D263" s="7"/>
      <c r="E263" s="8"/>
      <c r="H263" s="9">
        <v>94.8</v>
      </c>
      <c r="I263" s="5" t="s">
        <v>36</v>
      </c>
      <c r="J263" s="5" t="s">
        <v>127</v>
      </c>
    </row>
    <row r="264" spans="1:10">
      <c r="A264" s="11" t="s">
        <v>22</v>
      </c>
      <c r="B264" s="3"/>
      <c r="C264" s="3"/>
      <c r="D264" s="7"/>
      <c r="E264" s="8"/>
      <c r="H264" s="9"/>
      <c r="I264" s="5"/>
      <c r="J264" s="8"/>
    </row>
    <row r="265" spans="1:10" ht="15.75">
      <c r="A265" s="13" t="s">
        <v>23</v>
      </c>
      <c r="B265" s="13" t="s">
        <v>24</v>
      </c>
      <c r="C265" s="13" t="s">
        <v>25</v>
      </c>
      <c r="D265" s="28">
        <v>112673772</v>
      </c>
      <c r="E265" s="14">
        <v>112681910</v>
      </c>
      <c r="H265" s="9"/>
      <c r="I265" s="5"/>
      <c r="J265" s="8"/>
    </row>
    <row r="266" spans="1:10">
      <c r="A266" s="5"/>
      <c r="B266" s="6"/>
      <c r="C266" s="5"/>
      <c r="D266" s="7"/>
      <c r="E266" s="8"/>
      <c r="H266" s="9"/>
      <c r="I266" s="5"/>
      <c r="J266" s="8"/>
    </row>
    <row r="268" spans="1:10">
      <c r="A268" s="1" t="s">
        <v>0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3" t="s">
        <v>1052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95" t="s">
        <v>0</v>
      </c>
      <c r="B270" s="95" t="s">
        <v>2</v>
      </c>
      <c r="C270" s="95" t="s">
        <v>3</v>
      </c>
      <c r="D270" s="95" t="s">
        <v>4</v>
      </c>
      <c r="E270" s="95" t="s">
        <v>5</v>
      </c>
      <c r="F270" s="97" t="s">
        <v>6</v>
      </c>
      <c r="G270" s="98"/>
      <c r="H270" s="99"/>
      <c r="I270" s="95" t="s">
        <v>7</v>
      </c>
      <c r="J270" s="95" t="s">
        <v>8</v>
      </c>
    </row>
    <row r="271" spans="1:10">
      <c r="A271" s="96"/>
      <c r="B271" s="96"/>
      <c r="C271" s="96"/>
      <c r="D271" s="96"/>
      <c r="E271" s="96"/>
      <c r="F271" s="4" t="s">
        <v>9</v>
      </c>
      <c r="G271" s="4" t="s">
        <v>10</v>
      </c>
      <c r="H271" s="4" t="s">
        <v>11</v>
      </c>
      <c r="I271" s="96"/>
      <c r="J271" s="96"/>
    </row>
    <row r="272" spans="1:10">
      <c r="A272" s="5" t="s">
        <v>1069</v>
      </c>
      <c r="B272" s="6">
        <v>44956.7534747338</v>
      </c>
      <c r="C272" s="5" t="s">
        <v>127</v>
      </c>
      <c r="D272" s="7"/>
      <c r="E272" s="8"/>
      <c r="F272" s="9">
        <v>4851.43</v>
      </c>
      <c r="I272" s="10" t="s">
        <v>9</v>
      </c>
      <c r="J272" s="5" t="s">
        <v>127</v>
      </c>
    </row>
    <row r="273" spans="1:10">
      <c r="A273" s="5" t="s">
        <v>1069</v>
      </c>
      <c r="B273" s="6">
        <v>44956.7534747338</v>
      </c>
      <c r="C273" s="5" t="s">
        <v>127</v>
      </c>
      <c r="D273" s="7"/>
      <c r="E273" s="8"/>
      <c r="H273" s="9">
        <v>553.4</v>
      </c>
      <c r="I273" s="10" t="s">
        <v>37</v>
      </c>
      <c r="J273" s="5" t="s">
        <v>127</v>
      </c>
    </row>
    <row r="274" spans="1:10">
      <c r="A274" s="11" t="s">
        <v>22</v>
      </c>
      <c r="B274" s="3"/>
      <c r="C274" s="3"/>
      <c r="D274" s="7"/>
      <c r="E274" s="8"/>
      <c r="G274" s="9"/>
      <c r="I274" s="10"/>
      <c r="J274" s="8"/>
    </row>
    <row r="275" spans="1:10" ht="15.75">
      <c r="A275" s="13" t="s">
        <v>23</v>
      </c>
      <c r="B275" s="13" t="s">
        <v>24</v>
      </c>
      <c r="C275" s="13" t="s">
        <v>25</v>
      </c>
      <c r="D275" s="28">
        <v>112691571</v>
      </c>
      <c r="E275" s="14">
        <v>112691879</v>
      </c>
      <c r="G275" s="9"/>
      <c r="I275" s="10"/>
      <c r="J275" s="8"/>
    </row>
    <row r="276" spans="1:10" ht="15.75">
      <c r="A276" s="5"/>
      <c r="B276" s="6"/>
      <c r="C276" s="5"/>
      <c r="D276" s="69">
        <v>112691634</v>
      </c>
      <c r="E276" s="34">
        <v>112691851</v>
      </c>
      <c r="F276" s="35" t="s">
        <v>1126</v>
      </c>
      <c r="G276" s="9"/>
      <c r="I276" s="10"/>
      <c r="J276" s="8"/>
    </row>
    <row r="277" spans="1:10">
      <c r="A277" s="17" t="s">
        <v>1211</v>
      </c>
      <c r="B277" s="17"/>
      <c r="C277" s="17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1093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95" t="s">
        <v>0</v>
      </c>
      <c r="B281" s="95" t="s">
        <v>2</v>
      </c>
      <c r="C281" s="95" t="s">
        <v>3</v>
      </c>
      <c r="D281" s="95" t="s">
        <v>4</v>
      </c>
      <c r="E281" s="95" t="s">
        <v>5</v>
      </c>
      <c r="F281" s="97" t="s">
        <v>6</v>
      </c>
      <c r="G281" s="98"/>
      <c r="H281" s="99"/>
      <c r="I281" s="95" t="s">
        <v>7</v>
      </c>
      <c r="J281" s="95" t="s">
        <v>8</v>
      </c>
    </row>
    <row r="282" spans="1:10">
      <c r="A282" s="96"/>
      <c r="B282" s="96"/>
      <c r="C282" s="96"/>
      <c r="D282" s="96"/>
      <c r="E282" s="96"/>
      <c r="F282" s="4" t="s">
        <v>9</v>
      </c>
      <c r="G282" s="4" t="s">
        <v>10</v>
      </c>
      <c r="H282" s="4" t="s">
        <v>11</v>
      </c>
      <c r="I282" s="96"/>
      <c r="J282" s="96"/>
    </row>
    <row r="283" spans="1:10">
      <c r="A283" s="5" t="s">
        <v>1110</v>
      </c>
      <c r="B283" s="6">
        <v>44957.757093888889</v>
      </c>
      <c r="C283" s="5" t="s">
        <v>127</v>
      </c>
      <c r="D283" s="10"/>
      <c r="E283" s="8"/>
      <c r="F283" s="9">
        <v>5854.44</v>
      </c>
      <c r="I283" s="10" t="s">
        <v>9</v>
      </c>
      <c r="J283" s="5" t="s">
        <v>127</v>
      </c>
    </row>
    <row r="284" spans="1:10">
      <c r="A284" s="5" t="s">
        <v>1110</v>
      </c>
      <c r="B284" s="6">
        <v>44957.757093888889</v>
      </c>
      <c r="C284" s="5" t="s">
        <v>127</v>
      </c>
      <c r="D284" s="10"/>
      <c r="E284" s="8"/>
      <c r="H284" s="9">
        <v>66.3</v>
      </c>
      <c r="I284" s="5" t="s">
        <v>36</v>
      </c>
      <c r="J284" s="5" t="s">
        <v>127</v>
      </c>
    </row>
    <row r="285" spans="1:10">
      <c r="A285" s="5" t="s">
        <v>1110</v>
      </c>
      <c r="B285" s="6">
        <v>44957.757093888889</v>
      </c>
      <c r="C285" s="5" t="s">
        <v>127</v>
      </c>
      <c r="D285" s="10"/>
      <c r="E285" s="8"/>
      <c r="H285" s="9">
        <v>438.04</v>
      </c>
      <c r="I285" s="10" t="s">
        <v>37</v>
      </c>
      <c r="J285" s="5" t="s">
        <v>127</v>
      </c>
    </row>
    <row r="286" spans="1:10">
      <c r="A286" s="11" t="s">
        <v>22</v>
      </c>
      <c r="B286" s="3"/>
      <c r="C286" s="3"/>
      <c r="D286" s="7"/>
      <c r="E286" s="8"/>
      <c r="G286" s="9"/>
      <c r="I286" s="10"/>
      <c r="J286" s="5"/>
    </row>
    <row r="287" spans="1:10" ht="15.75">
      <c r="A287" s="13" t="s">
        <v>23</v>
      </c>
      <c r="B287" s="13" t="s">
        <v>24</v>
      </c>
      <c r="C287" s="13" t="s">
        <v>25</v>
      </c>
      <c r="D287" s="69">
        <v>112692580</v>
      </c>
      <c r="E287" s="14">
        <v>112692840</v>
      </c>
      <c r="G287" s="9"/>
      <c r="I287" s="10"/>
      <c r="J287" s="5"/>
    </row>
    <row r="288" spans="1:10">
      <c r="A288" s="5"/>
      <c r="B288" s="6"/>
      <c r="C288" s="5"/>
      <c r="D288" s="81" t="s">
        <v>641</v>
      </c>
      <c r="E288" s="8"/>
      <c r="G288" s="9"/>
      <c r="I288" s="10"/>
      <c r="J288" s="5"/>
    </row>
    <row r="290" spans="1:10">
      <c r="A290" s="1" t="s">
        <v>0</v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3" t="s">
        <v>1131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95" t="s">
        <v>0</v>
      </c>
      <c r="B292" s="95" t="s">
        <v>2</v>
      </c>
      <c r="C292" s="95" t="s">
        <v>3</v>
      </c>
      <c r="D292" s="95" t="s">
        <v>4</v>
      </c>
      <c r="E292" s="95" t="s">
        <v>5</v>
      </c>
      <c r="F292" s="97" t="s">
        <v>6</v>
      </c>
      <c r="G292" s="98"/>
      <c r="H292" s="99"/>
      <c r="I292" s="95" t="s">
        <v>7</v>
      </c>
      <c r="J292" s="95" t="s">
        <v>8</v>
      </c>
    </row>
    <row r="293" spans="1:10">
      <c r="A293" s="96"/>
      <c r="B293" s="96"/>
      <c r="C293" s="96"/>
      <c r="D293" s="96"/>
      <c r="E293" s="96"/>
      <c r="F293" s="4" t="s">
        <v>9</v>
      </c>
      <c r="G293" s="4" t="s">
        <v>10</v>
      </c>
      <c r="H293" s="4" t="s">
        <v>11</v>
      </c>
      <c r="I293" s="96"/>
      <c r="J293" s="96"/>
    </row>
    <row r="294" spans="1:10">
      <c r="A294" s="5" t="s">
        <v>1143</v>
      </c>
      <c r="B294" s="6">
        <v>44958.759142476854</v>
      </c>
      <c r="C294" s="5" t="s">
        <v>127</v>
      </c>
      <c r="D294" s="7"/>
      <c r="E294" s="8"/>
      <c r="F294" s="9">
        <v>2888.38</v>
      </c>
      <c r="I294" s="10" t="s">
        <v>9</v>
      </c>
      <c r="J294" s="5" t="s">
        <v>127</v>
      </c>
    </row>
    <row r="295" spans="1:10">
      <c r="A295" s="5" t="s">
        <v>1143</v>
      </c>
      <c r="B295" s="6">
        <v>44958.759142476854</v>
      </c>
      <c r="C295" s="5" t="s">
        <v>127</v>
      </c>
      <c r="D295" s="7"/>
      <c r="E295" s="8"/>
      <c r="H295" s="9">
        <v>286</v>
      </c>
      <c r="I295" s="5" t="s">
        <v>36</v>
      </c>
      <c r="J295" s="5" t="s">
        <v>127</v>
      </c>
    </row>
    <row r="296" spans="1:10">
      <c r="A296" s="11" t="s">
        <v>22</v>
      </c>
      <c r="B296" s="3"/>
      <c r="C296" s="3"/>
      <c r="D296" s="7"/>
      <c r="E296" s="8"/>
      <c r="H296" s="9"/>
      <c r="I296" s="10"/>
      <c r="J296" s="8"/>
    </row>
    <row r="297" spans="1:10" ht="15.75">
      <c r="A297" s="13" t="s">
        <v>23</v>
      </c>
      <c r="B297" s="13" t="s">
        <v>24</v>
      </c>
      <c r="C297" s="13" t="s">
        <v>25</v>
      </c>
      <c r="D297" s="69">
        <v>112695139</v>
      </c>
      <c r="E297" s="14">
        <v>112695360</v>
      </c>
      <c r="H297" s="9"/>
      <c r="I297" s="10"/>
      <c r="J297" s="8"/>
    </row>
    <row r="298" spans="1:10">
      <c r="D298" s="81" t="s">
        <v>641</v>
      </c>
    </row>
    <row r="300" spans="1:10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3" t="s">
        <v>1169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95" t="s">
        <v>0</v>
      </c>
      <c r="B302" s="95" t="s">
        <v>2</v>
      </c>
      <c r="C302" s="95" t="s">
        <v>3</v>
      </c>
      <c r="D302" s="95" t="s">
        <v>4</v>
      </c>
      <c r="E302" s="95" t="s">
        <v>5</v>
      </c>
      <c r="F302" s="97" t="s">
        <v>6</v>
      </c>
      <c r="G302" s="98"/>
      <c r="H302" s="99"/>
      <c r="I302" s="95" t="s">
        <v>7</v>
      </c>
      <c r="J302" s="95" t="s">
        <v>8</v>
      </c>
    </row>
    <row r="303" spans="1:10">
      <c r="A303" s="96"/>
      <c r="B303" s="96"/>
      <c r="C303" s="96"/>
      <c r="D303" s="96"/>
      <c r="E303" s="96"/>
      <c r="F303" s="4" t="s">
        <v>9</v>
      </c>
      <c r="G303" s="4" t="s">
        <v>10</v>
      </c>
      <c r="H303" s="4" t="s">
        <v>11</v>
      </c>
      <c r="I303" s="96"/>
      <c r="J303" s="96"/>
    </row>
    <row r="304" spans="1:10">
      <c r="A304" s="5" t="s">
        <v>1185</v>
      </c>
      <c r="B304" s="6">
        <v>44959.753375162036</v>
      </c>
      <c r="C304" s="5" t="s">
        <v>127</v>
      </c>
      <c r="D304" s="7"/>
      <c r="E304" s="8"/>
      <c r="F304" s="9">
        <v>4063.46</v>
      </c>
      <c r="I304" s="10" t="s">
        <v>9</v>
      </c>
      <c r="J304" s="5" t="s">
        <v>127</v>
      </c>
    </row>
    <row r="305" spans="1:10">
      <c r="A305" s="11" t="s">
        <v>22</v>
      </c>
      <c r="B305" s="3"/>
      <c r="C305" s="3"/>
      <c r="D305" s="7"/>
      <c r="E305" s="8"/>
      <c r="H305" s="9"/>
      <c r="I305" s="10"/>
      <c r="J305" s="5"/>
    </row>
    <row r="306" spans="1:10" ht="15.75">
      <c r="A306" s="13" t="s">
        <v>23</v>
      </c>
      <c r="B306" s="13" t="s">
        <v>24</v>
      </c>
      <c r="C306" s="13" t="s">
        <v>25</v>
      </c>
      <c r="D306" s="69">
        <v>112728643</v>
      </c>
      <c r="E306" s="14">
        <v>112728982</v>
      </c>
      <c r="H306" s="9"/>
      <c r="I306" s="10"/>
      <c r="J306" s="5"/>
    </row>
    <row r="307" spans="1:10">
      <c r="D307" s="81" t="s">
        <v>641</v>
      </c>
    </row>
    <row r="309" spans="1:10">
      <c r="A309" s="1" t="s">
        <v>0</v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>
      <c r="A310" s="3" t="s">
        <v>1217</v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>
      <c r="A311" s="95" t="s">
        <v>0</v>
      </c>
      <c r="B311" s="95" t="s">
        <v>2</v>
      </c>
      <c r="C311" s="95" t="s">
        <v>3</v>
      </c>
      <c r="D311" s="95" t="s">
        <v>4</v>
      </c>
      <c r="E311" s="95" t="s">
        <v>5</v>
      </c>
      <c r="F311" s="97" t="s">
        <v>6</v>
      </c>
      <c r="G311" s="98"/>
      <c r="H311" s="99"/>
      <c r="I311" s="95" t="s">
        <v>7</v>
      </c>
      <c r="J311" s="95" t="s">
        <v>8</v>
      </c>
    </row>
    <row r="312" spans="1:10">
      <c r="A312" s="96"/>
      <c r="B312" s="96"/>
      <c r="C312" s="96"/>
      <c r="D312" s="96"/>
      <c r="E312" s="96"/>
      <c r="F312" s="4" t="s">
        <v>9</v>
      </c>
      <c r="G312" s="4" t="s">
        <v>10</v>
      </c>
      <c r="H312" s="4" t="s">
        <v>11</v>
      </c>
      <c r="I312" s="96"/>
      <c r="J312" s="96"/>
    </row>
    <row r="313" spans="1:10">
      <c r="A313" s="5" t="s">
        <v>1246</v>
      </c>
      <c r="B313" s="6">
        <v>44960.759591296293</v>
      </c>
      <c r="C313" s="5" t="s">
        <v>127</v>
      </c>
      <c r="D313" s="7"/>
      <c r="E313" s="8"/>
      <c r="F313" s="9">
        <v>4434.6400000000003</v>
      </c>
      <c r="I313" s="10" t="s">
        <v>9</v>
      </c>
      <c r="J313" s="5" t="s">
        <v>127</v>
      </c>
    </row>
    <row r="314" spans="1:10">
      <c r="A314" s="5" t="s">
        <v>1246</v>
      </c>
      <c r="B314" s="6">
        <v>44960.759591296293</v>
      </c>
      <c r="C314" s="5" t="s">
        <v>127</v>
      </c>
      <c r="D314" s="7"/>
      <c r="E314" s="8"/>
      <c r="H314" s="9">
        <v>240.68</v>
      </c>
      <c r="I314" s="10" t="s">
        <v>37</v>
      </c>
      <c r="J314" s="5" t="s">
        <v>127</v>
      </c>
    </row>
    <row r="315" spans="1:10">
      <c r="A315" s="11" t="s">
        <v>22</v>
      </c>
      <c r="B315" s="3"/>
      <c r="C315" s="3"/>
      <c r="D315" s="7"/>
      <c r="E315" s="8"/>
      <c r="H315" s="9"/>
      <c r="I315" s="10"/>
      <c r="J315" s="5"/>
    </row>
    <row r="316" spans="1:10" ht="15.75">
      <c r="A316" s="13" t="s">
        <v>23</v>
      </c>
      <c r="B316" s="13" t="s">
        <v>24</v>
      </c>
      <c r="C316" s="13" t="s">
        <v>25</v>
      </c>
      <c r="D316" s="69">
        <v>112728713</v>
      </c>
      <c r="E316" s="14">
        <v>112728983</v>
      </c>
      <c r="H316" s="9"/>
      <c r="I316" s="10"/>
      <c r="J316" s="5"/>
    </row>
    <row r="317" spans="1:10">
      <c r="A317" s="5"/>
      <c r="B317" s="6"/>
      <c r="C317" s="5"/>
      <c r="D317" s="81" t="s">
        <v>641</v>
      </c>
      <c r="E317" s="8"/>
      <c r="H317" s="9"/>
      <c r="I317" s="10"/>
      <c r="J317" s="5"/>
    </row>
    <row r="318" spans="1:10">
      <c r="A318" s="5"/>
      <c r="B318" s="6"/>
      <c r="C318" s="5"/>
      <c r="D318" s="7"/>
      <c r="E318" s="8"/>
      <c r="H318" s="9"/>
      <c r="I318" s="10"/>
      <c r="J318" s="5"/>
    </row>
    <row r="319" spans="1:10">
      <c r="A319" s="1" t="s">
        <v>0</v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>
      <c r="A320" s="3" t="s">
        <v>1214</v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>
      <c r="A321" s="95" t="s">
        <v>0</v>
      </c>
      <c r="B321" s="95" t="s">
        <v>2</v>
      </c>
      <c r="C321" s="95" t="s">
        <v>3</v>
      </c>
      <c r="D321" s="95" t="s">
        <v>4</v>
      </c>
      <c r="E321" s="95" t="s">
        <v>5</v>
      </c>
      <c r="F321" s="97" t="s">
        <v>6</v>
      </c>
      <c r="G321" s="98"/>
      <c r="H321" s="99"/>
      <c r="I321" s="95" t="s">
        <v>7</v>
      </c>
      <c r="J321" s="95" t="s">
        <v>8</v>
      </c>
    </row>
    <row r="322" spans="1:10">
      <c r="A322" s="96"/>
      <c r="B322" s="96"/>
      <c r="C322" s="96"/>
      <c r="D322" s="96"/>
      <c r="E322" s="96"/>
      <c r="F322" s="4" t="s">
        <v>9</v>
      </c>
      <c r="G322" s="4" t="s">
        <v>10</v>
      </c>
      <c r="H322" s="4" t="s">
        <v>11</v>
      </c>
      <c r="I322" s="96"/>
      <c r="J322" s="96"/>
    </row>
    <row r="323" spans="1:10">
      <c r="A323" s="5" t="s">
        <v>1247</v>
      </c>
      <c r="B323" s="6">
        <v>44961.544832754633</v>
      </c>
      <c r="C323" s="5" t="s">
        <v>127</v>
      </c>
      <c r="D323" s="7"/>
      <c r="E323" s="8"/>
      <c r="F323" s="9">
        <v>6383.44</v>
      </c>
      <c r="I323" s="10" t="s">
        <v>9</v>
      </c>
      <c r="J323" s="5" t="s">
        <v>127</v>
      </c>
    </row>
    <row r="324" spans="1:10">
      <c r="A324" s="5" t="s">
        <v>1247</v>
      </c>
      <c r="B324" s="6">
        <v>44961.544832754633</v>
      </c>
      <c r="C324" s="5" t="s">
        <v>127</v>
      </c>
      <c r="D324" s="7"/>
      <c r="E324" s="8"/>
      <c r="H324" s="9">
        <v>106.95</v>
      </c>
      <c r="I324" s="5" t="s">
        <v>36</v>
      </c>
      <c r="J324" s="5" t="s">
        <v>127</v>
      </c>
    </row>
    <row r="325" spans="1:10">
      <c r="A325" s="11" t="s">
        <v>22</v>
      </c>
      <c r="B325" s="3"/>
      <c r="C325" s="3"/>
      <c r="D325" s="7"/>
      <c r="E325" s="8"/>
      <c r="H325" s="9"/>
      <c r="I325" s="10"/>
      <c r="J325" s="5"/>
    </row>
    <row r="326" spans="1:10" ht="15.75">
      <c r="A326" s="13" t="s">
        <v>23</v>
      </c>
      <c r="B326" s="13" t="s">
        <v>24</v>
      </c>
      <c r="C326" s="13" t="s">
        <v>25</v>
      </c>
      <c r="D326" s="69">
        <v>112728619</v>
      </c>
      <c r="E326" s="14">
        <v>112728984</v>
      </c>
      <c r="H326" s="9"/>
      <c r="I326" s="10"/>
      <c r="J326" s="5"/>
    </row>
    <row r="327" spans="1:10">
      <c r="D327" s="81" t="s">
        <v>641</v>
      </c>
    </row>
    <row r="329" spans="1:10">
      <c r="A329" s="1" t="s">
        <v>0</v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3" t="s">
        <v>1283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95" t="s">
        <v>0</v>
      </c>
      <c r="B331" s="95" t="s">
        <v>2</v>
      </c>
      <c r="C331" s="95" t="s">
        <v>3</v>
      </c>
      <c r="D331" s="95" t="s">
        <v>4</v>
      </c>
      <c r="E331" s="95" t="s">
        <v>5</v>
      </c>
      <c r="F331" s="97" t="s">
        <v>6</v>
      </c>
      <c r="G331" s="98"/>
      <c r="H331" s="99"/>
      <c r="I331" s="95" t="s">
        <v>7</v>
      </c>
      <c r="J331" s="95" t="s">
        <v>8</v>
      </c>
    </row>
    <row r="332" spans="1:10">
      <c r="A332" s="96"/>
      <c r="B332" s="96"/>
      <c r="C332" s="96"/>
      <c r="D332" s="96"/>
      <c r="E332" s="96"/>
      <c r="F332" s="4" t="s">
        <v>9</v>
      </c>
      <c r="G332" s="4" t="s">
        <v>10</v>
      </c>
      <c r="H332" s="4" t="s">
        <v>11</v>
      </c>
      <c r="I332" s="96"/>
      <c r="J332" s="96"/>
    </row>
    <row r="333" spans="1:10">
      <c r="A333" s="5" t="s">
        <v>1299</v>
      </c>
      <c r="B333" s="6">
        <v>44963.75435909722</v>
      </c>
      <c r="C333" s="5" t="s">
        <v>127</v>
      </c>
      <c r="D333" s="7"/>
      <c r="E333" s="8"/>
      <c r="F333" s="9">
        <v>4229.72</v>
      </c>
      <c r="I333" s="10" t="s">
        <v>9</v>
      </c>
      <c r="J333" s="5" t="s">
        <v>127</v>
      </c>
    </row>
    <row r="334" spans="1:10">
      <c r="A334" s="5" t="s">
        <v>1299</v>
      </c>
      <c r="B334" s="6">
        <v>44963.75435909722</v>
      </c>
      <c r="C334" s="5" t="s">
        <v>127</v>
      </c>
      <c r="D334" s="7"/>
      <c r="E334" s="8"/>
      <c r="H334" s="9">
        <v>101.6</v>
      </c>
      <c r="I334" s="5" t="s">
        <v>36</v>
      </c>
      <c r="J334" s="5" t="s">
        <v>127</v>
      </c>
    </row>
    <row r="335" spans="1:10">
      <c r="A335" s="5" t="s">
        <v>1299</v>
      </c>
      <c r="B335" s="6">
        <v>44963.75435909722</v>
      </c>
      <c r="C335" s="5" t="s">
        <v>127</v>
      </c>
      <c r="D335" s="7"/>
      <c r="E335" s="8"/>
      <c r="H335" s="9">
        <v>197.6</v>
      </c>
      <c r="I335" s="10" t="s">
        <v>37</v>
      </c>
      <c r="J335" s="5" t="s">
        <v>127</v>
      </c>
    </row>
    <row r="336" spans="1:10">
      <c r="A336" s="11" t="s">
        <v>22</v>
      </c>
      <c r="B336" s="3"/>
      <c r="C336" s="3"/>
      <c r="D336" s="7"/>
      <c r="E336" s="8"/>
      <c r="H336" s="9"/>
      <c r="I336" s="10"/>
      <c r="J336" s="5"/>
    </row>
    <row r="337" spans="1:10" ht="15.75">
      <c r="A337" s="13" t="s">
        <v>23</v>
      </c>
      <c r="B337" s="13" t="s">
        <v>24</v>
      </c>
      <c r="C337" s="13" t="s">
        <v>25</v>
      </c>
      <c r="D337" s="69">
        <v>112730355</v>
      </c>
      <c r="E337" s="14">
        <v>112730461</v>
      </c>
      <c r="H337" s="9"/>
      <c r="I337" s="10"/>
      <c r="J337" s="5"/>
    </row>
    <row r="338" spans="1:10">
      <c r="D338" s="81" t="s">
        <v>641</v>
      </c>
    </row>
    <row r="340" spans="1:10">
      <c r="A340" s="1" t="s">
        <v>0</v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>
      <c r="A341" s="3" t="s">
        <v>1322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95" t="s">
        <v>0</v>
      </c>
      <c r="B342" s="95" t="s">
        <v>2</v>
      </c>
      <c r="C342" s="95" t="s">
        <v>3</v>
      </c>
      <c r="D342" s="95" t="s">
        <v>4</v>
      </c>
      <c r="E342" s="95" t="s">
        <v>5</v>
      </c>
      <c r="F342" s="97" t="s">
        <v>6</v>
      </c>
      <c r="G342" s="98"/>
      <c r="H342" s="99"/>
      <c r="I342" s="95" t="s">
        <v>7</v>
      </c>
      <c r="J342" s="95" t="s">
        <v>8</v>
      </c>
    </row>
    <row r="343" spans="1:10">
      <c r="A343" s="96"/>
      <c r="B343" s="96"/>
      <c r="C343" s="96"/>
      <c r="D343" s="96"/>
      <c r="E343" s="96"/>
      <c r="F343" s="4" t="s">
        <v>9</v>
      </c>
      <c r="G343" s="4" t="s">
        <v>10</v>
      </c>
      <c r="H343" s="4" t="s">
        <v>11</v>
      </c>
      <c r="I343" s="96"/>
      <c r="J343" s="96"/>
    </row>
    <row r="344" spans="1:10">
      <c r="A344" s="5" t="s">
        <v>1337</v>
      </c>
      <c r="B344" s="6">
        <v>44964.753975266205</v>
      </c>
      <c r="C344" s="5" t="s">
        <v>127</v>
      </c>
      <c r="D344" s="7"/>
      <c r="E344" s="8"/>
      <c r="F344" s="9">
        <v>5255.61</v>
      </c>
      <c r="I344" s="10" t="s">
        <v>9</v>
      </c>
      <c r="J344" s="5" t="s">
        <v>127</v>
      </c>
    </row>
    <row r="345" spans="1:10">
      <c r="A345" s="11" t="s">
        <v>22</v>
      </c>
      <c r="B345" s="3"/>
      <c r="C345" s="3"/>
      <c r="D345" s="7"/>
      <c r="E345" s="8"/>
      <c r="H345" s="9"/>
      <c r="I345" s="10"/>
      <c r="J345" s="5"/>
    </row>
    <row r="346" spans="1:10" ht="15.75">
      <c r="A346" s="13" t="s">
        <v>23</v>
      </c>
      <c r="B346" s="13" t="s">
        <v>24</v>
      </c>
      <c r="C346" s="13" t="s">
        <v>25</v>
      </c>
      <c r="D346" s="69">
        <v>112732208</v>
      </c>
      <c r="E346" s="14">
        <v>112732505</v>
      </c>
      <c r="H346" s="9"/>
      <c r="I346" s="10"/>
      <c r="J346" s="5"/>
    </row>
    <row r="347" spans="1:10">
      <c r="A347" s="5"/>
      <c r="B347" s="6"/>
      <c r="C347" s="5"/>
      <c r="D347" s="81" t="s">
        <v>641</v>
      </c>
      <c r="E347" s="8"/>
      <c r="H347" s="9"/>
      <c r="I347" s="10"/>
      <c r="J347" s="5"/>
    </row>
    <row r="349" spans="1:10">
      <c r="A349" s="1" t="s">
        <v>0</v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>
      <c r="A350" s="3" t="s">
        <v>1355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95" t="s">
        <v>0</v>
      </c>
      <c r="B351" s="95" t="s">
        <v>2</v>
      </c>
      <c r="C351" s="95" t="s">
        <v>3</v>
      </c>
      <c r="D351" s="95" t="s">
        <v>4</v>
      </c>
      <c r="E351" s="95" t="s">
        <v>5</v>
      </c>
      <c r="F351" s="97" t="s">
        <v>6</v>
      </c>
      <c r="G351" s="98"/>
      <c r="H351" s="99"/>
      <c r="I351" s="95" t="s">
        <v>7</v>
      </c>
      <c r="J351" s="95" t="s">
        <v>8</v>
      </c>
    </row>
    <row r="352" spans="1:10">
      <c r="A352" s="96"/>
      <c r="B352" s="96"/>
      <c r="C352" s="96"/>
      <c r="D352" s="96"/>
      <c r="E352" s="96"/>
      <c r="F352" s="4" t="s">
        <v>9</v>
      </c>
      <c r="G352" s="4" t="s">
        <v>10</v>
      </c>
      <c r="H352" s="4" t="s">
        <v>11</v>
      </c>
      <c r="I352" s="96"/>
      <c r="J352" s="96"/>
    </row>
    <row r="353" spans="1:10">
      <c r="A353" s="5" t="s">
        <v>1371</v>
      </c>
      <c r="B353" s="6">
        <v>44965.75410859954</v>
      </c>
      <c r="C353" s="5" t="s">
        <v>127</v>
      </c>
      <c r="D353" s="7"/>
      <c r="E353" s="8"/>
      <c r="F353" s="9">
        <v>3333.95</v>
      </c>
      <c r="I353" s="10" t="s">
        <v>9</v>
      </c>
      <c r="J353" s="5" t="s">
        <v>127</v>
      </c>
    </row>
    <row r="354" spans="1:10">
      <c r="A354" s="5" t="s">
        <v>1371</v>
      </c>
      <c r="B354" s="6">
        <v>44965.75410859954</v>
      </c>
      <c r="C354" s="5" t="s">
        <v>127</v>
      </c>
      <c r="D354" s="7"/>
      <c r="E354" s="8"/>
      <c r="H354" s="9">
        <v>72.67</v>
      </c>
      <c r="I354" s="10" t="s">
        <v>37</v>
      </c>
      <c r="J354" s="5" t="s">
        <v>127</v>
      </c>
    </row>
    <row r="355" spans="1:10">
      <c r="A355" s="11" t="s">
        <v>22</v>
      </c>
      <c r="B355" s="3"/>
      <c r="C355" s="3"/>
      <c r="D355" s="7"/>
      <c r="E355" s="8"/>
      <c r="F355" s="9"/>
      <c r="I355" s="10"/>
      <c r="J355" s="5"/>
    </row>
    <row r="356" spans="1:10" ht="15.75">
      <c r="A356" s="13" t="s">
        <v>23</v>
      </c>
      <c r="B356" s="13" t="s">
        <v>24</v>
      </c>
      <c r="C356" s="13" t="s">
        <v>25</v>
      </c>
      <c r="D356" s="69">
        <v>112733915</v>
      </c>
      <c r="E356" s="14">
        <v>112734086</v>
      </c>
      <c r="F356" s="9"/>
      <c r="I356" s="10"/>
      <c r="J356" s="5"/>
    </row>
    <row r="357" spans="1:10">
      <c r="D357" s="81" t="s">
        <v>641</v>
      </c>
    </row>
    <row r="359" spans="1:10">
      <c r="A359" s="1" t="s">
        <v>0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3" t="s">
        <v>1394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95" t="s">
        <v>0</v>
      </c>
      <c r="B361" s="95" t="s">
        <v>2</v>
      </c>
      <c r="C361" s="95" t="s">
        <v>3</v>
      </c>
      <c r="D361" s="95" t="s">
        <v>4</v>
      </c>
      <c r="E361" s="95" t="s">
        <v>5</v>
      </c>
      <c r="F361" s="97" t="s">
        <v>6</v>
      </c>
      <c r="G361" s="98"/>
      <c r="H361" s="99"/>
      <c r="I361" s="95" t="s">
        <v>7</v>
      </c>
      <c r="J361" s="95" t="s">
        <v>8</v>
      </c>
    </row>
    <row r="362" spans="1:10">
      <c r="A362" s="96"/>
      <c r="B362" s="96"/>
      <c r="C362" s="96"/>
      <c r="D362" s="96"/>
      <c r="E362" s="96"/>
      <c r="F362" s="4" t="s">
        <v>9</v>
      </c>
      <c r="G362" s="4" t="s">
        <v>10</v>
      </c>
      <c r="H362" s="4" t="s">
        <v>11</v>
      </c>
      <c r="I362" s="96"/>
      <c r="J362" s="96"/>
    </row>
    <row r="363" spans="1:10">
      <c r="A363" s="5" t="s">
        <v>1410</v>
      </c>
      <c r="B363" s="6">
        <v>44966.752866805553</v>
      </c>
      <c r="C363" s="5" t="s">
        <v>127</v>
      </c>
      <c r="D363" s="7"/>
      <c r="E363" s="8"/>
      <c r="F363" s="9">
        <v>3621.45</v>
      </c>
      <c r="I363" s="10" t="s">
        <v>9</v>
      </c>
      <c r="J363" s="5" t="s">
        <v>127</v>
      </c>
    </row>
    <row r="364" spans="1:10">
      <c r="A364" s="5" t="s">
        <v>1410</v>
      </c>
      <c r="B364" s="6">
        <v>44966.752866805553</v>
      </c>
      <c r="C364" s="5" t="s">
        <v>127</v>
      </c>
      <c r="D364" s="7"/>
      <c r="E364" s="8"/>
      <c r="H364" s="9">
        <v>113.5</v>
      </c>
      <c r="I364" s="5" t="s">
        <v>36</v>
      </c>
      <c r="J364" s="5" t="s">
        <v>127</v>
      </c>
    </row>
    <row r="365" spans="1:10">
      <c r="A365" s="11" t="s">
        <v>22</v>
      </c>
      <c r="B365" s="3"/>
      <c r="C365" s="3"/>
      <c r="D365" s="7"/>
      <c r="E365" s="8"/>
      <c r="G365" s="9"/>
      <c r="I365" s="10"/>
      <c r="J365" s="8"/>
    </row>
    <row r="366" spans="1:10" ht="15.75">
      <c r="A366" s="13" t="s">
        <v>23</v>
      </c>
      <c r="B366" s="13" t="s">
        <v>24</v>
      </c>
      <c r="C366" s="13" t="s">
        <v>25</v>
      </c>
      <c r="D366" s="69">
        <v>112736195</v>
      </c>
      <c r="E366" s="14">
        <v>112736376</v>
      </c>
      <c r="G366" s="9"/>
      <c r="I366" s="10"/>
      <c r="J366" s="8"/>
    </row>
    <row r="367" spans="1:10">
      <c r="D367" s="81" t="s">
        <v>641</v>
      </c>
    </row>
    <row r="369" spans="1:10">
      <c r="A369" s="1" t="s">
        <v>0</v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>
      <c r="A370" s="3" t="s">
        <v>1433</v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95" t="s">
        <v>0</v>
      </c>
      <c r="B371" s="95" t="s">
        <v>2</v>
      </c>
      <c r="C371" s="95" t="s">
        <v>3</v>
      </c>
      <c r="D371" s="95" t="s">
        <v>4</v>
      </c>
      <c r="E371" s="95" t="s">
        <v>5</v>
      </c>
      <c r="F371" s="97" t="s">
        <v>6</v>
      </c>
      <c r="G371" s="98"/>
      <c r="H371" s="99"/>
      <c r="I371" s="95" t="s">
        <v>7</v>
      </c>
      <c r="J371" s="95" t="s">
        <v>8</v>
      </c>
    </row>
    <row r="372" spans="1:10">
      <c r="A372" s="96"/>
      <c r="B372" s="96"/>
      <c r="C372" s="96"/>
      <c r="D372" s="96"/>
      <c r="E372" s="96"/>
      <c r="F372" s="4" t="s">
        <v>9</v>
      </c>
      <c r="G372" s="4" t="s">
        <v>10</v>
      </c>
      <c r="H372" s="4" t="s">
        <v>11</v>
      </c>
      <c r="I372" s="96"/>
      <c r="J372" s="96"/>
    </row>
    <row r="373" spans="1:10">
      <c r="A373" s="5" t="s">
        <v>1462</v>
      </c>
      <c r="B373" s="6">
        <v>44967.753973726853</v>
      </c>
      <c r="C373" s="5" t="s">
        <v>127</v>
      </c>
      <c r="D373" s="7"/>
      <c r="E373" s="8"/>
      <c r="F373" s="9">
        <v>4435.67</v>
      </c>
      <c r="I373" s="10" t="s">
        <v>9</v>
      </c>
      <c r="J373" s="5" t="s">
        <v>127</v>
      </c>
    </row>
    <row r="374" spans="1:10">
      <c r="A374" s="5" t="s">
        <v>1462</v>
      </c>
      <c r="B374" s="6">
        <v>44967.753973726853</v>
      </c>
      <c r="C374" s="5" t="s">
        <v>127</v>
      </c>
      <c r="D374" s="7"/>
      <c r="E374" s="8"/>
      <c r="H374" s="9">
        <v>221</v>
      </c>
      <c r="I374" s="5" t="s">
        <v>36</v>
      </c>
      <c r="J374" s="5" t="s">
        <v>127</v>
      </c>
    </row>
    <row r="375" spans="1:10">
      <c r="A375" s="11" t="s">
        <v>22</v>
      </c>
      <c r="B375" s="3"/>
      <c r="C375" s="3"/>
      <c r="D375" s="7"/>
      <c r="E375" s="8"/>
      <c r="H375" s="9"/>
      <c r="I375" s="10"/>
      <c r="J375" s="5"/>
    </row>
    <row r="376" spans="1:10" ht="15.75">
      <c r="A376" s="13" t="s">
        <v>23</v>
      </c>
      <c r="B376" s="13" t="s">
        <v>24</v>
      </c>
      <c r="C376" s="13" t="s">
        <v>25</v>
      </c>
      <c r="D376" s="69">
        <v>112736210</v>
      </c>
      <c r="E376" s="14">
        <v>112736377</v>
      </c>
      <c r="H376" s="9"/>
      <c r="I376" s="10"/>
      <c r="J376" s="5"/>
    </row>
    <row r="377" spans="1:10">
      <c r="A377" s="5"/>
      <c r="B377" s="6"/>
      <c r="C377" s="5"/>
      <c r="D377" s="81" t="s">
        <v>641</v>
      </c>
      <c r="E377" s="8"/>
      <c r="H377" s="9"/>
      <c r="I377" s="10"/>
      <c r="J377" s="5"/>
    </row>
    <row r="378" spans="1:10">
      <c r="A378" s="5"/>
      <c r="B378" s="6"/>
      <c r="C378" s="5"/>
      <c r="D378" s="7"/>
      <c r="E378" s="8"/>
      <c r="H378" s="9"/>
      <c r="I378" s="10"/>
      <c r="J378" s="5"/>
    </row>
    <row r="379" spans="1:10">
      <c r="A379" s="1" t="s">
        <v>0</v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>
      <c r="A380" s="3" t="s">
        <v>1429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95" t="s">
        <v>0</v>
      </c>
      <c r="B381" s="95" t="s">
        <v>2</v>
      </c>
      <c r="C381" s="95" t="s">
        <v>3</v>
      </c>
      <c r="D381" s="95" t="s">
        <v>4</v>
      </c>
      <c r="E381" s="95" t="s">
        <v>5</v>
      </c>
      <c r="F381" s="97" t="s">
        <v>6</v>
      </c>
      <c r="G381" s="98"/>
      <c r="H381" s="99"/>
      <c r="I381" s="95" t="s">
        <v>7</v>
      </c>
      <c r="J381" s="95" t="s">
        <v>8</v>
      </c>
    </row>
    <row r="382" spans="1:10">
      <c r="A382" s="96"/>
      <c r="B382" s="96"/>
      <c r="C382" s="96"/>
      <c r="D382" s="96"/>
      <c r="E382" s="96"/>
      <c r="F382" s="4" t="s">
        <v>9</v>
      </c>
      <c r="G382" s="4" t="s">
        <v>10</v>
      </c>
      <c r="H382" s="4" t="s">
        <v>11</v>
      </c>
      <c r="I382" s="96"/>
      <c r="J382" s="96"/>
    </row>
    <row r="383" spans="1:10">
      <c r="A383" s="5" t="s">
        <v>1463</v>
      </c>
      <c r="B383" s="6">
        <v>44968.546524999998</v>
      </c>
      <c r="C383" s="5" t="s">
        <v>127</v>
      </c>
      <c r="D383" s="7"/>
      <c r="E383" s="8"/>
      <c r="F383" s="9">
        <v>4278.13</v>
      </c>
      <c r="I383" s="10" t="s">
        <v>9</v>
      </c>
      <c r="J383" s="5" t="s">
        <v>127</v>
      </c>
    </row>
    <row r="384" spans="1:10">
      <c r="A384" s="5" t="s">
        <v>1463</v>
      </c>
      <c r="B384" s="6">
        <v>44968.546524999998</v>
      </c>
      <c r="C384" s="5" t="s">
        <v>127</v>
      </c>
      <c r="D384" s="7"/>
      <c r="E384" s="8"/>
      <c r="H384" s="9">
        <v>119.7</v>
      </c>
      <c r="I384" s="5" t="s">
        <v>36</v>
      </c>
      <c r="J384" s="5" t="s">
        <v>127</v>
      </c>
    </row>
    <row r="385" spans="1:10">
      <c r="A385" s="5" t="s">
        <v>1463</v>
      </c>
      <c r="B385" s="6">
        <v>44968.546524999998</v>
      </c>
      <c r="C385" s="5" t="s">
        <v>127</v>
      </c>
      <c r="D385" s="7"/>
      <c r="E385" s="8"/>
      <c r="H385" s="9">
        <v>210.5</v>
      </c>
      <c r="I385" s="10" t="s">
        <v>37</v>
      </c>
      <c r="J385" s="5" t="s">
        <v>127</v>
      </c>
    </row>
    <row r="386" spans="1:10">
      <c r="A386" s="11" t="s">
        <v>22</v>
      </c>
      <c r="B386" s="3"/>
      <c r="C386" s="3"/>
      <c r="D386" s="7"/>
      <c r="E386" s="8"/>
      <c r="H386" s="9"/>
      <c r="I386" s="10"/>
      <c r="J386" s="5"/>
    </row>
    <row r="387" spans="1:10" ht="15.75">
      <c r="A387" s="13" t="s">
        <v>23</v>
      </c>
      <c r="B387" s="13" t="s">
        <v>24</v>
      </c>
      <c r="C387" s="13" t="s">
        <v>25</v>
      </c>
      <c r="D387" s="69">
        <v>112744127</v>
      </c>
      <c r="E387" s="14">
        <v>112761124</v>
      </c>
      <c r="H387" s="9"/>
      <c r="I387" s="10"/>
      <c r="J387" s="5"/>
    </row>
    <row r="388" spans="1:10">
      <c r="D388" s="81" t="s">
        <v>641</v>
      </c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1496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95" t="s">
        <v>0</v>
      </c>
      <c r="B392" s="95" t="s">
        <v>2</v>
      </c>
      <c r="C392" s="95" t="s">
        <v>3</v>
      </c>
      <c r="D392" s="95" t="s">
        <v>4</v>
      </c>
      <c r="E392" s="95" t="s">
        <v>5</v>
      </c>
      <c r="F392" s="97" t="s">
        <v>6</v>
      </c>
      <c r="G392" s="98"/>
      <c r="H392" s="99"/>
      <c r="I392" s="95" t="s">
        <v>7</v>
      </c>
      <c r="J392" s="95" t="s">
        <v>8</v>
      </c>
    </row>
    <row r="393" spans="1:10">
      <c r="A393" s="96"/>
      <c r="B393" s="96"/>
      <c r="C393" s="96"/>
      <c r="D393" s="96"/>
      <c r="E393" s="96"/>
      <c r="F393" s="4" t="s">
        <v>9</v>
      </c>
      <c r="G393" s="4" t="s">
        <v>10</v>
      </c>
      <c r="H393" s="4" t="s">
        <v>11</v>
      </c>
      <c r="I393" s="96"/>
      <c r="J393" s="96"/>
    </row>
    <row r="394" spans="1:10">
      <c r="A394" s="5" t="s">
        <v>1512</v>
      </c>
      <c r="B394" s="6">
        <v>44970.75439642361</v>
      </c>
      <c r="C394" s="5" t="s">
        <v>127</v>
      </c>
      <c r="D394" s="7"/>
      <c r="E394" s="8"/>
      <c r="F394" s="9">
        <v>5824.46</v>
      </c>
      <c r="I394" s="10" t="s">
        <v>9</v>
      </c>
      <c r="J394" s="5" t="s">
        <v>127</v>
      </c>
    </row>
    <row r="395" spans="1:10">
      <c r="A395" s="5" t="s">
        <v>1512</v>
      </c>
      <c r="B395" s="6">
        <v>44970.75439642361</v>
      </c>
      <c r="C395" s="5" t="s">
        <v>127</v>
      </c>
      <c r="D395" s="7"/>
      <c r="E395" s="8"/>
      <c r="H395" s="9">
        <v>239.8</v>
      </c>
      <c r="I395" s="5" t="s">
        <v>36</v>
      </c>
      <c r="J395" s="5" t="s">
        <v>127</v>
      </c>
    </row>
    <row r="396" spans="1:10">
      <c r="A396" s="5" t="s">
        <v>1512</v>
      </c>
      <c r="B396" s="6">
        <v>44970.75439642361</v>
      </c>
      <c r="C396" s="5" t="s">
        <v>127</v>
      </c>
      <c r="D396" s="7"/>
      <c r="E396" s="8"/>
      <c r="H396" s="9">
        <v>84.9</v>
      </c>
      <c r="I396" s="10" t="s">
        <v>37</v>
      </c>
      <c r="J396" s="5" t="s">
        <v>127</v>
      </c>
    </row>
    <row r="397" spans="1:10">
      <c r="A397" s="11" t="s">
        <v>22</v>
      </c>
      <c r="B397" s="3"/>
      <c r="C397" s="3"/>
      <c r="D397" s="7"/>
      <c r="E397" s="8"/>
      <c r="H397" s="9"/>
      <c r="I397" s="10"/>
      <c r="J397" s="5"/>
    </row>
    <row r="398" spans="1:10" ht="15.75">
      <c r="A398" s="13" t="s">
        <v>23</v>
      </c>
      <c r="B398" s="13" t="s">
        <v>24</v>
      </c>
      <c r="C398" s="13" t="s">
        <v>25</v>
      </c>
      <c r="D398" s="69">
        <v>112774009</v>
      </c>
      <c r="E398" s="14">
        <v>112774138</v>
      </c>
      <c r="H398" s="9"/>
      <c r="I398" s="10"/>
      <c r="J398" s="5"/>
    </row>
    <row r="399" spans="1:10">
      <c r="D399" s="81" t="s">
        <v>641</v>
      </c>
    </row>
    <row r="401" spans="1:10">
      <c r="A401" s="1" t="s">
        <v>0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3" t="s">
        <v>1535</v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>
      <c r="A403" s="95" t="s">
        <v>0</v>
      </c>
      <c r="B403" s="95" t="s">
        <v>2</v>
      </c>
      <c r="C403" s="95" t="s">
        <v>3</v>
      </c>
      <c r="D403" s="95" t="s">
        <v>4</v>
      </c>
      <c r="E403" s="95" t="s">
        <v>5</v>
      </c>
      <c r="F403" s="97" t="s">
        <v>6</v>
      </c>
      <c r="G403" s="98"/>
      <c r="H403" s="99"/>
      <c r="I403" s="95" t="s">
        <v>7</v>
      </c>
      <c r="J403" s="95" t="s">
        <v>8</v>
      </c>
    </row>
    <row r="404" spans="1:10">
      <c r="A404" s="96"/>
      <c r="B404" s="96"/>
      <c r="C404" s="96"/>
      <c r="D404" s="96"/>
      <c r="E404" s="96"/>
      <c r="F404" s="4" t="s">
        <v>9</v>
      </c>
      <c r="G404" s="4" t="s">
        <v>10</v>
      </c>
      <c r="H404" s="4" t="s">
        <v>11</v>
      </c>
      <c r="I404" s="96"/>
      <c r="J404" s="96"/>
    </row>
    <row r="405" spans="1:10">
      <c r="A405" s="5" t="s">
        <v>1550</v>
      </c>
      <c r="B405" s="6">
        <v>44971.759247696762</v>
      </c>
      <c r="C405" s="5" t="s">
        <v>127</v>
      </c>
      <c r="D405" s="7"/>
      <c r="E405" s="8"/>
      <c r="F405" s="9">
        <v>6470.98</v>
      </c>
      <c r="I405" s="10" t="s">
        <v>9</v>
      </c>
      <c r="J405" s="5" t="s">
        <v>127</v>
      </c>
    </row>
    <row r="406" spans="1:10">
      <c r="A406" s="5" t="s">
        <v>1550</v>
      </c>
      <c r="B406" s="6">
        <v>44971.759247696762</v>
      </c>
      <c r="C406" s="5" t="s">
        <v>127</v>
      </c>
      <c r="D406" s="7"/>
      <c r="E406" s="8"/>
      <c r="H406" s="9">
        <v>161.69999999999999</v>
      </c>
      <c r="I406" s="5" t="s">
        <v>36</v>
      </c>
      <c r="J406" s="5" t="s">
        <v>127</v>
      </c>
    </row>
    <row r="407" spans="1:10">
      <c r="A407" s="11" t="s">
        <v>22</v>
      </c>
      <c r="B407" s="3"/>
      <c r="C407" s="3"/>
      <c r="D407" s="7"/>
      <c r="E407" s="8"/>
      <c r="H407" s="9"/>
      <c r="I407" s="10"/>
      <c r="J407" s="5"/>
    </row>
    <row r="408" spans="1:10" ht="15.75">
      <c r="A408" s="13" t="s">
        <v>23</v>
      </c>
      <c r="B408" s="13" t="s">
        <v>24</v>
      </c>
      <c r="C408" s="13" t="s">
        <v>25</v>
      </c>
      <c r="D408" s="69">
        <v>112775847</v>
      </c>
      <c r="E408" s="14">
        <v>112782235</v>
      </c>
      <c r="H408" s="9"/>
      <c r="I408" s="10"/>
      <c r="J408" s="5"/>
    </row>
    <row r="409" spans="1:10">
      <c r="A409" s="5"/>
      <c r="B409" s="6"/>
      <c r="C409" s="5"/>
      <c r="D409" s="81" t="s">
        <v>641</v>
      </c>
      <c r="E409" s="8"/>
      <c r="H409" s="9"/>
      <c r="I409" s="10"/>
      <c r="J409" s="5"/>
    </row>
    <row r="411" spans="1:10">
      <c r="A411" s="1" t="s">
        <v>0</v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>
      <c r="A412" s="3" t="s">
        <v>1572</v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95" t="s">
        <v>0</v>
      </c>
      <c r="B413" s="95" t="s">
        <v>2</v>
      </c>
      <c r="C413" s="95" t="s">
        <v>3</v>
      </c>
      <c r="D413" s="95" t="s">
        <v>4</v>
      </c>
      <c r="E413" s="95" t="s">
        <v>5</v>
      </c>
      <c r="F413" s="97" t="s">
        <v>6</v>
      </c>
      <c r="G413" s="98"/>
      <c r="H413" s="99"/>
      <c r="I413" s="95" t="s">
        <v>7</v>
      </c>
      <c r="J413" s="95" t="s">
        <v>8</v>
      </c>
    </row>
    <row r="414" spans="1:10">
      <c r="A414" s="96"/>
      <c r="B414" s="96"/>
      <c r="C414" s="96"/>
      <c r="D414" s="96"/>
      <c r="E414" s="96"/>
      <c r="F414" s="4" t="s">
        <v>9</v>
      </c>
      <c r="G414" s="4" t="s">
        <v>10</v>
      </c>
      <c r="H414" s="4" t="s">
        <v>11</v>
      </c>
      <c r="I414" s="96"/>
      <c r="J414" s="96"/>
    </row>
    <row r="415" spans="1:10">
      <c r="A415" s="5" t="s">
        <v>1588</v>
      </c>
      <c r="B415" s="6">
        <v>44972.753187025461</v>
      </c>
      <c r="C415" s="5" t="s">
        <v>127</v>
      </c>
      <c r="D415" s="7"/>
      <c r="E415" s="8"/>
      <c r="F415" s="9">
        <v>4711.38</v>
      </c>
      <c r="I415" s="10" t="s">
        <v>9</v>
      </c>
      <c r="J415" s="5" t="s">
        <v>127</v>
      </c>
    </row>
    <row r="416" spans="1:10">
      <c r="A416" s="5" t="s">
        <v>1588</v>
      </c>
      <c r="B416" s="6">
        <v>44972.753187025461</v>
      </c>
      <c r="C416" s="5" t="s">
        <v>127</v>
      </c>
      <c r="D416" s="7"/>
      <c r="E416" s="8"/>
      <c r="H416" s="9">
        <v>692.89</v>
      </c>
      <c r="I416" s="5" t="s">
        <v>36</v>
      </c>
      <c r="J416" s="5" t="s">
        <v>127</v>
      </c>
    </row>
    <row r="417" spans="1:10">
      <c r="A417" s="5" t="s">
        <v>1588</v>
      </c>
      <c r="B417" s="6">
        <v>44972.753187025461</v>
      </c>
      <c r="C417" s="5" t="s">
        <v>127</v>
      </c>
      <c r="D417" s="7"/>
      <c r="E417" s="8"/>
      <c r="H417" s="9">
        <v>219.08</v>
      </c>
      <c r="I417" s="10" t="s">
        <v>37</v>
      </c>
      <c r="J417" s="5" t="s">
        <v>127</v>
      </c>
    </row>
    <row r="418" spans="1:10">
      <c r="A418" s="11" t="s">
        <v>22</v>
      </c>
      <c r="B418" s="3"/>
      <c r="C418" s="3"/>
      <c r="D418" s="7"/>
      <c r="E418" s="8"/>
      <c r="H418" s="9"/>
      <c r="I418" s="10"/>
      <c r="J418" s="5"/>
    </row>
    <row r="419" spans="1:10" ht="15.75">
      <c r="A419" s="13" t="s">
        <v>23</v>
      </c>
      <c r="B419" s="13" t="s">
        <v>24</v>
      </c>
      <c r="C419" s="13" t="s">
        <v>25</v>
      </c>
      <c r="D419" s="69">
        <v>112790249</v>
      </c>
      <c r="E419" s="14">
        <v>112790546</v>
      </c>
      <c r="H419" s="9"/>
      <c r="I419" s="10"/>
      <c r="J419" s="5"/>
    </row>
    <row r="420" spans="1:10">
      <c r="D420" s="81" t="s">
        <v>641</v>
      </c>
    </row>
    <row r="422" spans="1:10">
      <c r="A422" s="1" t="s">
        <v>0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3" t="s">
        <v>1612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95" t="s">
        <v>0</v>
      </c>
      <c r="B424" s="95" t="s">
        <v>2</v>
      </c>
      <c r="C424" s="95" t="s">
        <v>3</v>
      </c>
      <c r="D424" s="95" t="s">
        <v>4</v>
      </c>
      <c r="E424" s="95" t="s">
        <v>5</v>
      </c>
      <c r="F424" s="97" t="s">
        <v>6</v>
      </c>
      <c r="G424" s="98"/>
      <c r="H424" s="99"/>
      <c r="I424" s="95" t="s">
        <v>7</v>
      </c>
      <c r="J424" s="95" t="s">
        <v>8</v>
      </c>
    </row>
    <row r="425" spans="1:10">
      <c r="A425" s="96"/>
      <c r="B425" s="96"/>
      <c r="C425" s="96"/>
      <c r="D425" s="96"/>
      <c r="E425" s="96"/>
      <c r="F425" s="4" t="s">
        <v>9</v>
      </c>
      <c r="G425" s="4" t="s">
        <v>10</v>
      </c>
      <c r="H425" s="4" t="s">
        <v>11</v>
      </c>
      <c r="I425" s="96"/>
      <c r="J425" s="96"/>
    </row>
    <row r="426" spans="1:10">
      <c r="A426" s="5" t="s">
        <v>1630</v>
      </c>
      <c r="B426" s="6">
        <v>44973.753634583336</v>
      </c>
      <c r="C426" s="5" t="s">
        <v>127</v>
      </c>
      <c r="D426" s="7"/>
      <c r="E426" s="8"/>
      <c r="H426" s="9">
        <v>27.9</v>
      </c>
      <c r="I426" s="10" t="s">
        <v>37</v>
      </c>
      <c r="J426" s="5" t="s">
        <v>127</v>
      </c>
    </row>
    <row r="427" spans="1:10">
      <c r="A427" s="5" t="s">
        <v>1630</v>
      </c>
      <c r="B427" s="6">
        <v>44973.753634583336</v>
      </c>
      <c r="C427" s="5" t="s">
        <v>127</v>
      </c>
      <c r="D427" s="7"/>
      <c r="E427" s="8"/>
      <c r="F427" s="9">
        <v>2230.4499999999998</v>
      </c>
      <c r="I427" s="10" t="s">
        <v>9</v>
      </c>
      <c r="J427" s="5" t="s">
        <v>127</v>
      </c>
    </row>
    <row r="428" spans="1:10">
      <c r="A428" s="5" t="s">
        <v>1630</v>
      </c>
      <c r="B428" s="6">
        <v>44973.753634583336</v>
      </c>
      <c r="C428" s="5" t="s">
        <v>127</v>
      </c>
      <c r="D428" s="7"/>
      <c r="E428" s="8"/>
      <c r="H428" s="9">
        <v>20.3</v>
      </c>
      <c r="I428" s="5" t="s">
        <v>36</v>
      </c>
      <c r="J428" s="5" t="s">
        <v>127</v>
      </c>
    </row>
    <row r="429" spans="1:10">
      <c r="A429" s="11" t="s">
        <v>22</v>
      </c>
      <c r="B429" s="3"/>
      <c r="C429" s="3"/>
      <c r="D429" s="7"/>
      <c r="E429" s="8"/>
      <c r="H429" s="9"/>
      <c r="I429" s="10"/>
      <c r="J429" s="8"/>
    </row>
    <row r="430" spans="1:10" ht="15.75">
      <c r="A430" s="13" t="s">
        <v>23</v>
      </c>
      <c r="B430" s="13" t="s">
        <v>24</v>
      </c>
      <c r="C430" s="13" t="s">
        <v>25</v>
      </c>
      <c r="D430" s="69">
        <v>112799846</v>
      </c>
      <c r="E430" s="14">
        <v>112799988</v>
      </c>
      <c r="H430" s="9"/>
      <c r="I430" s="10"/>
      <c r="J430" s="8"/>
    </row>
    <row r="431" spans="1:10">
      <c r="D431" s="81" t="s">
        <v>641</v>
      </c>
    </row>
    <row r="433" spans="1:10">
      <c r="A433" s="1" t="s">
        <v>0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3" t="s">
        <v>1656</v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95" t="s">
        <v>0</v>
      </c>
      <c r="B435" s="95" t="s">
        <v>2</v>
      </c>
      <c r="C435" s="95" t="s">
        <v>3</v>
      </c>
      <c r="D435" s="95" t="s">
        <v>4</v>
      </c>
      <c r="E435" s="95" t="s">
        <v>5</v>
      </c>
      <c r="F435" s="97" t="s">
        <v>6</v>
      </c>
      <c r="G435" s="98"/>
      <c r="H435" s="99"/>
      <c r="I435" s="95" t="s">
        <v>7</v>
      </c>
      <c r="J435" s="95" t="s">
        <v>8</v>
      </c>
    </row>
    <row r="436" spans="1:10">
      <c r="A436" s="96"/>
      <c r="B436" s="96"/>
      <c r="C436" s="96"/>
      <c r="D436" s="96"/>
      <c r="E436" s="96"/>
      <c r="F436" s="4" t="s">
        <v>9</v>
      </c>
      <c r="G436" s="4" t="s">
        <v>10</v>
      </c>
      <c r="H436" s="4" t="s">
        <v>11</v>
      </c>
      <c r="I436" s="96"/>
      <c r="J436" s="96"/>
    </row>
    <row r="437" spans="1:10">
      <c r="A437" s="5" t="s">
        <v>1687</v>
      </c>
      <c r="B437" s="6">
        <v>44974.754323402776</v>
      </c>
      <c r="C437" s="5" t="s">
        <v>127</v>
      </c>
      <c r="D437" s="7"/>
      <c r="E437" s="8"/>
      <c r="F437" s="9">
        <v>4129.41</v>
      </c>
      <c r="I437" s="10" t="s">
        <v>9</v>
      </c>
      <c r="J437" s="5" t="s">
        <v>127</v>
      </c>
    </row>
    <row r="438" spans="1:10">
      <c r="A438" s="5" t="s">
        <v>1687</v>
      </c>
      <c r="B438" s="6">
        <v>44974.754323402776</v>
      </c>
      <c r="C438" s="5" t="s">
        <v>127</v>
      </c>
      <c r="D438" s="7"/>
      <c r="E438" s="8"/>
      <c r="H438" s="9">
        <v>66.400000000000006</v>
      </c>
      <c r="I438" s="5" t="s">
        <v>36</v>
      </c>
      <c r="J438" s="5" t="s">
        <v>127</v>
      </c>
    </row>
    <row r="439" spans="1:10">
      <c r="A439" s="5" t="s">
        <v>1687</v>
      </c>
      <c r="B439" s="6">
        <v>44974.754323402776</v>
      </c>
      <c r="C439" s="5" t="s">
        <v>127</v>
      </c>
      <c r="D439" s="7"/>
      <c r="E439" s="8"/>
      <c r="H439" s="9">
        <v>286.61</v>
      </c>
      <c r="I439" s="10" t="s">
        <v>37</v>
      </c>
      <c r="J439" s="5" t="s">
        <v>127</v>
      </c>
    </row>
    <row r="440" spans="1:10">
      <c r="A440" s="11" t="s">
        <v>22</v>
      </c>
      <c r="B440" s="3"/>
      <c r="C440" s="3"/>
      <c r="D440" s="7"/>
      <c r="E440" s="8"/>
      <c r="G440" s="9"/>
      <c r="I440" s="10"/>
      <c r="J440" s="8"/>
    </row>
    <row r="441" spans="1:10" ht="15.75">
      <c r="A441" s="13" t="s">
        <v>23</v>
      </c>
      <c r="B441" s="13" t="s">
        <v>24</v>
      </c>
      <c r="C441" s="13" t="s">
        <v>25</v>
      </c>
      <c r="D441" s="69">
        <v>112799809</v>
      </c>
      <c r="E441" s="14">
        <v>112799989</v>
      </c>
      <c r="G441" s="9"/>
      <c r="I441" s="10"/>
      <c r="J441" s="8"/>
    </row>
    <row r="442" spans="1:10">
      <c r="A442" s="5"/>
      <c r="B442" s="6"/>
      <c r="C442" s="5"/>
      <c r="D442" s="81" t="s">
        <v>641</v>
      </c>
      <c r="E442" s="8"/>
      <c r="G442" s="9"/>
      <c r="I442" s="10"/>
      <c r="J442" s="8"/>
    </row>
    <row r="443" spans="1:10">
      <c r="A443" s="5"/>
      <c r="B443" s="6"/>
      <c r="C443" s="5"/>
      <c r="D443" s="7"/>
      <c r="E443" s="8"/>
      <c r="G443" s="9"/>
      <c r="I443" s="10"/>
      <c r="J443" s="8"/>
    </row>
    <row r="444" spans="1:10">
      <c r="A444" s="1" t="s">
        <v>0</v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3" t="s">
        <v>1649</v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>
      <c r="A446" s="95" t="s">
        <v>0</v>
      </c>
      <c r="B446" s="95" t="s">
        <v>2</v>
      </c>
      <c r="C446" s="95" t="s">
        <v>3</v>
      </c>
      <c r="D446" s="95" t="s">
        <v>4</v>
      </c>
      <c r="E446" s="95" t="s">
        <v>5</v>
      </c>
      <c r="F446" s="97" t="s">
        <v>6</v>
      </c>
      <c r="G446" s="98"/>
      <c r="H446" s="99"/>
      <c r="I446" s="95" t="s">
        <v>7</v>
      </c>
      <c r="J446" s="95" t="s">
        <v>8</v>
      </c>
    </row>
    <row r="447" spans="1:10">
      <c r="A447" s="96"/>
      <c r="B447" s="96"/>
      <c r="C447" s="96"/>
      <c r="D447" s="96"/>
      <c r="E447" s="96"/>
      <c r="F447" s="4" t="s">
        <v>9</v>
      </c>
      <c r="G447" s="4" t="s">
        <v>10</v>
      </c>
      <c r="H447" s="4" t="s">
        <v>11</v>
      </c>
      <c r="I447" s="96"/>
      <c r="J447" s="96"/>
    </row>
    <row r="448" spans="1:10">
      <c r="A448" s="5" t="s">
        <v>1688</v>
      </c>
      <c r="B448" s="6">
        <v>44975.546459930556</v>
      </c>
      <c r="C448" s="5" t="s">
        <v>127</v>
      </c>
      <c r="D448" s="7"/>
      <c r="E448" s="8"/>
      <c r="F448" s="9">
        <v>4447.8500000000004</v>
      </c>
      <c r="I448" s="10" t="s">
        <v>9</v>
      </c>
      <c r="J448" s="5" t="s">
        <v>127</v>
      </c>
    </row>
    <row r="449" spans="1:10">
      <c r="A449" s="5" t="s">
        <v>1688</v>
      </c>
      <c r="B449" s="6">
        <v>44975.546459930556</v>
      </c>
      <c r="C449" s="5" t="s">
        <v>127</v>
      </c>
      <c r="D449" s="7"/>
      <c r="E449" s="8"/>
      <c r="H449" s="9">
        <v>267.89999999999998</v>
      </c>
      <c r="I449" s="5" t="s">
        <v>36</v>
      </c>
      <c r="J449" s="5" t="s">
        <v>127</v>
      </c>
    </row>
    <row r="450" spans="1:10">
      <c r="A450" s="11" t="s">
        <v>22</v>
      </c>
      <c r="B450" s="3"/>
      <c r="C450" s="3"/>
      <c r="D450" s="7"/>
      <c r="E450" s="8"/>
      <c r="G450" s="9"/>
      <c r="I450" s="10"/>
      <c r="J450" s="8"/>
    </row>
    <row r="451" spans="1:10" ht="15.75">
      <c r="A451" s="13" t="s">
        <v>23</v>
      </c>
      <c r="B451" s="13" t="s">
        <v>24</v>
      </c>
      <c r="C451" s="13" t="s">
        <v>25</v>
      </c>
      <c r="D451" s="69">
        <v>112808021</v>
      </c>
      <c r="E451" s="14">
        <v>112808162</v>
      </c>
      <c r="G451" s="9"/>
      <c r="I451" s="10"/>
      <c r="J451" s="8"/>
    </row>
    <row r="452" spans="1:10">
      <c r="A452" s="5"/>
      <c r="B452" s="6"/>
      <c r="C452" s="5"/>
      <c r="D452" s="81" t="s">
        <v>641</v>
      </c>
      <c r="E452" s="8"/>
      <c r="G452" s="9"/>
      <c r="I452" s="10"/>
      <c r="J452" s="8"/>
    </row>
    <row r="453" spans="1:10">
      <c r="A453" s="5"/>
      <c r="B453" s="6"/>
      <c r="C453" s="5"/>
      <c r="D453" s="7"/>
      <c r="E453" s="8"/>
      <c r="G453" s="9"/>
      <c r="I453" s="10"/>
      <c r="J453" s="8"/>
    </row>
    <row r="454" spans="1:10">
      <c r="A454" s="1" t="s">
        <v>0</v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>
      <c r="A455" s="3" t="s">
        <v>1714</v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>
      <c r="A456" s="95" t="s">
        <v>0</v>
      </c>
      <c r="B456" s="95" t="s">
        <v>2</v>
      </c>
      <c r="C456" s="95" t="s">
        <v>3</v>
      </c>
      <c r="D456" s="95" t="s">
        <v>4</v>
      </c>
      <c r="E456" s="95" t="s">
        <v>5</v>
      </c>
      <c r="F456" s="97" t="s">
        <v>6</v>
      </c>
      <c r="G456" s="98"/>
      <c r="H456" s="99"/>
      <c r="I456" s="95" t="s">
        <v>7</v>
      </c>
      <c r="J456" s="95" t="s">
        <v>8</v>
      </c>
    </row>
    <row r="457" spans="1:10">
      <c r="A457" s="96"/>
      <c r="B457" s="96"/>
      <c r="C457" s="96"/>
      <c r="D457" s="96"/>
      <c r="E457" s="96"/>
      <c r="F457" s="4" t="s">
        <v>9</v>
      </c>
      <c r="G457" s="4" t="s">
        <v>10</v>
      </c>
      <c r="H457" s="4" t="s">
        <v>11</v>
      </c>
      <c r="I457" s="96"/>
      <c r="J457" s="96"/>
    </row>
    <row r="458" spans="1:10">
      <c r="A458" s="40" t="s">
        <v>1715</v>
      </c>
      <c r="B458" s="52"/>
      <c r="C458" s="40"/>
      <c r="D458" s="23"/>
      <c r="E458" s="8"/>
      <c r="H458" s="9"/>
      <c r="I458" s="5"/>
      <c r="J458" s="8"/>
    </row>
    <row r="459" spans="1:10">
      <c r="A459" s="11" t="s">
        <v>22</v>
      </c>
      <c r="B459" s="3"/>
      <c r="C459" s="3"/>
      <c r="D459" s="7"/>
      <c r="E459" s="8"/>
      <c r="G459" s="9"/>
      <c r="I459" s="10"/>
      <c r="J459" s="8"/>
    </row>
    <row r="460" spans="1:10">
      <c r="A460" s="13" t="s">
        <v>23</v>
      </c>
      <c r="B460" s="13" t="s">
        <v>24</v>
      </c>
      <c r="C460" s="13" t="s">
        <v>25</v>
      </c>
      <c r="D460" s="7"/>
      <c r="E460" s="8"/>
      <c r="G460" s="9"/>
      <c r="I460" s="10"/>
      <c r="J460" s="8"/>
    </row>
    <row r="462" spans="1:10">
      <c r="A462" s="1" t="s">
        <v>0</v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>
      <c r="A463" s="3" t="s">
        <v>1716</v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95" t="s">
        <v>0</v>
      </c>
      <c r="B464" s="95" t="s">
        <v>2</v>
      </c>
      <c r="C464" s="95" t="s">
        <v>3</v>
      </c>
      <c r="D464" s="95" t="s">
        <v>4</v>
      </c>
      <c r="E464" s="95" t="s">
        <v>5</v>
      </c>
      <c r="F464" s="97" t="s">
        <v>6</v>
      </c>
      <c r="G464" s="98"/>
      <c r="H464" s="99"/>
      <c r="I464" s="95" t="s">
        <v>7</v>
      </c>
      <c r="J464" s="95" t="s">
        <v>8</v>
      </c>
    </row>
    <row r="465" spans="1:10">
      <c r="A465" s="96"/>
      <c r="B465" s="96"/>
      <c r="C465" s="96"/>
      <c r="D465" s="96"/>
      <c r="E465" s="96"/>
      <c r="F465" s="4" t="s">
        <v>9</v>
      </c>
      <c r="G465" s="4" t="s">
        <v>10</v>
      </c>
      <c r="H465" s="4" t="s">
        <v>11</v>
      </c>
      <c r="I465" s="96"/>
      <c r="J465" s="96"/>
    </row>
    <row r="466" spans="1:10">
      <c r="A466" s="40" t="s">
        <v>1715</v>
      </c>
      <c r="B466" s="52"/>
      <c r="C466" s="40"/>
      <c r="D466" s="23"/>
      <c r="E466" s="8"/>
      <c r="H466" s="9"/>
      <c r="I466" s="5"/>
      <c r="J466" s="8"/>
    </row>
    <row r="467" spans="1:10">
      <c r="A467" s="11" t="s">
        <v>22</v>
      </c>
      <c r="B467" s="3"/>
      <c r="C467" s="3"/>
      <c r="D467" s="7"/>
      <c r="E467" s="8"/>
      <c r="G467" s="9"/>
      <c r="I467" s="10"/>
      <c r="J467" s="8"/>
    </row>
    <row r="468" spans="1:10">
      <c r="A468" s="13" t="s">
        <v>23</v>
      </c>
      <c r="B468" s="13" t="s">
        <v>24</v>
      </c>
      <c r="C468" s="13" t="s">
        <v>25</v>
      </c>
    </row>
    <row r="471" spans="1:10">
      <c r="A471" s="1" t="s">
        <v>0</v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>
      <c r="A472" s="3" t="s">
        <v>1728</v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>
      <c r="A473" s="95" t="s">
        <v>0</v>
      </c>
      <c r="B473" s="95" t="s">
        <v>2</v>
      </c>
      <c r="C473" s="95" t="s">
        <v>3</v>
      </c>
      <c r="D473" s="95" t="s">
        <v>4</v>
      </c>
      <c r="E473" s="95" t="s">
        <v>5</v>
      </c>
      <c r="F473" s="97" t="s">
        <v>6</v>
      </c>
      <c r="G473" s="98"/>
      <c r="H473" s="99"/>
      <c r="I473" s="95" t="s">
        <v>7</v>
      </c>
      <c r="J473" s="95" t="s">
        <v>8</v>
      </c>
    </row>
    <row r="474" spans="1:10">
      <c r="A474" s="96"/>
      <c r="B474" s="96"/>
      <c r="C474" s="96"/>
      <c r="D474" s="96"/>
      <c r="E474" s="96"/>
      <c r="F474" s="4" t="s">
        <v>9</v>
      </c>
      <c r="G474" s="4" t="s">
        <v>10</v>
      </c>
      <c r="H474" s="4" t="s">
        <v>11</v>
      </c>
      <c r="I474" s="96"/>
      <c r="J474" s="96"/>
    </row>
    <row r="475" spans="1:10">
      <c r="A475" s="5" t="s">
        <v>1749</v>
      </c>
      <c r="B475" s="6">
        <v>44979.75464042824</v>
      </c>
      <c r="C475" s="5" t="s">
        <v>127</v>
      </c>
      <c r="D475" s="7"/>
      <c r="E475" s="8"/>
      <c r="F475" s="9">
        <v>5696.1</v>
      </c>
      <c r="I475" s="10" t="s">
        <v>9</v>
      </c>
      <c r="J475" s="5" t="s">
        <v>127</v>
      </c>
    </row>
    <row r="476" spans="1:10">
      <c r="A476" s="5" t="s">
        <v>1749</v>
      </c>
      <c r="B476" s="6">
        <v>44979.75464042824</v>
      </c>
      <c r="C476" s="5" t="s">
        <v>127</v>
      </c>
      <c r="D476" s="7"/>
      <c r="E476" s="8"/>
      <c r="H476" s="9">
        <v>150</v>
      </c>
      <c r="I476" s="10" t="s">
        <v>37</v>
      </c>
      <c r="J476" s="5" t="s">
        <v>127</v>
      </c>
    </row>
    <row r="477" spans="1:10">
      <c r="A477" s="11" t="s">
        <v>22</v>
      </c>
      <c r="B477" s="3"/>
      <c r="C477" s="3"/>
      <c r="D477" s="7"/>
      <c r="E477" s="8"/>
      <c r="H477" s="9"/>
      <c r="I477" s="10"/>
      <c r="J477" s="5"/>
    </row>
    <row r="478" spans="1:10">
      <c r="A478" s="13" t="s">
        <v>23</v>
      </c>
      <c r="B478" s="13" t="s">
        <v>24</v>
      </c>
      <c r="C478" s="13" t="s">
        <v>25</v>
      </c>
      <c r="D478" s="7"/>
      <c r="E478" s="8"/>
      <c r="H478" s="9"/>
      <c r="I478" s="10"/>
      <c r="J478" s="5"/>
    </row>
  </sheetData>
  <mergeCells count="376">
    <mergeCell ref="A464:A465"/>
    <mergeCell ref="B464:B465"/>
    <mergeCell ref="C464:C465"/>
    <mergeCell ref="D464:D465"/>
    <mergeCell ref="E464:E465"/>
    <mergeCell ref="F464:H464"/>
    <mergeCell ref="I464:I465"/>
    <mergeCell ref="J464:J465"/>
    <mergeCell ref="A435:A436"/>
    <mergeCell ref="B435:B436"/>
    <mergeCell ref="C435:C436"/>
    <mergeCell ref="D435:D436"/>
    <mergeCell ref="E435:E436"/>
    <mergeCell ref="F435:H435"/>
    <mergeCell ref="I435:I436"/>
    <mergeCell ref="J435:J436"/>
    <mergeCell ref="A456:A457"/>
    <mergeCell ref="B456:B457"/>
    <mergeCell ref="C456:C457"/>
    <mergeCell ref="D456:D457"/>
    <mergeCell ref="E456:E457"/>
    <mergeCell ref="F456:H456"/>
    <mergeCell ref="I456:I457"/>
    <mergeCell ref="J456:J457"/>
    <mergeCell ref="I361:I362"/>
    <mergeCell ref="J361:J362"/>
    <mergeCell ref="A361:A362"/>
    <mergeCell ref="B361:B362"/>
    <mergeCell ref="C361:C362"/>
    <mergeCell ref="D361:D362"/>
    <mergeCell ref="E361:E362"/>
    <mergeCell ref="F361:H361"/>
    <mergeCell ref="A371:A372"/>
    <mergeCell ref="B371:B372"/>
    <mergeCell ref="C371:C372"/>
    <mergeCell ref="D371:D372"/>
    <mergeCell ref="E371:E372"/>
    <mergeCell ref="F371:H371"/>
    <mergeCell ref="I371:I372"/>
    <mergeCell ref="J371:J372"/>
    <mergeCell ref="I342:I343"/>
    <mergeCell ref="J342:J343"/>
    <mergeCell ref="A342:A343"/>
    <mergeCell ref="B342:B343"/>
    <mergeCell ref="C342:C343"/>
    <mergeCell ref="D342:D343"/>
    <mergeCell ref="E342:E343"/>
    <mergeCell ref="F342:H342"/>
    <mergeCell ref="I351:I352"/>
    <mergeCell ref="J351:J352"/>
    <mergeCell ref="A351:A352"/>
    <mergeCell ref="B351:B352"/>
    <mergeCell ref="C351:C352"/>
    <mergeCell ref="D351:D352"/>
    <mergeCell ref="E351:E352"/>
    <mergeCell ref="F351:H351"/>
    <mergeCell ref="I321:I322"/>
    <mergeCell ref="J321:J322"/>
    <mergeCell ref="A321:A322"/>
    <mergeCell ref="B321:B322"/>
    <mergeCell ref="C321:C322"/>
    <mergeCell ref="D321:D322"/>
    <mergeCell ref="E321:E322"/>
    <mergeCell ref="F321:H321"/>
    <mergeCell ref="I331:I332"/>
    <mergeCell ref="J331:J332"/>
    <mergeCell ref="A331:A332"/>
    <mergeCell ref="B331:B332"/>
    <mergeCell ref="C331:C332"/>
    <mergeCell ref="D331:D332"/>
    <mergeCell ref="E331:E332"/>
    <mergeCell ref="F331:H331"/>
    <mergeCell ref="I311:I312"/>
    <mergeCell ref="J311:J312"/>
    <mergeCell ref="A311:A312"/>
    <mergeCell ref="B311:B312"/>
    <mergeCell ref="C311:C312"/>
    <mergeCell ref="D311:D312"/>
    <mergeCell ref="E311:E312"/>
    <mergeCell ref="F311:H311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292:A293"/>
    <mergeCell ref="B292:B293"/>
    <mergeCell ref="C292:C293"/>
    <mergeCell ref="D292:D293"/>
    <mergeCell ref="E292:E293"/>
    <mergeCell ref="F292:H292"/>
    <mergeCell ref="I292:I293"/>
    <mergeCell ref="J292:J293"/>
    <mergeCell ref="I260:I261"/>
    <mergeCell ref="J260:J261"/>
    <mergeCell ref="A260:A261"/>
    <mergeCell ref="B260:B261"/>
    <mergeCell ref="C260:C261"/>
    <mergeCell ref="D260:D261"/>
    <mergeCell ref="E260:E261"/>
    <mergeCell ref="F260:H260"/>
    <mergeCell ref="I251:I252"/>
    <mergeCell ref="J251:J252"/>
    <mergeCell ref="A251:A252"/>
    <mergeCell ref="B251:B252"/>
    <mergeCell ref="C251:C252"/>
    <mergeCell ref="D251:D252"/>
    <mergeCell ref="E251:E252"/>
    <mergeCell ref="F251:H251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I232:I233"/>
    <mergeCell ref="J232:J233"/>
    <mergeCell ref="A232:A233"/>
    <mergeCell ref="B232:B233"/>
    <mergeCell ref="C232:C233"/>
    <mergeCell ref="D232:D233"/>
    <mergeCell ref="E232:E233"/>
    <mergeCell ref="F232:H232"/>
    <mergeCell ref="I221:I222"/>
    <mergeCell ref="J221:J222"/>
    <mergeCell ref="A221:A222"/>
    <mergeCell ref="B221:B222"/>
    <mergeCell ref="C221:C222"/>
    <mergeCell ref="D221:D222"/>
    <mergeCell ref="E221:E222"/>
    <mergeCell ref="F221:H221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F106:H106"/>
    <mergeCell ref="I106:I107"/>
    <mergeCell ref="J106:J107"/>
    <mergeCell ref="A106:A107"/>
    <mergeCell ref="B106:B107"/>
    <mergeCell ref="C106:C107"/>
    <mergeCell ref="D106:D107"/>
    <mergeCell ref="E106:E107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I44:I45"/>
    <mergeCell ref="J44:J45"/>
    <mergeCell ref="A44:A45"/>
    <mergeCell ref="B44:B45"/>
    <mergeCell ref="C44:C45"/>
    <mergeCell ref="D44:D45"/>
    <mergeCell ref="E44:E45"/>
    <mergeCell ref="F44:H44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85:I86"/>
    <mergeCell ref="J85:J86"/>
    <mergeCell ref="A85:A86"/>
    <mergeCell ref="B85:B86"/>
    <mergeCell ref="C85:C86"/>
    <mergeCell ref="D85:D86"/>
    <mergeCell ref="E85:E86"/>
    <mergeCell ref="F85:H85"/>
    <mergeCell ref="I95:I96"/>
    <mergeCell ref="J95:J96"/>
    <mergeCell ref="A95:A96"/>
    <mergeCell ref="B95:B96"/>
    <mergeCell ref="C95:C96"/>
    <mergeCell ref="D95:D96"/>
    <mergeCell ref="E95:E96"/>
    <mergeCell ref="F95:H95"/>
    <mergeCell ref="I127:I128"/>
    <mergeCell ref="J127:J128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A127:A128"/>
    <mergeCell ref="B127:B128"/>
    <mergeCell ref="C127:C128"/>
    <mergeCell ref="D127:D128"/>
    <mergeCell ref="E127:E128"/>
    <mergeCell ref="F127:H127"/>
    <mergeCell ref="A158:A159"/>
    <mergeCell ref="B158:B159"/>
    <mergeCell ref="C158:C159"/>
    <mergeCell ref="D158:D159"/>
    <mergeCell ref="E158:E159"/>
    <mergeCell ref="F158:H158"/>
    <mergeCell ref="I158:I159"/>
    <mergeCell ref="J158:J159"/>
    <mergeCell ref="I180:I181"/>
    <mergeCell ref="J180:J181"/>
    <mergeCell ref="A180:A181"/>
    <mergeCell ref="B180:B181"/>
    <mergeCell ref="C180:C181"/>
    <mergeCell ref="D180:D181"/>
    <mergeCell ref="E180:E181"/>
    <mergeCell ref="F180:H180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I381:I382"/>
    <mergeCell ref="J381:J382"/>
    <mergeCell ref="A381:A382"/>
    <mergeCell ref="B381:B382"/>
    <mergeCell ref="C381:C382"/>
    <mergeCell ref="D381:D382"/>
    <mergeCell ref="E381:E382"/>
    <mergeCell ref="F381:H381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392:A393"/>
    <mergeCell ref="B392:B393"/>
    <mergeCell ref="C392:C393"/>
    <mergeCell ref="D392:D393"/>
    <mergeCell ref="E392:E393"/>
    <mergeCell ref="F392:H392"/>
    <mergeCell ref="I392:I393"/>
    <mergeCell ref="J392:J393"/>
    <mergeCell ref="I413:I414"/>
    <mergeCell ref="J413:J414"/>
    <mergeCell ref="A413:A414"/>
    <mergeCell ref="B413:B414"/>
    <mergeCell ref="C413:C414"/>
    <mergeCell ref="D413:D414"/>
    <mergeCell ref="E413:E414"/>
    <mergeCell ref="F413:H413"/>
    <mergeCell ref="A403:A404"/>
    <mergeCell ref="B403:B404"/>
    <mergeCell ref="C403:C404"/>
    <mergeCell ref="D403:D404"/>
    <mergeCell ref="E403:E404"/>
    <mergeCell ref="F403:H403"/>
    <mergeCell ref="I403:I404"/>
    <mergeCell ref="J403:J404"/>
    <mergeCell ref="I473:I474"/>
    <mergeCell ref="J473:J474"/>
    <mergeCell ref="A473:A474"/>
    <mergeCell ref="B473:B474"/>
    <mergeCell ref="C473:C474"/>
    <mergeCell ref="D473:D474"/>
    <mergeCell ref="E473:E474"/>
    <mergeCell ref="F473:H473"/>
    <mergeCell ref="I424:I425"/>
    <mergeCell ref="J424:J425"/>
    <mergeCell ref="A424:A425"/>
    <mergeCell ref="B424:B425"/>
    <mergeCell ref="C424:C425"/>
    <mergeCell ref="D424:D425"/>
    <mergeCell ref="E424:E425"/>
    <mergeCell ref="F424:H424"/>
    <mergeCell ref="I446:I447"/>
    <mergeCell ref="J446:J447"/>
    <mergeCell ref="A446:A447"/>
    <mergeCell ref="B446:B447"/>
    <mergeCell ref="C446:C447"/>
    <mergeCell ref="D446:D447"/>
    <mergeCell ref="E446:E447"/>
    <mergeCell ref="F446:H44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AC09-BFFD-45CB-B072-96979B8473B7}">
  <sheetPr>
    <tabColor theme="8"/>
  </sheetPr>
  <dimension ref="A1:J1727"/>
  <sheetViews>
    <sheetView topLeftCell="A1592" workbookViewId="0">
      <selection activeCell="C1632" sqref="C163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4.140625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130</v>
      </c>
      <c r="B5" s="6">
        <v>44926.470358831015</v>
      </c>
      <c r="C5" s="5" t="s">
        <v>131</v>
      </c>
      <c r="D5" s="7"/>
      <c r="E5" s="8"/>
      <c r="F5" s="9">
        <v>110034.4</v>
      </c>
      <c r="I5" s="10" t="s">
        <v>9</v>
      </c>
      <c r="J5" s="5" t="s">
        <v>132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>
      <c r="A7" s="13" t="s">
        <v>23</v>
      </c>
      <c r="B7" s="13" t="s">
        <v>24</v>
      </c>
      <c r="C7" s="13" t="s">
        <v>25</v>
      </c>
      <c r="E7" s="8"/>
      <c r="H7" s="9"/>
      <c r="I7" s="10"/>
      <c r="J7" s="5"/>
    </row>
    <row r="8" spans="1:10" ht="15.75">
      <c r="A8" s="5"/>
      <c r="B8" s="6"/>
      <c r="C8" s="5"/>
      <c r="D8" s="14">
        <v>112516818</v>
      </c>
      <c r="E8" s="8"/>
      <c r="H8" s="9"/>
      <c r="I8" s="10"/>
      <c r="J8" s="5"/>
    </row>
    <row r="9" spans="1:10" ht="15.75">
      <c r="A9" s="5"/>
      <c r="B9" s="6"/>
      <c r="C9" s="5"/>
      <c r="D9" s="14">
        <v>112516830</v>
      </c>
      <c r="E9" s="8"/>
      <c r="H9" s="9"/>
      <c r="I9" s="10"/>
      <c r="J9" s="5"/>
    </row>
    <row r="10" spans="1:10" ht="15.75">
      <c r="A10" s="5"/>
      <c r="B10" s="6"/>
      <c r="C10" s="5"/>
      <c r="D10" s="22">
        <v>112516828</v>
      </c>
      <c r="E10" s="23" t="s">
        <v>133</v>
      </c>
      <c r="H10" s="9"/>
      <c r="I10" s="10"/>
      <c r="J10" s="5"/>
    </row>
    <row r="11" spans="1:10">
      <c r="A11" s="5"/>
      <c r="B11" s="6"/>
      <c r="C11" s="5"/>
      <c r="D11" s="7"/>
      <c r="E11" s="8"/>
      <c r="H11" s="9"/>
      <c r="I11" s="10"/>
      <c r="J11" s="5"/>
    </row>
    <row r="12" spans="1:10">
      <c r="A12" s="24">
        <v>112503348</v>
      </c>
      <c r="B12" s="25" t="s">
        <v>134</v>
      </c>
      <c r="C12" s="5"/>
      <c r="D12" s="7"/>
      <c r="E12" s="8"/>
      <c r="H12" s="9"/>
      <c r="I12" s="10"/>
      <c r="J12" s="5"/>
    </row>
    <row r="13" spans="1:10">
      <c r="A13" s="24">
        <v>112516690</v>
      </c>
      <c r="B13" s="25" t="s">
        <v>135</v>
      </c>
      <c r="C13" s="5"/>
      <c r="D13" s="7"/>
      <c r="E13" s="8"/>
      <c r="H13" s="9"/>
      <c r="I13" s="10"/>
      <c r="J13" s="5"/>
    </row>
    <row r="14" spans="1:10">
      <c r="A14" s="24">
        <v>112516701</v>
      </c>
      <c r="B14" s="25" t="s">
        <v>136</v>
      </c>
      <c r="C14" s="5"/>
      <c r="D14" s="7"/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 t="s">
        <v>137</v>
      </c>
      <c r="B16" s="6">
        <v>44926.824401134261</v>
      </c>
      <c r="C16" s="5" t="s">
        <v>131</v>
      </c>
      <c r="D16" s="15">
        <v>451330744112</v>
      </c>
      <c r="E16" s="8" t="s">
        <v>138</v>
      </c>
      <c r="H16" s="9">
        <v>6531.82</v>
      </c>
      <c r="I16" s="5" t="s">
        <v>28</v>
      </c>
      <c r="J16" s="5" t="s">
        <v>139</v>
      </c>
    </row>
    <row r="17" spans="1:10">
      <c r="A17" s="5" t="s">
        <v>140</v>
      </c>
      <c r="B17" s="6">
        <v>44926.824401134261</v>
      </c>
      <c r="C17" s="5" t="s">
        <v>131</v>
      </c>
      <c r="D17" s="15">
        <v>451330744111</v>
      </c>
      <c r="E17" s="8" t="s">
        <v>138</v>
      </c>
      <c r="H17" s="9">
        <v>7023.96</v>
      </c>
      <c r="I17" s="5" t="s">
        <v>28</v>
      </c>
      <c r="J17" s="5" t="s">
        <v>139</v>
      </c>
    </row>
    <row r="18" spans="1:10">
      <c r="A18" s="5" t="s">
        <v>140</v>
      </c>
      <c r="B18" s="6">
        <v>44926.824401134261</v>
      </c>
      <c r="C18" s="5" t="s">
        <v>131</v>
      </c>
      <c r="D18" s="15">
        <v>451330744113</v>
      </c>
      <c r="E18" s="8" t="s">
        <v>138</v>
      </c>
      <c r="H18" s="9">
        <v>7875.24</v>
      </c>
      <c r="I18" s="5" t="s">
        <v>28</v>
      </c>
      <c r="J18" s="5" t="s">
        <v>139</v>
      </c>
    </row>
    <row r="19" spans="1:10">
      <c r="A19" s="5" t="s">
        <v>140</v>
      </c>
      <c r="B19" s="6">
        <v>44926.824401134261</v>
      </c>
      <c r="C19" s="5" t="s">
        <v>131</v>
      </c>
      <c r="D19" s="15">
        <v>451330744114</v>
      </c>
      <c r="E19" s="8" t="s">
        <v>138</v>
      </c>
      <c r="H19" s="9">
        <v>8498.44</v>
      </c>
      <c r="I19" s="5" t="s">
        <v>28</v>
      </c>
      <c r="J19" s="5" t="s">
        <v>139</v>
      </c>
    </row>
    <row r="20" spans="1:10">
      <c r="A20" s="5" t="s">
        <v>140</v>
      </c>
      <c r="B20" s="6">
        <v>44926.824401134261</v>
      </c>
      <c r="C20" s="5" t="s">
        <v>131</v>
      </c>
      <c r="D20" s="15">
        <v>451330744115</v>
      </c>
      <c r="E20" s="8" t="s">
        <v>138</v>
      </c>
      <c r="H20" s="9">
        <v>10358.24</v>
      </c>
      <c r="I20" s="5" t="s">
        <v>28</v>
      </c>
      <c r="J20" s="5" t="s">
        <v>139</v>
      </c>
    </row>
    <row r="21" spans="1:10">
      <c r="A21" s="5" t="s">
        <v>140</v>
      </c>
      <c r="B21" s="6">
        <v>44926.824401134261</v>
      </c>
      <c r="C21" s="5" t="s">
        <v>131</v>
      </c>
      <c r="D21" s="15">
        <v>451330744116</v>
      </c>
      <c r="E21" s="8" t="s">
        <v>138</v>
      </c>
      <c r="H21" s="9">
        <v>5224.0600000000004</v>
      </c>
      <c r="I21" s="5" t="s">
        <v>28</v>
      </c>
      <c r="J21" s="5" t="s">
        <v>139</v>
      </c>
    </row>
    <row r="22" spans="1:10">
      <c r="A22" s="5" t="s">
        <v>140</v>
      </c>
      <c r="B22" s="6">
        <v>44926.824401134261</v>
      </c>
      <c r="C22" s="5" t="s">
        <v>131</v>
      </c>
      <c r="D22" s="15">
        <v>53212234680</v>
      </c>
      <c r="E22" s="8" t="s">
        <v>138</v>
      </c>
      <c r="H22" s="9">
        <v>178.96</v>
      </c>
      <c r="I22" s="5" t="s">
        <v>28</v>
      </c>
      <c r="J22" s="5" t="s">
        <v>139</v>
      </c>
    </row>
    <row r="23" spans="1:10">
      <c r="A23" s="5" t="s">
        <v>140</v>
      </c>
      <c r="B23" s="6">
        <v>44926.824401134261</v>
      </c>
      <c r="C23" s="5" t="s">
        <v>131</v>
      </c>
      <c r="D23" s="15">
        <v>53312198382</v>
      </c>
      <c r="E23" s="8" t="s">
        <v>138</v>
      </c>
      <c r="H23" s="9">
        <v>885</v>
      </c>
      <c r="I23" s="5" t="s">
        <v>28</v>
      </c>
      <c r="J23" s="5" t="s">
        <v>139</v>
      </c>
    </row>
    <row r="24" spans="1:10">
      <c r="A24" s="5" t="s">
        <v>140</v>
      </c>
      <c r="B24" s="6">
        <v>44926.824401134261</v>
      </c>
      <c r="C24" s="5" t="s">
        <v>131</v>
      </c>
      <c r="D24" s="15">
        <v>45153069649</v>
      </c>
      <c r="E24" s="8" t="s">
        <v>138</v>
      </c>
      <c r="H24" s="9">
        <v>48</v>
      </c>
      <c r="I24" s="5" t="s">
        <v>28</v>
      </c>
      <c r="J24" s="5" t="s">
        <v>139</v>
      </c>
    </row>
    <row r="25" spans="1:10">
      <c r="A25" s="5" t="s">
        <v>140</v>
      </c>
      <c r="B25" s="6">
        <v>44926.824401134261</v>
      </c>
      <c r="C25" s="5" t="s">
        <v>131</v>
      </c>
      <c r="D25" s="7">
        <v>33742551</v>
      </c>
      <c r="E25" s="8" t="s">
        <v>90</v>
      </c>
      <c r="H25" s="9">
        <v>6615.03</v>
      </c>
      <c r="I25" s="5" t="s">
        <v>28</v>
      </c>
      <c r="J25" s="5" t="s">
        <v>139</v>
      </c>
    </row>
    <row r="26" spans="1:10">
      <c r="A26" s="5" t="s">
        <v>140</v>
      </c>
      <c r="B26" s="6">
        <v>44926.824401134261</v>
      </c>
      <c r="C26" s="5" t="s">
        <v>131</v>
      </c>
      <c r="D26" s="15">
        <v>15980371908</v>
      </c>
      <c r="E26" s="8" t="s">
        <v>138</v>
      </c>
      <c r="H26" s="9">
        <v>14800</v>
      </c>
      <c r="I26" s="5" t="s">
        <v>28</v>
      </c>
      <c r="J26" s="5" t="s">
        <v>141</v>
      </c>
    </row>
    <row r="27" spans="1:10">
      <c r="A27" s="5" t="s">
        <v>140</v>
      </c>
      <c r="B27" s="6">
        <v>44926.824401134261</v>
      </c>
      <c r="C27" s="5" t="s">
        <v>131</v>
      </c>
      <c r="D27" s="15">
        <v>451232045851</v>
      </c>
      <c r="E27" s="8" t="s">
        <v>138</v>
      </c>
      <c r="H27" s="9">
        <v>12759.2</v>
      </c>
      <c r="I27" s="5" t="s">
        <v>28</v>
      </c>
      <c r="J27" s="5" t="s">
        <v>141</v>
      </c>
    </row>
    <row r="28" spans="1:10">
      <c r="A28" s="5" t="s">
        <v>140</v>
      </c>
      <c r="B28" s="6">
        <v>44926.824401134261</v>
      </c>
      <c r="C28" s="5" t="s">
        <v>131</v>
      </c>
      <c r="D28" s="15">
        <v>451232045852</v>
      </c>
      <c r="E28" s="8" t="s">
        <v>138</v>
      </c>
      <c r="H28" s="9">
        <v>7240.8</v>
      </c>
      <c r="I28" s="5" t="s">
        <v>28</v>
      </c>
      <c r="J28" s="5" t="s">
        <v>141</v>
      </c>
    </row>
    <row r="29" spans="1:10">
      <c r="A29" s="5" t="s">
        <v>140</v>
      </c>
      <c r="B29" s="6">
        <v>44926.824401134261</v>
      </c>
      <c r="C29" s="5" t="s">
        <v>131</v>
      </c>
      <c r="D29" s="15">
        <v>45163163662</v>
      </c>
      <c r="E29" s="8" t="s">
        <v>138</v>
      </c>
      <c r="H29" s="9">
        <v>32060</v>
      </c>
      <c r="I29" s="5" t="s">
        <v>28</v>
      </c>
      <c r="J29" s="5" t="s">
        <v>141</v>
      </c>
    </row>
    <row r="30" spans="1:10">
      <c r="A30" s="5" t="s">
        <v>140</v>
      </c>
      <c r="B30" s="6">
        <v>44926.824401134261</v>
      </c>
      <c r="C30" s="5" t="s">
        <v>131</v>
      </c>
      <c r="D30" s="15">
        <v>45113224329</v>
      </c>
      <c r="E30" s="8" t="s">
        <v>138</v>
      </c>
      <c r="H30" s="9">
        <v>951.89</v>
      </c>
      <c r="I30" s="5" t="s">
        <v>28</v>
      </c>
      <c r="J30" s="5" t="s">
        <v>141</v>
      </c>
    </row>
    <row r="31" spans="1:10">
      <c r="A31" s="5" t="s">
        <v>140</v>
      </c>
      <c r="B31" s="6">
        <v>44926.824401134261</v>
      </c>
      <c r="C31" s="5" t="s">
        <v>131</v>
      </c>
      <c r="D31" s="15">
        <v>53712218941</v>
      </c>
      <c r="E31" s="8" t="s">
        <v>138</v>
      </c>
      <c r="H31" s="9">
        <v>3900</v>
      </c>
      <c r="I31" s="5" t="s">
        <v>28</v>
      </c>
      <c r="J31" s="5" t="s">
        <v>141</v>
      </c>
    </row>
    <row r="32" spans="1:10">
      <c r="A32" s="5" t="s">
        <v>140</v>
      </c>
      <c r="B32" s="6">
        <v>44926.824401134261</v>
      </c>
      <c r="C32" s="5" t="s">
        <v>131</v>
      </c>
      <c r="D32" s="7">
        <v>138</v>
      </c>
      <c r="E32" s="5" t="s">
        <v>89</v>
      </c>
      <c r="H32" s="9">
        <v>97600</v>
      </c>
      <c r="I32" s="5" t="s">
        <v>28</v>
      </c>
      <c r="J32" s="8" t="s">
        <v>142</v>
      </c>
    </row>
    <row r="33" spans="1:10">
      <c r="A33" s="5" t="s">
        <v>140</v>
      </c>
      <c r="B33" s="6">
        <v>44926.824401134261</v>
      </c>
      <c r="C33" s="5" t="s">
        <v>131</v>
      </c>
      <c r="D33" s="15">
        <v>45163164258</v>
      </c>
      <c r="E33" s="8" t="s">
        <v>138</v>
      </c>
      <c r="H33" s="9">
        <v>1611.2</v>
      </c>
      <c r="I33" s="5" t="s">
        <v>28</v>
      </c>
      <c r="J33" s="5" t="s">
        <v>141</v>
      </c>
    </row>
    <row r="34" spans="1:10">
      <c r="A34" s="5" t="s">
        <v>140</v>
      </c>
      <c r="B34" s="6">
        <v>44926.824401134261</v>
      </c>
      <c r="C34" s="5" t="s">
        <v>131</v>
      </c>
      <c r="D34" s="7">
        <v>89</v>
      </c>
      <c r="E34" s="5" t="s">
        <v>89</v>
      </c>
      <c r="H34" s="9">
        <v>9576</v>
      </c>
      <c r="I34" s="5" t="s">
        <v>28</v>
      </c>
      <c r="J34" s="5" t="s">
        <v>141</v>
      </c>
    </row>
    <row r="35" spans="1:10">
      <c r="A35" s="5" t="s">
        <v>140</v>
      </c>
      <c r="B35" s="6">
        <v>44926.824401134261</v>
      </c>
      <c r="C35" s="5" t="s">
        <v>131</v>
      </c>
      <c r="D35" s="7">
        <v>92</v>
      </c>
      <c r="E35" s="5" t="s">
        <v>89</v>
      </c>
      <c r="H35" s="9">
        <v>35961.870000000003</v>
      </c>
      <c r="I35" s="5" t="s">
        <v>28</v>
      </c>
      <c r="J35" s="5" t="s">
        <v>141</v>
      </c>
    </row>
    <row r="36" spans="1:10">
      <c r="A36" s="5" t="s">
        <v>140</v>
      </c>
      <c r="B36" s="6">
        <v>44926.824401134261</v>
      </c>
      <c r="C36" s="5" t="s">
        <v>131</v>
      </c>
      <c r="D36" s="7"/>
      <c r="E36" s="8"/>
      <c r="F36" s="9">
        <v>8693.2999999999993</v>
      </c>
      <c r="I36" s="10" t="s">
        <v>9</v>
      </c>
      <c r="J36" s="5" t="s">
        <v>143</v>
      </c>
    </row>
    <row r="37" spans="1:10">
      <c r="A37" s="5" t="s">
        <v>140</v>
      </c>
      <c r="B37" s="6">
        <v>44926.824401134261</v>
      </c>
      <c r="C37" s="5" t="s">
        <v>131</v>
      </c>
      <c r="D37" s="7"/>
      <c r="E37" s="8"/>
      <c r="F37" s="9">
        <v>13768.7</v>
      </c>
      <c r="I37" s="10" t="s">
        <v>9</v>
      </c>
      <c r="J37" s="5" t="s">
        <v>144</v>
      </c>
    </row>
    <row r="38" spans="1:10">
      <c r="A38" s="5" t="s">
        <v>140</v>
      </c>
      <c r="B38" s="6">
        <v>44926.824401134261</v>
      </c>
      <c r="C38" s="5" t="s">
        <v>131</v>
      </c>
      <c r="D38" s="7"/>
      <c r="E38" s="8"/>
      <c r="F38" s="9">
        <v>29091.4</v>
      </c>
      <c r="I38" s="10" t="s">
        <v>9</v>
      </c>
      <c r="J38" s="5" t="s">
        <v>141</v>
      </c>
    </row>
    <row r="39" spans="1:10">
      <c r="A39" s="5" t="s">
        <v>140</v>
      </c>
      <c r="B39" s="6">
        <v>44926.824401134261</v>
      </c>
      <c r="C39" s="5" t="s">
        <v>131</v>
      </c>
      <c r="D39" s="7"/>
      <c r="E39" s="8"/>
      <c r="F39" s="9">
        <v>5919.7</v>
      </c>
      <c r="I39" s="10" t="s">
        <v>9</v>
      </c>
      <c r="J39" s="8" t="s">
        <v>145</v>
      </c>
    </row>
    <row r="40" spans="1:10">
      <c r="A40" s="5" t="s">
        <v>140</v>
      </c>
      <c r="B40" s="6">
        <v>44926.824401134261</v>
      </c>
      <c r="C40" s="5" t="s">
        <v>131</v>
      </c>
      <c r="D40" s="7"/>
      <c r="E40" s="8"/>
      <c r="F40" s="9">
        <v>6623.2</v>
      </c>
      <c r="I40" s="10" t="s">
        <v>9</v>
      </c>
      <c r="J40" s="5" t="s">
        <v>146</v>
      </c>
    </row>
    <row r="41" spans="1:10">
      <c r="A41" s="5" t="s">
        <v>140</v>
      </c>
      <c r="B41" s="6">
        <v>44926.824401134261</v>
      </c>
      <c r="C41" s="5" t="s">
        <v>131</v>
      </c>
      <c r="D41" s="7"/>
      <c r="E41" s="8"/>
      <c r="F41" s="9">
        <v>10362.799999999999</v>
      </c>
      <c r="I41" s="10" t="s">
        <v>9</v>
      </c>
      <c r="J41" s="5" t="s">
        <v>132</v>
      </c>
    </row>
    <row r="42" spans="1:10">
      <c r="A42" s="5" t="s">
        <v>140</v>
      </c>
      <c r="B42" s="6">
        <v>44926.824401134261</v>
      </c>
      <c r="C42" s="5" t="s">
        <v>131</v>
      </c>
      <c r="D42" s="7"/>
      <c r="E42" s="8"/>
      <c r="F42" s="9">
        <v>9655</v>
      </c>
      <c r="I42" s="10" t="s">
        <v>9</v>
      </c>
      <c r="J42" s="5" t="s">
        <v>147</v>
      </c>
    </row>
    <row r="43" spans="1:10">
      <c r="A43" s="5" t="s">
        <v>140</v>
      </c>
      <c r="B43" s="6">
        <v>44926.824401134261</v>
      </c>
      <c r="C43" s="5" t="s">
        <v>131</v>
      </c>
      <c r="D43" s="7"/>
      <c r="E43" s="8"/>
      <c r="F43" s="9">
        <v>17104.599999999999</v>
      </c>
      <c r="I43" s="10" t="s">
        <v>9</v>
      </c>
      <c r="J43" s="8" t="s">
        <v>148</v>
      </c>
    </row>
    <row r="44" spans="1:10">
      <c r="A44" s="5" t="s">
        <v>140</v>
      </c>
      <c r="B44" s="6">
        <v>44926.824401134261</v>
      </c>
      <c r="C44" s="5" t="s">
        <v>131</v>
      </c>
      <c r="D44" s="7"/>
      <c r="E44" s="8"/>
      <c r="F44" s="9">
        <v>10402.799999999999</v>
      </c>
      <c r="I44" s="10" t="s">
        <v>9</v>
      </c>
      <c r="J44" s="5" t="s">
        <v>149</v>
      </c>
    </row>
    <row r="45" spans="1:10">
      <c r="A45" s="5" t="s">
        <v>140</v>
      </c>
      <c r="B45" s="6">
        <v>44926.824401134261</v>
      </c>
      <c r="C45" s="5" t="s">
        <v>131</v>
      </c>
      <c r="D45" s="7"/>
      <c r="E45" s="8"/>
      <c r="F45" s="9">
        <v>37958</v>
      </c>
      <c r="I45" s="10" t="s">
        <v>9</v>
      </c>
      <c r="J45" s="5" t="s">
        <v>150</v>
      </c>
    </row>
    <row r="46" spans="1:10">
      <c r="A46" s="5" t="s">
        <v>140</v>
      </c>
      <c r="B46" s="6">
        <v>44926.824401134261</v>
      </c>
      <c r="C46" s="5" t="s">
        <v>131</v>
      </c>
      <c r="D46" s="7"/>
      <c r="E46" s="8"/>
      <c r="F46" s="9">
        <v>9787.4</v>
      </c>
      <c r="I46" s="10" t="s">
        <v>9</v>
      </c>
      <c r="J46" s="8" t="s">
        <v>151</v>
      </c>
    </row>
    <row r="47" spans="1:10">
      <c r="A47" s="5" t="s">
        <v>140</v>
      </c>
      <c r="B47" s="6">
        <v>44926.824401134261</v>
      </c>
      <c r="C47" s="5" t="s">
        <v>131</v>
      </c>
      <c r="D47" s="7"/>
      <c r="E47" s="8"/>
      <c r="F47" s="9">
        <v>12717.9</v>
      </c>
      <c r="I47" s="10" t="s">
        <v>9</v>
      </c>
      <c r="J47" s="8" t="s">
        <v>152</v>
      </c>
    </row>
    <row r="48" spans="1:10">
      <c r="A48" s="5" t="s">
        <v>140</v>
      </c>
      <c r="B48" s="6">
        <v>44926.824401134261</v>
      </c>
      <c r="C48" s="5" t="s">
        <v>131</v>
      </c>
      <c r="D48" s="7"/>
      <c r="E48" s="8"/>
      <c r="F48" s="9">
        <v>10269.6</v>
      </c>
      <c r="I48" s="10" t="s">
        <v>9</v>
      </c>
      <c r="J48" s="8" t="s">
        <v>153</v>
      </c>
    </row>
    <row r="49" spans="1:10">
      <c r="A49" s="5" t="s">
        <v>140</v>
      </c>
      <c r="B49" s="6">
        <v>44926.824401134261</v>
      </c>
      <c r="C49" s="5" t="s">
        <v>131</v>
      </c>
      <c r="D49" s="7"/>
      <c r="E49" s="8"/>
      <c r="F49" s="9">
        <v>17177.8</v>
      </c>
      <c r="I49" s="10" t="s">
        <v>9</v>
      </c>
      <c r="J49" s="8" t="s">
        <v>154</v>
      </c>
    </row>
    <row r="50" spans="1:10">
      <c r="A50" s="5" t="s">
        <v>140</v>
      </c>
      <c r="B50" s="6">
        <v>44926.824401134261</v>
      </c>
      <c r="C50" s="5" t="s">
        <v>131</v>
      </c>
      <c r="D50" s="7"/>
      <c r="E50" s="8"/>
      <c r="F50" s="9">
        <v>8073.2</v>
      </c>
      <c r="I50" s="10" t="s">
        <v>9</v>
      </c>
      <c r="J50" s="8" t="s">
        <v>155</v>
      </c>
    </row>
    <row r="51" spans="1:10">
      <c r="A51" s="5" t="s">
        <v>140</v>
      </c>
      <c r="B51" s="6">
        <v>44926.824401134261</v>
      </c>
      <c r="C51" s="5" t="s">
        <v>131</v>
      </c>
      <c r="D51" s="7"/>
      <c r="E51" s="8"/>
      <c r="F51" s="9">
        <v>22576.3</v>
      </c>
      <c r="I51" s="10" t="s">
        <v>9</v>
      </c>
      <c r="J51" s="8" t="s">
        <v>142</v>
      </c>
    </row>
    <row r="52" spans="1:10">
      <c r="A52" s="5" t="s">
        <v>140</v>
      </c>
      <c r="B52" s="6">
        <v>44926.824401134261</v>
      </c>
      <c r="C52" s="5" t="s">
        <v>131</v>
      </c>
      <c r="D52" s="7"/>
      <c r="E52" s="8"/>
      <c r="F52" s="9">
        <v>9464.1</v>
      </c>
      <c r="I52" s="10" t="s">
        <v>9</v>
      </c>
      <c r="J52" s="5" t="s">
        <v>156</v>
      </c>
    </row>
    <row r="53" spans="1:10">
      <c r="A53" s="5" t="s">
        <v>140</v>
      </c>
      <c r="B53" s="6">
        <v>44926.824401134261</v>
      </c>
      <c r="C53" s="5" t="s">
        <v>131</v>
      </c>
      <c r="D53" s="7"/>
      <c r="E53" s="8"/>
      <c r="F53" s="9">
        <v>7409.8</v>
      </c>
      <c r="I53" s="10" t="s">
        <v>9</v>
      </c>
      <c r="J53" s="5" t="s">
        <v>157</v>
      </c>
    </row>
    <row r="54" spans="1:10">
      <c r="A54" s="5" t="s">
        <v>140</v>
      </c>
      <c r="B54" s="6">
        <v>44926.824401134261</v>
      </c>
      <c r="C54" s="5" t="s">
        <v>131</v>
      </c>
      <c r="D54" s="7"/>
      <c r="E54" s="8"/>
      <c r="F54" s="9">
        <v>6859.7</v>
      </c>
      <c r="I54" s="10" t="s">
        <v>9</v>
      </c>
      <c r="J54" s="5" t="s">
        <v>158</v>
      </c>
    </row>
    <row r="55" spans="1:10">
      <c r="A55" s="11" t="s">
        <v>22</v>
      </c>
      <c r="B55" s="3"/>
      <c r="C55" s="3"/>
      <c r="D55" s="7"/>
      <c r="E55" s="8"/>
      <c r="F55" s="12">
        <f>SUM(F16:G54)</f>
        <v>253915.3</v>
      </c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14">
        <v>112517542</v>
      </c>
      <c r="E56" s="8"/>
      <c r="H56" s="9"/>
      <c r="I56" s="10"/>
      <c r="J56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269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5" t="s">
        <v>0</v>
      </c>
      <c r="B61" s="95" t="s">
        <v>2</v>
      </c>
      <c r="C61" s="95" t="s">
        <v>3</v>
      </c>
      <c r="D61" s="95" t="s">
        <v>4</v>
      </c>
      <c r="E61" s="95" t="s">
        <v>5</v>
      </c>
      <c r="F61" s="97" t="s">
        <v>6</v>
      </c>
      <c r="G61" s="98"/>
      <c r="H61" s="99"/>
      <c r="I61" s="95" t="s">
        <v>7</v>
      </c>
      <c r="J61" s="95" t="s">
        <v>8</v>
      </c>
    </row>
    <row r="62" spans="1:10">
      <c r="A62" s="96"/>
      <c r="B62" s="96"/>
      <c r="C62" s="96"/>
      <c r="D62" s="96"/>
      <c r="E62" s="96"/>
      <c r="F62" s="4" t="s">
        <v>9</v>
      </c>
      <c r="G62" s="4" t="s">
        <v>10</v>
      </c>
      <c r="H62" s="4" t="s">
        <v>11</v>
      </c>
      <c r="I62" s="96"/>
      <c r="J62" s="96"/>
    </row>
    <row r="63" spans="1:10">
      <c r="A63" s="17" t="s">
        <v>270</v>
      </c>
      <c r="B63" s="30"/>
      <c r="C63" s="30"/>
    </row>
    <row r="64" spans="1:10">
      <c r="A64" s="11" t="s">
        <v>22</v>
      </c>
      <c r="B64" s="3"/>
      <c r="C64" s="3"/>
    </row>
    <row r="65" spans="1:10">
      <c r="A65" s="13" t="s">
        <v>23</v>
      </c>
      <c r="B65" s="13" t="s">
        <v>24</v>
      </c>
      <c r="C65" s="13" t="s">
        <v>25</v>
      </c>
    </row>
    <row r="66" spans="1:10">
      <c r="A66" s="29"/>
      <c r="B66" s="29"/>
      <c r="C66" s="29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216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5" t="s">
        <v>0</v>
      </c>
      <c r="B70" s="95" t="s">
        <v>2</v>
      </c>
      <c r="C70" s="95" t="s">
        <v>3</v>
      </c>
      <c r="D70" s="95" t="s">
        <v>4</v>
      </c>
      <c r="E70" s="95" t="s">
        <v>5</v>
      </c>
      <c r="F70" s="97" t="s">
        <v>6</v>
      </c>
      <c r="G70" s="98"/>
      <c r="H70" s="99"/>
      <c r="I70" s="95" t="s">
        <v>7</v>
      </c>
      <c r="J70" s="95" t="s">
        <v>8</v>
      </c>
    </row>
    <row r="71" spans="1:10">
      <c r="A71" s="96"/>
      <c r="B71" s="96"/>
      <c r="C71" s="96"/>
      <c r="D71" s="96"/>
      <c r="E71" s="96"/>
      <c r="F71" s="4" t="s">
        <v>9</v>
      </c>
      <c r="G71" s="4" t="s">
        <v>10</v>
      </c>
      <c r="H71" s="4" t="s">
        <v>11</v>
      </c>
      <c r="I71" s="96"/>
      <c r="J71" s="96"/>
    </row>
    <row r="72" spans="1:10">
      <c r="A72" s="5" t="s">
        <v>250</v>
      </c>
      <c r="B72" s="6">
        <v>44929.860486956015</v>
      </c>
      <c r="C72" s="5" t="s">
        <v>131</v>
      </c>
      <c r="D72" s="7">
        <v>5002468</v>
      </c>
      <c r="E72" s="5" t="s">
        <v>31</v>
      </c>
      <c r="H72" s="9">
        <v>11756.6</v>
      </c>
      <c r="I72" s="5" t="s">
        <v>28</v>
      </c>
      <c r="J72" s="5" t="s">
        <v>139</v>
      </c>
    </row>
    <row r="73" spans="1:10">
      <c r="A73" s="5" t="s">
        <v>250</v>
      </c>
      <c r="B73" s="6">
        <v>44929.860486956015</v>
      </c>
      <c r="C73" s="5" t="s">
        <v>131</v>
      </c>
      <c r="D73" s="15">
        <v>45163167021</v>
      </c>
      <c r="E73" s="8" t="s">
        <v>138</v>
      </c>
      <c r="H73" s="9">
        <v>1667.1</v>
      </c>
      <c r="I73" s="5" t="s">
        <v>28</v>
      </c>
      <c r="J73" s="5" t="s">
        <v>139</v>
      </c>
    </row>
    <row r="74" spans="1:10">
      <c r="A74" s="5" t="s">
        <v>250</v>
      </c>
      <c r="B74" s="6">
        <v>44929.860486956015</v>
      </c>
      <c r="C74" s="5" t="s">
        <v>131</v>
      </c>
      <c r="D74" s="15">
        <v>45123208362</v>
      </c>
      <c r="E74" s="8" t="s">
        <v>138</v>
      </c>
      <c r="H74" s="9">
        <v>19911.28</v>
      </c>
      <c r="I74" s="5" t="s">
        <v>28</v>
      </c>
      <c r="J74" s="5" t="s">
        <v>139</v>
      </c>
    </row>
    <row r="75" spans="1:10">
      <c r="A75" s="5" t="s">
        <v>250</v>
      </c>
      <c r="B75" s="6">
        <v>44929.860486956015</v>
      </c>
      <c r="C75" s="5" t="s">
        <v>131</v>
      </c>
      <c r="D75" s="15">
        <v>451232083621</v>
      </c>
      <c r="E75" s="8" t="s">
        <v>138</v>
      </c>
      <c r="H75" s="9">
        <v>91918.56</v>
      </c>
      <c r="I75" s="5" t="s">
        <v>28</v>
      </c>
      <c r="J75" s="5" t="s">
        <v>139</v>
      </c>
    </row>
    <row r="76" spans="1:10">
      <c r="A76" s="5" t="s">
        <v>250</v>
      </c>
      <c r="B76" s="6">
        <v>44929.860486956015</v>
      </c>
      <c r="C76" s="5" t="s">
        <v>131</v>
      </c>
      <c r="D76" s="15">
        <v>45123210423</v>
      </c>
      <c r="E76" s="8" t="s">
        <v>138</v>
      </c>
      <c r="H76" s="9">
        <v>3814</v>
      </c>
      <c r="I76" s="5" t="s">
        <v>28</v>
      </c>
      <c r="J76" s="5" t="s">
        <v>139</v>
      </c>
    </row>
    <row r="77" spans="1:10">
      <c r="A77" s="5" t="s">
        <v>250</v>
      </c>
      <c r="B77" s="6">
        <v>44929.860486956015</v>
      </c>
      <c r="C77" s="5" t="s">
        <v>131</v>
      </c>
      <c r="D77" s="15">
        <v>45173138013</v>
      </c>
      <c r="E77" s="8" t="s">
        <v>138</v>
      </c>
      <c r="H77" s="9">
        <v>9000</v>
      </c>
      <c r="I77" s="5" t="s">
        <v>28</v>
      </c>
      <c r="J77" s="5" t="s">
        <v>141</v>
      </c>
    </row>
    <row r="78" spans="1:10">
      <c r="A78" s="5" t="s">
        <v>250</v>
      </c>
      <c r="B78" s="6">
        <v>44929.860486956015</v>
      </c>
      <c r="C78" s="5" t="s">
        <v>131</v>
      </c>
      <c r="D78" s="15">
        <v>45163169747</v>
      </c>
      <c r="E78" s="8" t="s">
        <v>138</v>
      </c>
      <c r="H78" s="9">
        <v>71.900000000000006</v>
      </c>
      <c r="I78" s="5" t="s">
        <v>28</v>
      </c>
      <c r="J78" s="5" t="s">
        <v>139</v>
      </c>
    </row>
    <row r="79" spans="1:10">
      <c r="A79" s="5" t="s">
        <v>250</v>
      </c>
      <c r="B79" s="6">
        <v>44929.860486956015</v>
      </c>
      <c r="C79" s="5" t="s">
        <v>131</v>
      </c>
      <c r="D79" s="15">
        <v>45143449352</v>
      </c>
      <c r="E79" s="8" t="s">
        <v>138</v>
      </c>
      <c r="H79" s="9">
        <v>333.3</v>
      </c>
      <c r="I79" s="5" t="s">
        <v>28</v>
      </c>
      <c r="J79" s="5" t="s">
        <v>139</v>
      </c>
    </row>
    <row r="80" spans="1:10">
      <c r="A80" s="5" t="s">
        <v>250</v>
      </c>
      <c r="B80" s="6">
        <v>44929.860486956015</v>
      </c>
      <c r="C80" s="5" t="s">
        <v>131</v>
      </c>
      <c r="D80" s="15">
        <v>45113230648</v>
      </c>
      <c r="E80" s="8" t="s">
        <v>138</v>
      </c>
      <c r="H80" s="9">
        <v>900</v>
      </c>
      <c r="I80" s="5" t="s">
        <v>28</v>
      </c>
      <c r="J80" s="5" t="s">
        <v>141</v>
      </c>
    </row>
    <row r="81" spans="1:10">
      <c r="A81" s="5" t="s">
        <v>250</v>
      </c>
      <c r="B81" s="6">
        <v>44929.860486956015</v>
      </c>
      <c r="C81" s="5" t="s">
        <v>131</v>
      </c>
      <c r="D81" s="15">
        <v>45163171409</v>
      </c>
      <c r="E81" s="8" t="s">
        <v>138</v>
      </c>
      <c r="H81" s="9">
        <v>900</v>
      </c>
      <c r="I81" s="5" t="s">
        <v>28</v>
      </c>
      <c r="J81" s="5" t="s">
        <v>141</v>
      </c>
    </row>
    <row r="82" spans="1:10">
      <c r="A82" s="5" t="s">
        <v>250</v>
      </c>
      <c r="B82" s="6">
        <v>44929.860486956015</v>
      </c>
      <c r="C82" s="5" t="s">
        <v>131</v>
      </c>
      <c r="D82" s="15">
        <v>45163170071</v>
      </c>
      <c r="E82" s="8" t="s">
        <v>138</v>
      </c>
      <c r="H82" s="9">
        <v>15943.32</v>
      </c>
      <c r="I82" s="5" t="s">
        <v>28</v>
      </c>
      <c r="J82" s="8" t="s">
        <v>142</v>
      </c>
    </row>
    <row r="83" spans="1:10">
      <c r="A83" s="5" t="s">
        <v>250</v>
      </c>
      <c r="B83" s="6">
        <v>44929.860486956015</v>
      </c>
      <c r="C83" s="5" t="s">
        <v>131</v>
      </c>
      <c r="D83" s="15">
        <v>451631700711</v>
      </c>
      <c r="E83" s="8" t="s">
        <v>138</v>
      </c>
      <c r="H83" s="9">
        <v>17000.82</v>
      </c>
      <c r="I83" s="5" t="s">
        <v>28</v>
      </c>
      <c r="J83" s="8" t="s">
        <v>142</v>
      </c>
    </row>
    <row r="84" spans="1:10">
      <c r="A84" s="5" t="s">
        <v>250</v>
      </c>
      <c r="B84" s="6">
        <v>44929.860486956015</v>
      </c>
      <c r="C84" s="5" t="s">
        <v>131</v>
      </c>
      <c r="D84" s="7"/>
      <c r="E84" s="8"/>
      <c r="F84" s="9">
        <v>6617.5</v>
      </c>
      <c r="I84" s="10" t="s">
        <v>9</v>
      </c>
      <c r="J84" s="5" t="s">
        <v>143</v>
      </c>
    </row>
    <row r="85" spans="1:10">
      <c r="A85" s="5" t="s">
        <v>250</v>
      </c>
      <c r="B85" s="6">
        <v>44929.860486956015</v>
      </c>
      <c r="C85" s="5" t="s">
        <v>131</v>
      </c>
      <c r="D85" s="7"/>
      <c r="E85" s="8"/>
      <c r="F85" s="9">
        <v>39772.5</v>
      </c>
      <c r="I85" s="10" t="s">
        <v>9</v>
      </c>
      <c r="J85" s="5" t="s">
        <v>144</v>
      </c>
    </row>
    <row r="86" spans="1:10">
      <c r="A86" s="5" t="s">
        <v>250</v>
      </c>
      <c r="B86" s="6">
        <v>44929.860486956015</v>
      </c>
      <c r="C86" s="5" t="s">
        <v>131</v>
      </c>
      <c r="D86" s="7"/>
      <c r="E86" s="8"/>
      <c r="F86" s="9">
        <v>42298</v>
      </c>
      <c r="I86" s="10" t="s">
        <v>9</v>
      </c>
      <c r="J86" s="8" t="s">
        <v>251</v>
      </c>
    </row>
    <row r="87" spans="1:10">
      <c r="A87" s="5" t="s">
        <v>250</v>
      </c>
      <c r="B87" s="6">
        <v>44929.860486956015</v>
      </c>
      <c r="C87" s="5" t="s">
        <v>131</v>
      </c>
      <c r="D87" s="7"/>
      <c r="E87" s="8"/>
      <c r="F87" s="9">
        <v>73572.600000000006</v>
      </c>
      <c r="I87" s="10" t="s">
        <v>9</v>
      </c>
      <c r="J87" s="5" t="s">
        <v>141</v>
      </c>
    </row>
    <row r="88" spans="1:10">
      <c r="A88" s="5" t="s">
        <v>250</v>
      </c>
      <c r="B88" s="6">
        <v>44929.860486956015</v>
      </c>
      <c r="C88" s="5" t="s">
        <v>131</v>
      </c>
      <c r="D88" s="7"/>
      <c r="E88" s="8"/>
      <c r="F88" s="9">
        <v>8891.2999999999993</v>
      </c>
      <c r="I88" s="10" t="s">
        <v>9</v>
      </c>
      <c r="J88" s="8" t="s">
        <v>145</v>
      </c>
    </row>
    <row r="89" spans="1:10">
      <c r="A89" s="5" t="s">
        <v>250</v>
      </c>
      <c r="B89" s="6">
        <v>44929.860486956015</v>
      </c>
      <c r="C89" s="5" t="s">
        <v>131</v>
      </c>
      <c r="D89" s="7"/>
      <c r="E89" s="8"/>
      <c r="F89" s="9">
        <v>3843.1</v>
      </c>
      <c r="I89" s="10" t="s">
        <v>9</v>
      </c>
      <c r="J89" s="5" t="s">
        <v>146</v>
      </c>
    </row>
    <row r="90" spans="1:10">
      <c r="A90" s="5" t="s">
        <v>250</v>
      </c>
      <c r="B90" s="6">
        <v>44929.860486956015</v>
      </c>
      <c r="C90" s="5" t="s">
        <v>131</v>
      </c>
      <c r="D90" s="7"/>
      <c r="E90" s="8"/>
      <c r="F90" s="9">
        <v>3073.5</v>
      </c>
      <c r="I90" s="10" t="s">
        <v>9</v>
      </c>
      <c r="J90" s="5" t="s">
        <v>132</v>
      </c>
    </row>
    <row r="91" spans="1:10">
      <c r="A91" s="5" t="s">
        <v>250</v>
      </c>
      <c r="B91" s="6">
        <v>44929.860486956015</v>
      </c>
      <c r="C91" s="5" t="s">
        <v>131</v>
      </c>
      <c r="D91" s="7"/>
      <c r="E91" s="8"/>
      <c r="F91" s="9">
        <v>7160.8</v>
      </c>
      <c r="I91" s="10" t="s">
        <v>9</v>
      </c>
      <c r="J91" s="5" t="s">
        <v>147</v>
      </c>
    </row>
    <row r="92" spans="1:10">
      <c r="A92" s="5" t="s">
        <v>250</v>
      </c>
      <c r="B92" s="6">
        <v>44929.860486956015</v>
      </c>
      <c r="C92" s="5" t="s">
        <v>131</v>
      </c>
      <c r="D92" s="7"/>
      <c r="E92" s="8"/>
      <c r="F92" s="9">
        <v>4190.8</v>
      </c>
      <c r="I92" s="10" t="s">
        <v>9</v>
      </c>
      <c r="J92" s="8" t="s">
        <v>148</v>
      </c>
    </row>
    <row r="93" spans="1:10">
      <c r="A93" s="5" t="s">
        <v>250</v>
      </c>
      <c r="B93" s="6">
        <v>44929.860486956015</v>
      </c>
      <c r="C93" s="5" t="s">
        <v>131</v>
      </c>
      <c r="D93" s="7"/>
      <c r="E93" s="8"/>
      <c r="F93" s="9">
        <v>32794.199999999997</v>
      </c>
      <c r="I93" s="10" t="s">
        <v>9</v>
      </c>
      <c r="J93" s="5" t="s">
        <v>149</v>
      </c>
    </row>
    <row r="94" spans="1:10">
      <c r="A94" s="5" t="s">
        <v>250</v>
      </c>
      <c r="B94" s="6">
        <v>44929.860486956015</v>
      </c>
      <c r="C94" s="5" t="s">
        <v>131</v>
      </c>
      <c r="D94" s="7"/>
      <c r="E94" s="8"/>
      <c r="F94" s="9">
        <v>9011.7999999999993</v>
      </c>
      <c r="I94" s="10" t="s">
        <v>9</v>
      </c>
      <c r="J94" s="8" t="s">
        <v>152</v>
      </c>
    </row>
    <row r="95" spans="1:10">
      <c r="A95" s="5" t="s">
        <v>250</v>
      </c>
      <c r="B95" s="6">
        <v>44929.860486956015</v>
      </c>
      <c r="C95" s="5" t="s">
        <v>131</v>
      </c>
      <c r="D95" s="7"/>
      <c r="E95" s="8"/>
      <c r="F95" s="9">
        <v>14864.8</v>
      </c>
      <c r="I95" s="10" t="s">
        <v>9</v>
      </c>
      <c r="J95" s="8" t="s">
        <v>155</v>
      </c>
    </row>
    <row r="96" spans="1:10">
      <c r="A96" s="5" t="s">
        <v>250</v>
      </c>
      <c r="B96" s="6">
        <v>44929.860486956015</v>
      </c>
      <c r="C96" s="5" t="s">
        <v>131</v>
      </c>
      <c r="D96" s="7"/>
      <c r="E96" s="8"/>
      <c r="F96" s="9">
        <v>297621.09999999998</v>
      </c>
      <c r="I96" s="10" t="s">
        <v>9</v>
      </c>
      <c r="J96" s="8" t="s">
        <v>142</v>
      </c>
    </row>
    <row r="97" spans="1:10">
      <c r="A97" s="11" t="s">
        <v>22</v>
      </c>
      <c r="B97" s="3"/>
      <c r="C97" s="3"/>
      <c r="D97" s="19">
        <f>538700.8+5011.2</f>
        <v>543712</v>
      </c>
      <c r="E97" s="8"/>
      <c r="F97" s="12">
        <f>SUM(F72:G96)</f>
        <v>543712</v>
      </c>
      <c r="H97" s="9"/>
      <c r="I97" s="10"/>
      <c r="J97" s="8"/>
    </row>
    <row r="98" spans="1:10">
      <c r="A98" s="13" t="s">
        <v>23</v>
      </c>
      <c r="B98" s="13" t="s">
        <v>24</v>
      </c>
      <c r="C98" s="13" t="s">
        <v>25</v>
      </c>
      <c r="D98" s="7"/>
      <c r="E98" s="8"/>
      <c r="H98" s="9"/>
      <c r="I98" s="10"/>
      <c r="J98" s="8"/>
    </row>
    <row r="99" spans="1:10" ht="15.75">
      <c r="D99" s="14">
        <v>112519153</v>
      </c>
    </row>
    <row r="100" spans="1:10" ht="15.75">
      <c r="D100" s="14">
        <v>112519225</v>
      </c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271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95" t="s">
        <v>0</v>
      </c>
      <c r="B104" s="95" t="s">
        <v>2</v>
      </c>
      <c r="C104" s="95" t="s">
        <v>3</v>
      </c>
      <c r="D104" s="95" t="s">
        <v>4</v>
      </c>
      <c r="E104" s="95" t="s">
        <v>5</v>
      </c>
      <c r="F104" s="97" t="s">
        <v>6</v>
      </c>
      <c r="G104" s="98"/>
      <c r="H104" s="99"/>
      <c r="I104" s="95" t="s">
        <v>7</v>
      </c>
      <c r="J104" s="95" t="s">
        <v>8</v>
      </c>
    </row>
    <row r="105" spans="1:10">
      <c r="A105" s="96"/>
      <c r="B105" s="96"/>
      <c r="C105" s="96"/>
      <c r="D105" s="96"/>
      <c r="E105" s="96"/>
      <c r="F105" s="4" t="s">
        <v>9</v>
      </c>
      <c r="G105" s="4" t="s">
        <v>10</v>
      </c>
      <c r="H105" s="4" t="s">
        <v>11</v>
      </c>
      <c r="I105" s="96"/>
      <c r="J105" s="96"/>
    </row>
    <row r="106" spans="1:10">
      <c r="A106" s="5" t="s">
        <v>292</v>
      </c>
      <c r="B106" s="6">
        <v>44930.866348078707</v>
      </c>
      <c r="C106" s="5" t="s">
        <v>131</v>
      </c>
      <c r="D106" s="7"/>
      <c r="E106" s="8"/>
      <c r="G106" s="9">
        <v>780</v>
      </c>
      <c r="I106" s="10" t="s">
        <v>10</v>
      </c>
      <c r="J106" s="8" t="s">
        <v>142</v>
      </c>
    </row>
    <row r="107" spans="1:10">
      <c r="A107" s="5" t="s">
        <v>292</v>
      </c>
      <c r="B107" s="6">
        <v>44930.866348078707</v>
      </c>
      <c r="C107" s="5" t="s">
        <v>131</v>
      </c>
      <c r="D107" s="7">
        <v>33970191</v>
      </c>
      <c r="E107" s="8" t="s">
        <v>90</v>
      </c>
      <c r="H107" s="9">
        <v>5162.3999999999996</v>
      </c>
      <c r="I107" s="5" t="s">
        <v>28</v>
      </c>
      <c r="J107" s="5" t="s">
        <v>139</v>
      </c>
    </row>
    <row r="108" spans="1:10">
      <c r="A108" s="5" t="s">
        <v>292</v>
      </c>
      <c r="B108" s="6">
        <v>44930.866348078707</v>
      </c>
      <c r="C108" s="5" t="s">
        <v>131</v>
      </c>
      <c r="D108" s="7">
        <v>339701911</v>
      </c>
      <c r="E108" s="8" t="s">
        <v>90</v>
      </c>
      <c r="H108" s="9">
        <v>1.2</v>
      </c>
      <c r="I108" s="5" t="s">
        <v>28</v>
      </c>
      <c r="J108" s="5" t="s">
        <v>139</v>
      </c>
    </row>
    <row r="109" spans="1:10">
      <c r="A109" s="5" t="s">
        <v>292</v>
      </c>
      <c r="B109" s="6">
        <v>44930.866348078707</v>
      </c>
      <c r="C109" s="5" t="s">
        <v>131</v>
      </c>
      <c r="D109" s="15">
        <v>45143448959</v>
      </c>
      <c r="E109" s="8" t="s">
        <v>138</v>
      </c>
      <c r="H109" s="9">
        <v>143.94999999999999</v>
      </c>
      <c r="I109" s="5" t="s">
        <v>28</v>
      </c>
      <c r="J109" s="5" t="s">
        <v>139</v>
      </c>
    </row>
    <row r="110" spans="1:10">
      <c r="A110" s="5" t="s">
        <v>292</v>
      </c>
      <c r="B110" s="6">
        <v>44930.866348078707</v>
      </c>
      <c r="C110" s="5" t="s">
        <v>131</v>
      </c>
      <c r="D110" s="15">
        <v>13810346571</v>
      </c>
      <c r="E110" s="8" t="s">
        <v>138</v>
      </c>
      <c r="H110" s="9">
        <v>28053.48</v>
      </c>
      <c r="I110" s="5" t="s">
        <v>28</v>
      </c>
      <c r="J110" s="8" t="s">
        <v>142</v>
      </c>
    </row>
    <row r="111" spans="1:10">
      <c r="A111" s="5" t="s">
        <v>292</v>
      </c>
      <c r="B111" s="6">
        <v>44930.866348078707</v>
      </c>
      <c r="C111" s="5" t="s">
        <v>131</v>
      </c>
      <c r="D111" s="15">
        <v>45113231855</v>
      </c>
      <c r="E111" s="8" t="s">
        <v>138</v>
      </c>
      <c r="H111" s="9">
        <v>2036.68</v>
      </c>
      <c r="I111" s="5" t="s">
        <v>28</v>
      </c>
      <c r="J111" s="5" t="s">
        <v>139</v>
      </c>
    </row>
    <row r="112" spans="1:10">
      <c r="A112" s="5" t="s">
        <v>292</v>
      </c>
      <c r="B112" s="6">
        <v>44930.866348078707</v>
      </c>
      <c r="C112" s="5" t="s">
        <v>131</v>
      </c>
      <c r="D112" s="15">
        <v>45123214347</v>
      </c>
      <c r="E112" s="8" t="s">
        <v>138</v>
      </c>
      <c r="H112" s="9">
        <v>3741.6</v>
      </c>
      <c r="I112" s="5" t="s">
        <v>28</v>
      </c>
      <c r="J112" s="5" t="s">
        <v>139</v>
      </c>
    </row>
    <row r="113" spans="1:10">
      <c r="A113" s="5" t="s">
        <v>292</v>
      </c>
      <c r="B113" s="6">
        <v>44930.866348078707</v>
      </c>
      <c r="C113" s="5" t="s">
        <v>131</v>
      </c>
      <c r="D113" s="15">
        <v>45173145727</v>
      </c>
      <c r="E113" s="8" t="s">
        <v>138</v>
      </c>
      <c r="H113" s="9">
        <v>1094.96</v>
      </c>
      <c r="I113" s="5" t="s">
        <v>28</v>
      </c>
      <c r="J113" s="5" t="s">
        <v>139</v>
      </c>
    </row>
    <row r="114" spans="1:10">
      <c r="A114" s="5" t="s">
        <v>292</v>
      </c>
      <c r="B114" s="6">
        <v>44930.866348078707</v>
      </c>
      <c r="C114" s="5" t="s">
        <v>131</v>
      </c>
      <c r="D114" s="15">
        <v>45173145846</v>
      </c>
      <c r="E114" s="8" t="s">
        <v>138</v>
      </c>
      <c r="H114" s="9">
        <v>659.99</v>
      </c>
      <c r="I114" s="5" t="s">
        <v>28</v>
      </c>
      <c r="J114" s="5" t="s">
        <v>139</v>
      </c>
    </row>
    <row r="115" spans="1:10">
      <c r="A115" s="5" t="s">
        <v>292</v>
      </c>
      <c r="B115" s="6">
        <v>44930.866348078707</v>
      </c>
      <c r="C115" s="5" t="s">
        <v>131</v>
      </c>
      <c r="D115" s="15">
        <v>45153079853</v>
      </c>
      <c r="E115" s="8" t="s">
        <v>138</v>
      </c>
      <c r="H115" s="9">
        <v>1156.07</v>
      </c>
      <c r="I115" s="5" t="s">
        <v>28</v>
      </c>
      <c r="J115" s="5" t="s">
        <v>139</v>
      </c>
    </row>
    <row r="116" spans="1:10">
      <c r="A116" s="5" t="s">
        <v>292</v>
      </c>
      <c r="B116" s="6">
        <v>44930.866348078707</v>
      </c>
      <c r="C116" s="5" t="s">
        <v>131</v>
      </c>
      <c r="D116" s="15">
        <v>45153079859</v>
      </c>
      <c r="E116" s="8" t="s">
        <v>138</v>
      </c>
      <c r="H116" s="9">
        <v>3</v>
      </c>
      <c r="I116" s="5" t="s">
        <v>28</v>
      </c>
      <c r="J116" s="5" t="s">
        <v>139</v>
      </c>
    </row>
    <row r="117" spans="1:10">
      <c r="A117" s="5" t="s">
        <v>292</v>
      </c>
      <c r="B117" s="6">
        <v>44930.866348078707</v>
      </c>
      <c r="C117" s="5" t="s">
        <v>131</v>
      </c>
      <c r="D117" s="15">
        <v>45173147127</v>
      </c>
      <c r="E117" s="8" t="s">
        <v>138</v>
      </c>
      <c r="H117" s="9">
        <v>800</v>
      </c>
      <c r="I117" s="5" t="s">
        <v>28</v>
      </c>
      <c r="J117" s="5" t="s">
        <v>141</v>
      </c>
    </row>
    <row r="118" spans="1:10">
      <c r="A118" s="5" t="s">
        <v>292</v>
      </c>
      <c r="B118" s="6">
        <v>44930.866348078707</v>
      </c>
      <c r="C118" s="5" t="s">
        <v>131</v>
      </c>
      <c r="D118" s="15">
        <v>45163174698</v>
      </c>
      <c r="E118" s="8" t="s">
        <v>138</v>
      </c>
      <c r="H118" s="9">
        <v>800</v>
      </c>
      <c r="I118" s="5" t="s">
        <v>28</v>
      </c>
      <c r="J118" s="5" t="s">
        <v>141</v>
      </c>
    </row>
    <row r="119" spans="1:10">
      <c r="A119" s="5" t="s">
        <v>292</v>
      </c>
      <c r="B119" s="6">
        <v>44930.866348078707</v>
      </c>
      <c r="C119" s="5" t="s">
        <v>131</v>
      </c>
      <c r="D119" s="7"/>
      <c r="E119" s="8"/>
      <c r="F119" s="9">
        <v>6057.7</v>
      </c>
      <c r="I119" s="10" t="s">
        <v>9</v>
      </c>
      <c r="J119" s="5" t="s">
        <v>143</v>
      </c>
    </row>
    <row r="120" spans="1:10">
      <c r="A120" s="5" t="s">
        <v>292</v>
      </c>
      <c r="B120" s="6">
        <v>44930.866348078707</v>
      </c>
      <c r="C120" s="5" t="s">
        <v>131</v>
      </c>
      <c r="D120" s="7"/>
      <c r="E120" s="8"/>
      <c r="F120" s="9">
        <v>2888.7</v>
      </c>
      <c r="I120" s="10" t="s">
        <v>9</v>
      </c>
      <c r="J120" s="5" t="s">
        <v>144</v>
      </c>
    </row>
    <row r="121" spans="1:10">
      <c r="A121" s="5" t="s">
        <v>292</v>
      </c>
      <c r="B121" s="6">
        <v>44930.866348078707</v>
      </c>
      <c r="C121" s="5" t="s">
        <v>131</v>
      </c>
      <c r="D121" s="7"/>
      <c r="E121" s="8"/>
      <c r="F121" s="9">
        <v>154932.5</v>
      </c>
      <c r="I121" s="10" t="s">
        <v>9</v>
      </c>
      <c r="J121" s="5" t="s">
        <v>141</v>
      </c>
    </row>
    <row r="122" spans="1:10">
      <c r="A122" s="5" t="s">
        <v>292</v>
      </c>
      <c r="B122" s="6">
        <v>44930.866348078707</v>
      </c>
      <c r="C122" s="5" t="s">
        <v>131</v>
      </c>
      <c r="D122" s="7"/>
      <c r="E122" s="8"/>
      <c r="F122" s="9">
        <v>6028.7</v>
      </c>
      <c r="I122" s="10" t="s">
        <v>9</v>
      </c>
      <c r="J122" s="8" t="s">
        <v>145</v>
      </c>
    </row>
    <row r="123" spans="1:10">
      <c r="A123" s="5" t="s">
        <v>292</v>
      </c>
      <c r="B123" s="6">
        <v>44930.866348078707</v>
      </c>
      <c r="C123" s="5" t="s">
        <v>131</v>
      </c>
      <c r="D123" s="7"/>
      <c r="E123" s="8"/>
      <c r="F123" s="9">
        <v>4844.2</v>
      </c>
      <c r="I123" s="10" t="s">
        <v>9</v>
      </c>
      <c r="J123" s="5" t="s">
        <v>146</v>
      </c>
    </row>
    <row r="124" spans="1:10">
      <c r="A124" s="5" t="s">
        <v>292</v>
      </c>
      <c r="B124" s="6">
        <v>44930.866348078707</v>
      </c>
      <c r="C124" s="5" t="s">
        <v>131</v>
      </c>
      <c r="D124" s="7"/>
      <c r="E124" s="8"/>
      <c r="F124" s="9">
        <v>3974.8</v>
      </c>
      <c r="I124" s="10" t="s">
        <v>9</v>
      </c>
      <c r="J124" s="5" t="s">
        <v>132</v>
      </c>
    </row>
    <row r="125" spans="1:10">
      <c r="A125" s="5" t="s">
        <v>292</v>
      </c>
      <c r="B125" s="6">
        <v>44930.866348078707</v>
      </c>
      <c r="C125" s="5" t="s">
        <v>131</v>
      </c>
      <c r="D125" s="7"/>
      <c r="E125" s="8"/>
      <c r="F125" s="9">
        <v>16288.8</v>
      </c>
      <c r="I125" s="10" t="s">
        <v>9</v>
      </c>
      <c r="J125" s="5" t="s">
        <v>147</v>
      </c>
    </row>
    <row r="126" spans="1:10">
      <c r="A126" s="5" t="s">
        <v>292</v>
      </c>
      <c r="B126" s="6">
        <v>44930.866348078707</v>
      </c>
      <c r="C126" s="5" t="s">
        <v>131</v>
      </c>
      <c r="D126" s="7"/>
      <c r="E126" s="8"/>
      <c r="F126" s="9">
        <v>17128.900000000001</v>
      </c>
      <c r="I126" s="10" t="s">
        <v>9</v>
      </c>
      <c r="J126" s="8" t="s">
        <v>148</v>
      </c>
    </row>
    <row r="127" spans="1:10">
      <c r="A127" s="5" t="s">
        <v>292</v>
      </c>
      <c r="B127" s="6">
        <v>44930.866348078707</v>
      </c>
      <c r="C127" s="5" t="s">
        <v>131</v>
      </c>
      <c r="D127" s="7"/>
      <c r="E127" s="8"/>
      <c r="F127" s="9">
        <v>9671.2000000000007</v>
      </c>
      <c r="I127" s="10" t="s">
        <v>9</v>
      </c>
      <c r="J127" s="8" t="s">
        <v>151</v>
      </c>
    </row>
    <row r="128" spans="1:10">
      <c r="A128" s="5" t="s">
        <v>292</v>
      </c>
      <c r="B128" s="6">
        <v>44930.866348078707</v>
      </c>
      <c r="C128" s="5" t="s">
        <v>131</v>
      </c>
      <c r="D128" s="7"/>
      <c r="E128" s="8"/>
      <c r="F128" s="9">
        <v>7122.6</v>
      </c>
      <c r="I128" s="10" t="s">
        <v>9</v>
      </c>
      <c r="J128" s="8" t="s">
        <v>152</v>
      </c>
    </row>
    <row r="129" spans="1:10">
      <c r="A129" s="5" t="s">
        <v>292</v>
      </c>
      <c r="B129" s="6">
        <v>44930.866348078707</v>
      </c>
      <c r="C129" s="5" t="s">
        <v>131</v>
      </c>
      <c r="D129" s="7"/>
      <c r="E129" s="8"/>
      <c r="F129" s="9">
        <v>1303.5</v>
      </c>
      <c r="I129" s="10" t="s">
        <v>9</v>
      </c>
      <c r="J129" s="8" t="s">
        <v>293</v>
      </c>
    </row>
    <row r="130" spans="1:10">
      <c r="A130" s="5" t="s">
        <v>292</v>
      </c>
      <c r="B130" s="6">
        <v>44930.866348078707</v>
      </c>
      <c r="C130" s="5" t="s">
        <v>131</v>
      </c>
      <c r="D130" s="7"/>
      <c r="E130" s="8"/>
      <c r="F130" s="9">
        <v>24909.8</v>
      </c>
      <c r="I130" s="10" t="s">
        <v>9</v>
      </c>
      <c r="J130" s="8" t="s">
        <v>154</v>
      </c>
    </row>
    <row r="131" spans="1:10">
      <c r="A131" s="5" t="s">
        <v>292</v>
      </c>
      <c r="B131" s="6">
        <v>44930.866348078707</v>
      </c>
      <c r="C131" s="5" t="s">
        <v>131</v>
      </c>
      <c r="D131" s="7"/>
      <c r="E131" s="8"/>
      <c r="F131" s="9">
        <v>14221.4</v>
      </c>
      <c r="I131" s="10" t="s">
        <v>9</v>
      </c>
      <c r="J131" s="8" t="s">
        <v>155</v>
      </c>
    </row>
    <row r="132" spans="1:10">
      <c r="A132" s="5" t="s">
        <v>292</v>
      </c>
      <c r="B132" s="6">
        <v>44930.866348078707</v>
      </c>
      <c r="C132" s="5" t="s">
        <v>131</v>
      </c>
      <c r="D132" s="7"/>
      <c r="E132" s="8"/>
      <c r="F132" s="9">
        <v>355845.4</v>
      </c>
      <c r="I132" s="10" t="s">
        <v>9</v>
      </c>
      <c r="J132" s="8" t="s">
        <v>142</v>
      </c>
    </row>
    <row r="133" spans="1:10">
      <c r="A133" s="5" t="s">
        <v>292</v>
      </c>
      <c r="B133" s="6">
        <v>44930.866348078707</v>
      </c>
      <c r="C133" s="5" t="s">
        <v>131</v>
      </c>
      <c r="D133" s="7"/>
      <c r="E133" s="8"/>
      <c r="F133" s="9">
        <v>535.20000000000005</v>
      </c>
      <c r="I133" s="10" t="s">
        <v>9</v>
      </c>
      <c r="J133" s="5" t="s">
        <v>291</v>
      </c>
    </row>
    <row r="134" spans="1:10">
      <c r="A134" s="11" t="s">
        <v>22</v>
      </c>
      <c r="B134" s="3"/>
      <c r="C134" s="3"/>
      <c r="D134" s="19">
        <f>625837.4+696</f>
        <v>626533.4</v>
      </c>
      <c r="E134" s="8"/>
      <c r="F134" s="20">
        <f>SUM(F106:G133)</f>
        <v>626533.39999999991</v>
      </c>
      <c r="H134" s="9"/>
      <c r="I134" s="10"/>
      <c r="J134" s="8"/>
    </row>
    <row r="135" spans="1:10">
      <c r="A135" s="13" t="s">
        <v>23</v>
      </c>
      <c r="B135" s="13" t="s">
        <v>24</v>
      </c>
      <c r="C135" s="13" t="s">
        <v>25</v>
      </c>
      <c r="D135" s="7"/>
      <c r="E135" s="8"/>
      <c r="H135" s="9"/>
      <c r="I135" s="10"/>
      <c r="J135" s="8"/>
    </row>
    <row r="136" spans="1:10" ht="15.75">
      <c r="D136" s="14">
        <v>112521407</v>
      </c>
    </row>
    <row r="137" spans="1:10" ht="15.75">
      <c r="D137" s="14">
        <v>112521512</v>
      </c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323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95" t="s">
        <v>0</v>
      </c>
      <c r="B141" s="95" t="s">
        <v>2</v>
      </c>
      <c r="C141" s="95" t="s">
        <v>3</v>
      </c>
      <c r="D141" s="95" t="s">
        <v>4</v>
      </c>
      <c r="E141" s="95" t="s">
        <v>5</v>
      </c>
      <c r="F141" s="97" t="s">
        <v>6</v>
      </c>
      <c r="G141" s="98"/>
      <c r="H141" s="99"/>
      <c r="I141" s="95" t="s">
        <v>7</v>
      </c>
      <c r="J141" s="95" t="s">
        <v>8</v>
      </c>
    </row>
    <row r="142" spans="1:10">
      <c r="A142" s="96"/>
      <c r="B142" s="96"/>
      <c r="C142" s="96"/>
      <c r="D142" s="96"/>
      <c r="E142" s="96"/>
      <c r="F142" s="4" t="s">
        <v>9</v>
      </c>
      <c r="G142" s="4" t="s">
        <v>10</v>
      </c>
      <c r="H142" s="4" t="s">
        <v>11</v>
      </c>
      <c r="I142" s="96"/>
      <c r="J142" s="96"/>
    </row>
    <row r="143" spans="1:10">
      <c r="A143" s="5" t="s">
        <v>342</v>
      </c>
      <c r="B143" s="6">
        <v>44931.817879317132</v>
      </c>
      <c r="C143" s="5" t="s">
        <v>131</v>
      </c>
      <c r="D143" s="15">
        <v>45153081994</v>
      </c>
      <c r="E143" s="8" t="s">
        <v>138</v>
      </c>
      <c r="H143" s="9">
        <v>8582.15</v>
      </c>
      <c r="I143" s="5" t="s">
        <v>28</v>
      </c>
      <c r="J143" s="8" t="s">
        <v>142</v>
      </c>
    </row>
    <row r="144" spans="1:10">
      <c r="A144" s="5" t="s">
        <v>342</v>
      </c>
      <c r="B144" s="6">
        <v>44931.817879317132</v>
      </c>
      <c r="C144" s="5" t="s">
        <v>131</v>
      </c>
      <c r="D144" s="15">
        <v>451530819941</v>
      </c>
      <c r="E144" s="8" t="s">
        <v>138</v>
      </c>
      <c r="H144" s="9">
        <v>10664.4</v>
      </c>
      <c r="I144" s="5" t="s">
        <v>28</v>
      </c>
      <c r="J144" s="8" t="s">
        <v>142</v>
      </c>
    </row>
    <row r="145" spans="1:10">
      <c r="A145" s="5" t="s">
        <v>342</v>
      </c>
      <c r="B145" s="6">
        <v>44931.817879317132</v>
      </c>
      <c r="C145" s="5" t="s">
        <v>131</v>
      </c>
      <c r="D145" s="15">
        <v>45133088517</v>
      </c>
      <c r="E145" s="8" t="s">
        <v>138</v>
      </c>
      <c r="H145" s="9">
        <v>131.4</v>
      </c>
      <c r="I145" s="5" t="s">
        <v>28</v>
      </c>
      <c r="J145" s="5" t="s">
        <v>139</v>
      </c>
    </row>
    <row r="146" spans="1:10">
      <c r="A146" s="5" t="s">
        <v>342</v>
      </c>
      <c r="B146" s="6">
        <v>44931.817879317132</v>
      </c>
      <c r="C146" s="5" t="s">
        <v>131</v>
      </c>
      <c r="D146" s="15">
        <v>45153080586</v>
      </c>
      <c r="E146" s="8" t="s">
        <v>138</v>
      </c>
      <c r="H146" s="9">
        <v>284.58999999999997</v>
      </c>
      <c r="I146" s="5" t="s">
        <v>28</v>
      </c>
      <c r="J146" s="5" t="s">
        <v>141</v>
      </c>
    </row>
    <row r="147" spans="1:10">
      <c r="A147" s="5" t="s">
        <v>342</v>
      </c>
      <c r="B147" s="6">
        <v>44931.817879317132</v>
      </c>
      <c r="C147" s="5" t="s">
        <v>131</v>
      </c>
      <c r="D147" s="15">
        <v>53212242865</v>
      </c>
      <c r="E147" s="8" t="s">
        <v>138</v>
      </c>
      <c r="H147" s="9">
        <v>194.56</v>
      </c>
      <c r="I147" s="5" t="s">
        <v>28</v>
      </c>
      <c r="J147" s="5" t="s">
        <v>139</v>
      </c>
    </row>
    <row r="148" spans="1:10">
      <c r="A148" s="5" t="s">
        <v>342</v>
      </c>
      <c r="B148" s="6">
        <v>44931.817879317132</v>
      </c>
      <c r="C148" s="5" t="s">
        <v>131</v>
      </c>
      <c r="D148" s="15">
        <v>45143453943</v>
      </c>
      <c r="E148" s="8" t="s">
        <v>138</v>
      </c>
      <c r="H148" s="9">
        <v>900</v>
      </c>
      <c r="I148" s="5" t="s">
        <v>28</v>
      </c>
      <c r="J148" s="5" t="s">
        <v>141</v>
      </c>
    </row>
    <row r="149" spans="1:10">
      <c r="A149" s="5" t="s">
        <v>342</v>
      </c>
      <c r="B149" s="6">
        <v>44931.817879317132</v>
      </c>
      <c r="C149" s="5" t="s">
        <v>131</v>
      </c>
      <c r="D149" s="15">
        <v>45123215226</v>
      </c>
      <c r="E149" s="8" t="s">
        <v>138</v>
      </c>
      <c r="H149" s="9">
        <v>800</v>
      </c>
      <c r="I149" s="5" t="s">
        <v>28</v>
      </c>
      <c r="J149" s="5" t="s">
        <v>139</v>
      </c>
    </row>
    <row r="150" spans="1:10">
      <c r="A150" s="5" t="s">
        <v>342</v>
      </c>
      <c r="B150" s="6">
        <v>44931.817879317132</v>
      </c>
      <c r="C150" s="5" t="s">
        <v>131</v>
      </c>
      <c r="D150" s="15">
        <v>45153081981</v>
      </c>
      <c r="E150" s="8" t="s">
        <v>138</v>
      </c>
      <c r="H150" s="9">
        <v>7000</v>
      </c>
      <c r="I150" s="5" t="s">
        <v>28</v>
      </c>
      <c r="J150" s="5" t="s">
        <v>141</v>
      </c>
    </row>
    <row r="151" spans="1:10">
      <c r="A151" s="5" t="s">
        <v>342</v>
      </c>
      <c r="B151" s="6">
        <v>44931.817879317132</v>
      </c>
      <c r="C151" s="5" t="s">
        <v>131</v>
      </c>
      <c r="D151" s="15">
        <v>45113233180</v>
      </c>
      <c r="E151" s="8" t="s">
        <v>138</v>
      </c>
      <c r="H151" s="9">
        <v>146.94999999999999</v>
      </c>
      <c r="I151" s="5" t="s">
        <v>28</v>
      </c>
      <c r="J151" s="5" t="s">
        <v>139</v>
      </c>
    </row>
    <row r="152" spans="1:10">
      <c r="A152" s="5" t="s">
        <v>342</v>
      </c>
      <c r="B152" s="6">
        <v>44931.817879317132</v>
      </c>
      <c r="C152" s="5" t="s">
        <v>131</v>
      </c>
      <c r="D152" s="15">
        <v>23550681146</v>
      </c>
      <c r="E152" s="8" t="s">
        <v>138</v>
      </c>
      <c r="H152" s="9">
        <v>2000</v>
      </c>
      <c r="I152" s="5" t="s">
        <v>28</v>
      </c>
      <c r="J152" s="5" t="s">
        <v>141</v>
      </c>
    </row>
    <row r="153" spans="1:10">
      <c r="A153" s="5" t="s">
        <v>342</v>
      </c>
      <c r="B153" s="6">
        <v>44931.817879317132</v>
      </c>
      <c r="C153" s="5" t="s">
        <v>131</v>
      </c>
      <c r="D153" s="15">
        <v>45163176612</v>
      </c>
      <c r="E153" s="8" t="s">
        <v>138</v>
      </c>
      <c r="H153" s="9">
        <v>32060</v>
      </c>
      <c r="I153" s="5" t="s">
        <v>28</v>
      </c>
      <c r="J153" s="5" t="s">
        <v>141</v>
      </c>
    </row>
    <row r="154" spans="1:10">
      <c r="A154" s="5" t="s">
        <v>342</v>
      </c>
      <c r="B154" s="6">
        <v>44931.817879317132</v>
      </c>
      <c r="C154" s="5" t="s">
        <v>131</v>
      </c>
      <c r="D154" s="15">
        <v>45133087770</v>
      </c>
      <c r="E154" s="8" t="s">
        <v>138</v>
      </c>
      <c r="H154" s="9">
        <v>9408.66</v>
      </c>
      <c r="I154" s="5" t="s">
        <v>28</v>
      </c>
      <c r="J154" s="5" t="s">
        <v>139</v>
      </c>
    </row>
    <row r="155" spans="1:10">
      <c r="A155" s="5" t="s">
        <v>342</v>
      </c>
      <c r="B155" s="6">
        <v>44931.817879317132</v>
      </c>
      <c r="C155" s="5" t="s">
        <v>131</v>
      </c>
      <c r="D155" s="15">
        <v>45133087960</v>
      </c>
      <c r="E155" s="8" t="s">
        <v>138</v>
      </c>
      <c r="H155" s="9">
        <v>310.89</v>
      </c>
      <c r="I155" s="5" t="s">
        <v>28</v>
      </c>
      <c r="J155" s="5" t="s">
        <v>139</v>
      </c>
    </row>
    <row r="156" spans="1:10">
      <c r="A156" s="5" t="s">
        <v>342</v>
      </c>
      <c r="B156" s="6">
        <v>44931.817879317132</v>
      </c>
      <c r="C156" s="5" t="s">
        <v>131</v>
      </c>
      <c r="D156" s="15">
        <v>45153082073</v>
      </c>
      <c r="E156" s="8" t="s">
        <v>138</v>
      </c>
      <c r="H156" s="9">
        <v>483.63</v>
      </c>
      <c r="I156" s="5" t="s">
        <v>28</v>
      </c>
      <c r="J156" s="5" t="s">
        <v>139</v>
      </c>
    </row>
    <row r="157" spans="1:10">
      <c r="A157" s="5" t="s">
        <v>342</v>
      </c>
      <c r="B157" s="6">
        <v>44931.817879317132</v>
      </c>
      <c r="C157" s="5" t="s">
        <v>131</v>
      </c>
      <c r="D157" s="7"/>
      <c r="E157" s="8"/>
      <c r="F157" s="9">
        <v>9875.2000000000007</v>
      </c>
      <c r="I157" s="10" t="s">
        <v>9</v>
      </c>
      <c r="J157" s="8" t="s">
        <v>152</v>
      </c>
    </row>
    <row r="158" spans="1:10">
      <c r="A158" s="5" t="s">
        <v>342</v>
      </c>
      <c r="B158" s="6">
        <v>44931.817879317132</v>
      </c>
      <c r="C158" s="5" t="s">
        <v>131</v>
      </c>
      <c r="D158" s="7"/>
      <c r="E158" s="8"/>
      <c r="F158" s="9">
        <v>8944.5</v>
      </c>
      <c r="I158" s="10" t="s">
        <v>9</v>
      </c>
      <c r="J158" s="5" t="s">
        <v>143</v>
      </c>
    </row>
    <row r="159" spans="1:10">
      <c r="A159" s="5" t="s">
        <v>342</v>
      </c>
      <c r="B159" s="6">
        <v>44931.817879317132</v>
      </c>
      <c r="C159" s="5" t="s">
        <v>131</v>
      </c>
      <c r="D159" s="7"/>
      <c r="E159" s="8"/>
      <c r="F159" s="9">
        <v>7950.4</v>
      </c>
      <c r="I159" s="10" t="s">
        <v>9</v>
      </c>
      <c r="J159" s="8" t="s">
        <v>251</v>
      </c>
    </row>
    <row r="160" spans="1:10">
      <c r="A160" s="5" t="s">
        <v>342</v>
      </c>
      <c r="B160" s="6">
        <v>44931.817879317132</v>
      </c>
      <c r="C160" s="5" t="s">
        <v>131</v>
      </c>
      <c r="D160" s="7"/>
      <c r="E160" s="8"/>
      <c r="F160" s="9">
        <v>118609.9</v>
      </c>
      <c r="I160" s="10" t="s">
        <v>9</v>
      </c>
      <c r="J160" s="5" t="s">
        <v>141</v>
      </c>
    </row>
    <row r="161" spans="1:10">
      <c r="A161" s="5" t="s">
        <v>342</v>
      </c>
      <c r="B161" s="6">
        <v>44931.817879317132</v>
      </c>
      <c r="C161" s="5" t="s">
        <v>131</v>
      </c>
      <c r="D161" s="7"/>
      <c r="E161" s="8"/>
      <c r="F161" s="9">
        <v>10583.4</v>
      </c>
      <c r="I161" s="10" t="s">
        <v>9</v>
      </c>
      <c r="J161" s="5" t="s">
        <v>146</v>
      </c>
    </row>
    <row r="162" spans="1:10">
      <c r="A162" s="5" t="s">
        <v>342</v>
      </c>
      <c r="B162" s="6">
        <v>44931.817879317132</v>
      </c>
      <c r="C162" s="5" t="s">
        <v>131</v>
      </c>
      <c r="D162" s="7"/>
      <c r="E162" s="8"/>
      <c r="F162" s="9">
        <v>6754.7</v>
      </c>
      <c r="I162" s="10" t="s">
        <v>9</v>
      </c>
      <c r="J162" s="5" t="s">
        <v>132</v>
      </c>
    </row>
    <row r="163" spans="1:10">
      <c r="A163" s="5" t="s">
        <v>342</v>
      </c>
      <c r="B163" s="6">
        <v>44931.817879317132</v>
      </c>
      <c r="C163" s="5" t="s">
        <v>131</v>
      </c>
      <c r="D163" s="7"/>
      <c r="E163" s="8"/>
      <c r="F163" s="9">
        <v>17358.8</v>
      </c>
      <c r="I163" s="10" t="s">
        <v>9</v>
      </c>
      <c r="J163" s="5" t="s">
        <v>147</v>
      </c>
    </row>
    <row r="164" spans="1:10">
      <c r="A164" s="5" t="s">
        <v>342</v>
      </c>
      <c r="B164" s="6">
        <v>44931.817879317132</v>
      </c>
      <c r="C164" s="5" t="s">
        <v>131</v>
      </c>
      <c r="D164" s="7"/>
      <c r="E164" s="8"/>
      <c r="F164" s="9">
        <v>13570.1</v>
      </c>
      <c r="I164" s="10" t="s">
        <v>9</v>
      </c>
      <c r="J164" s="8" t="s">
        <v>148</v>
      </c>
    </row>
    <row r="165" spans="1:10">
      <c r="A165" s="5" t="s">
        <v>342</v>
      </c>
      <c r="B165" s="6">
        <v>44931.817879317132</v>
      </c>
      <c r="C165" s="5" t="s">
        <v>131</v>
      </c>
      <c r="D165" s="7"/>
      <c r="E165" s="8"/>
      <c r="F165" s="9">
        <v>4960</v>
      </c>
      <c r="I165" s="10" t="s">
        <v>9</v>
      </c>
      <c r="J165" s="5" t="s">
        <v>149</v>
      </c>
    </row>
    <row r="166" spans="1:10">
      <c r="A166" s="5" t="s">
        <v>342</v>
      </c>
      <c r="B166" s="6">
        <v>44931.817879317132</v>
      </c>
      <c r="C166" s="5" t="s">
        <v>131</v>
      </c>
      <c r="D166" s="7"/>
      <c r="E166" s="8"/>
      <c r="F166" s="9">
        <v>14693.4</v>
      </c>
      <c r="I166" s="10" t="s">
        <v>9</v>
      </c>
      <c r="J166" s="5" t="s">
        <v>150</v>
      </c>
    </row>
    <row r="167" spans="1:10">
      <c r="A167" s="5" t="s">
        <v>342</v>
      </c>
      <c r="B167" s="6">
        <v>44931.817879317132</v>
      </c>
      <c r="C167" s="5" t="s">
        <v>131</v>
      </c>
      <c r="D167" s="7"/>
      <c r="E167" s="8"/>
      <c r="F167" s="9">
        <v>12553.7</v>
      </c>
      <c r="I167" s="10" t="s">
        <v>9</v>
      </c>
      <c r="J167" s="8" t="s">
        <v>151</v>
      </c>
    </row>
    <row r="168" spans="1:10">
      <c r="A168" s="5" t="s">
        <v>342</v>
      </c>
      <c r="B168" s="6">
        <v>44931.817879317132</v>
      </c>
      <c r="C168" s="5" t="s">
        <v>131</v>
      </c>
      <c r="D168" s="7"/>
      <c r="E168" s="8"/>
      <c r="F168" s="9">
        <v>11047.7</v>
      </c>
      <c r="I168" s="10" t="s">
        <v>9</v>
      </c>
      <c r="J168" s="8" t="s">
        <v>153</v>
      </c>
    </row>
    <row r="169" spans="1:10">
      <c r="A169" s="5" t="s">
        <v>342</v>
      </c>
      <c r="B169" s="6">
        <v>44931.817879317132</v>
      </c>
      <c r="C169" s="5" t="s">
        <v>131</v>
      </c>
      <c r="D169" s="7"/>
      <c r="E169" s="8"/>
      <c r="F169" s="9">
        <v>12525.9</v>
      </c>
      <c r="I169" s="10" t="s">
        <v>9</v>
      </c>
      <c r="J169" s="8" t="s">
        <v>155</v>
      </c>
    </row>
    <row r="170" spans="1:10">
      <c r="A170" s="5" t="s">
        <v>342</v>
      </c>
      <c r="B170" s="6">
        <v>44931.817879317132</v>
      </c>
      <c r="C170" s="5" t="s">
        <v>131</v>
      </c>
      <c r="D170" s="7"/>
      <c r="E170" s="8"/>
      <c r="F170" s="9">
        <v>71340.7</v>
      </c>
      <c r="I170" s="10" t="s">
        <v>9</v>
      </c>
      <c r="J170" s="8" t="s">
        <v>142</v>
      </c>
    </row>
    <row r="171" spans="1:10">
      <c r="A171" s="5" t="s">
        <v>342</v>
      </c>
      <c r="B171" s="6">
        <v>44931.817879317132</v>
      </c>
      <c r="C171" s="5" t="s">
        <v>131</v>
      </c>
      <c r="D171" s="7"/>
      <c r="E171" s="8"/>
      <c r="F171" s="9">
        <v>7655</v>
      </c>
      <c r="I171" s="10" t="s">
        <v>9</v>
      </c>
      <c r="J171" s="5" t="s">
        <v>157</v>
      </c>
    </row>
    <row r="172" spans="1:10">
      <c r="A172" s="11" t="s">
        <v>22</v>
      </c>
      <c r="B172" s="3"/>
      <c r="C172" s="3"/>
      <c r="D172" s="7"/>
      <c r="E172" s="8"/>
      <c r="F172" s="12">
        <f>SUM(F143:G171)</f>
        <v>328423.40000000002</v>
      </c>
      <c r="H172" s="9"/>
      <c r="I172" s="10"/>
      <c r="J172" s="5"/>
    </row>
    <row r="173" spans="1:10" ht="15.75">
      <c r="A173" s="13" t="s">
        <v>23</v>
      </c>
      <c r="B173" s="13" t="s">
        <v>24</v>
      </c>
      <c r="C173" s="13" t="s">
        <v>25</v>
      </c>
      <c r="D173" s="14">
        <v>112556928</v>
      </c>
      <c r="E173" s="8"/>
      <c r="H173" s="9"/>
      <c r="I173" s="10"/>
      <c r="J173" s="5"/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363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95" t="s">
        <v>0</v>
      </c>
      <c r="B178" s="95" t="s">
        <v>2</v>
      </c>
      <c r="C178" s="95" t="s">
        <v>3</v>
      </c>
      <c r="D178" s="95" t="s">
        <v>4</v>
      </c>
      <c r="E178" s="95" t="s">
        <v>5</v>
      </c>
      <c r="F178" s="97" t="s">
        <v>6</v>
      </c>
      <c r="G178" s="98"/>
      <c r="H178" s="99"/>
      <c r="I178" s="95" t="s">
        <v>7</v>
      </c>
      <c r="J178" s="95" t="s">
        <v>8</v>
      </c>
    </row>
    <row r="179" spans="1:10">
      <c r="A179" s="96"/>
      <c r="B179" s="96"/>
      <c r="C179" s="96"/>
      <c r="D179" s="96"/>
      <c r="E179" s="96"/>
      <c r="F179" s="4" t="s">
        <v>9</v>
      </c>
      <c r="G179" s="4" t="s">
        <v>10</v>
      </c>
      <c r="H179" s="4" t="s">
        <v>11</v>
      </c>
      <c r="I179" s="96"/>
      <c r="J179" s="96"/>
    </row>
    <row r="180" spans="1:10">
      <c r="A180" s="5" t="s">
        <v>399</v>
      </c>
      <c r="B180" s="6">
        <v>44932.827599791664</v>
      </c>
      <c r="C180" s="5" t="s">
        <v>131</v>
      </c>
      <c r="D180" s="7"/>
      <c r="E180" s="8"/>
      <c r="G180" s="9">
        <v>348.6</v>
      </c>
      <c r="I180" s="10" t="s">
        <v>10</v>
      </c>
      <c r="J180" s="5" t="s">
        <v>139</v>
      </c>
    </row>
    <row r="181" spans="1:10">
      <c r="A181" s="5" t="s">
        <v>399</v>
      </c>
      <c r="B181" s="6">
        <v>44932.827599791664</v>
      </c>
      <c r="C181" s="5" t="s">
        <v>131</v>
      </c>
      <c r="D181" s="7"/>
      <c r="E181" s="8"/>
      <c r="G181" s="9">
        <v>1259.8399999999999</v>
      </c>
      <c r="I181" s="10" t="s">
        <v>10</v>
      </c>
      <c r="J181" s="5" t="s">
        <v>141</v>
      </c>
    </row>
    <row r="182" spans="1:10">
      <c r="A182" s="5" t="s">
        <v>399</v>
      </c>
      <c r="B182" s="6">
        <v>44932.827599791664</v>
      </c>
      <c r="C182" s="5" t="s">
        <v>131</v>
      </c>
      <c r="D182" s="15">
        <v>45113238275</v>
      </c>
      <c r="E182" s="8" t="s">
        <v>138</v>
      </c>
      <c r="H182" s="9">
        <v>120.67</v>
      </c>
      <c r="I182" s="5" t="s">
        <v>28</v>
      </c>
      <c r="J182" s="8" t="s">
        <v>142</v>
      </c>
    </row>
    <row r="183" spans="1:10">
      <c r="A183" s="5" t="s">
        <v>399</v>
      </c>
      <c r="B183" s="6">
        <v>44932.827599791664</v>
      </c>
      <c r="C183" s="5" t="s">
        <v>131</v>
      </c>
      <c r="D183" s="15">
        <v>451132382751</v>
      </c>
      <c r="E183" s="8" t="s">
        <v>138</v>
      </c>
      <c r="H183" s="9">
        <v>2879.33</v>
      </c>
      <c r="I183" s="5" t="s">
        <v>28</v>
      </c>
      <c r="J183" s="8" t="s">
        <v>142</v>
      </c>
    </row>
    <row r="184" spans="1:10">
      <c r="A184" s="5" t="s">
        <v>399</v>
      </c>
      <c r="B184" s="6">
        <v>44932.827599791664</v>
      </c>
      <c r="C184" s="5" t="s">
        <v>131</v>
      </c>
      <c r="D184" s="15">
        <v>45143455446</v>
      </c>
      <c r="E184" s="8" t="s">
        <v>138</v>
      </c>
      <c r="H184" s="9">
        <v>313.47000000000003</v>
      </c>
      <c r="I184" s="5" t="s">
        <v>28</v>
      </c>
      <c r="J184" s="5" t="s">
        <v>139</v>
      </c>
    </row>
    <row r="185" spans="1:10">
      <c r="A185" s="5" t="s">
        <v>399</v>
      </c>
      <c r="B185" s="6">
        <v>44932.827599791664</v>
      </c>
      <c r="C185" s="5" t="s">
        <v>131</v>
      </c>
      <c r="D185" s="15">
        <v>45143456079</v>
      </c>
      <c r="E185" s="8" t="s">
        <v>138</v>
      </c>
      <c r="H185" s="9">
        <v>149.56</v>
      </c>
      <c r="I185" s="5" t="s">
        <v>28</v>
      </c>
      <c r="J185" s="5" t="s">
        <v>139</v>
      </c>
    </row>
    <row r="186" spans="1:10">
      <c r="A186" s="5" t="s">
        <v>399</v>
      </c>
      <c r="B186" s="6">
        <v>44932.827599791664</v>
      </c>
      <c r="C186" s="5" t="s">
        <v>131</v>
      </c>
      <c r="D186" s="15">
        <v>14480086685</v>
      </c>
      <c r="E186" s="8" t="s">
        <v>138</v>
      </c>
      <c r="H186" s="9">
        <v>538</v>
      </c>
      <c r="I186" s="5" t="s">
        <v>28</v>
      </c>
      <c r="J186" s="5" t="s">
        <v>139</v>
      </c>
    </row>
    <row r="187" spans="1:10">
      <c r="A187" s="5" t="s">
        <v>399</v>
      </c>
      <c r="B187" s="6">
        <v>44932.827599791664</v>
      </c>
      <c r="C187" s="5" t="s">
        <v>131</v>
      </c>
      <c r="D187" s="15">
        <v>45153084998</v>
      </c>
      <c r="E187" s="8" t="s">
        <v>138</v>
      </c>
      <c r="H187" s="9">
        <v>35.020000000000003</v>
      </c>
      <c r="I187" s="5" t="s">
        <v>28</v>
      </c>
      <c r="J187" s="5" t="s">
        <v>139</v>
      </c>
    </row>
    <row r="188" spans="1:10">
      <c r="A188" s="5" t="s">
        <v>399</v>
      </c>
      <c r="B188" s="6">
        <v>44932.827599791664</v>
      </c>
      <c r="C188" s="5" t="s">
        <v>131</v>
      </c>
      <c r="D188" s="15">
        <v>53712228122</v>
      </c>
      <c r="E188" s="8" t="s">
        <v>138</v>
      </c>
      <c r="H188" s="9">
        <v>484.72</v>
      </c>
      <c r="I188" s="5" t="s">
        <v>28</v>
      </c>
      <c r="J188" s="5" t="s">
        <v>141</v>
      </c>
    </row>
    <row r="189" spans="1:10">
      <c r="A189" s="5" t="s">
        <v>399</v>
      </c>
      <c r="B189" s="6">
        <v>44932.827599791664</v>
      </c>
      <c r="C189" s="5" t="s">
        <v>131</v>
      </c>
      <c r="D189" s="15">
        <v>45113237672</v>
      </c>
      <c r="E189" s="8" t="s">
        <v>138</v>
      </c>
      <c r="H189" s="9">
        <v>5884.2</v>
      </c>
      <c r="I189" s="5" t="s">
        <v>28</v>
      </c>
      <c r="J189" s="5" t="s">
        <v>141</v>
      </c>
    </row>
    <row r="190" spans="1:10">
      <c r="A190" s="5" t="s">
        <v>399</v>
      </c>
      <c r="B190" s="6">
        <v>44932.827599791664</v>
      </c>
      <c r="C190" s="5" t="s">
        <v>131</v>
      </c>
      <c r="D190" s="15">
        <v>45173151770</v>
      </c>
      <c r="E190" s="8" t="s">
        <v>138</v>
      </c>
      <c r="H190" s="9">
        <v>406.66</v>
      </c>
      <c r="I190" s="5" t="s">
        <v>28</v>
      </c>
      <c r="J190" s="5" t="s">
        <v>139</v>
      </c>
    </row>
    <row r="191" spans="1:10">
      <c r="A191" s="5" t="s">
        <v>399</v>
      </c>
      <c r="B191" s="6">
        <v>44932.827599791664</v>
      </c>
      <c r="C191" s="5" t="s">
        <v>131</v>
      </c>
      <c r="D191" s="15">
        <v>45143458478</v>
      </c>
      <c r="E191" s="8" t="s">
        <v>138</v>
      </c>
      <c r="H191" s="9">
        <v>95.55</v>
      </c>
      <c r="I191" s="5" t="s">
        <v>28</v>
      </c>
      <c r="J191" s="5" t="s">
        <v>139</v>
      </c>
    </row>
    <row r="192" spans="1:10">
      <c r="A192" s="5" t="s">
        <v>399</v>
      </c>
      <c r="B192" s="6">
        <v>44932.827599791664</v>
      </c>
      <c r="C192" s="5" t="s">
        <v>131</v>
      </c>
      <c r="D192" s="15">
        <v>53212244424</v>
      </c>
      <c r="E192" s="8" t="s">
        <v>138</v>
      </c>
      <c r="H192" s="9">
        <v>831.87</v>
      </c>
      <c r="I192" s="5" t="s">
        <v>28</v>
      </c>
      <c r="J192" s="5" t="s">
        <v>139</v>
      </c>
    </row>
    <row r="193" spans="1:10">
      <c r="A193" s="5" t="s">
        <v>399</v>
      </c>
      <c r="B193" s="6">
        <v>44932.827599791664</v>
      </c>
      <c r="C193" s="5" t="s">
        <v>131</v>
      </c>
      <c r="D193" s="15">
        <v>53412213618</v>
      </c>
      <c r="E193" s="8" t="s">
        <v>138</v>
      </c>
      <c r="H193" s="9">
        <v>158</v>
      </c>
      <c r="I193" s="5" t="s">
        <v>28</v>
      </c>
      <c r="J193" s="5" t="s">
        <v>139</v>
      </c>
    </row>
    <row r="194" spans="1:10">
      <c r="A194" s="5" t="s">
        <v>399</v>
      </c>
      <c r="B194" s="6">
        <v>44932.827599791664</v>
      </c>
      <c r="C194" s="5" t="s">
        <v>131</v>
      </c>
      <c r="D194" s="15">
        <v>534122136181</v>
      </c>
      <c r="E194" s="8" t="s">
        <v>138</v>
      </c>
      <c r="H194" s="9">
        <v>194.1</v>
      </c>
      <c r="I194" s="5" t="s">
        <v>28</v>
      </c>
      <c r="J194" s="5" t="s">
        <v>139</v>
      </c>
    </row>
    <row r="195" spans="1:10">
      <c r="A195" s="5" t="s">
        <v>399</v>
      </c>
      <c r="B195" s="6">
        <v>44932.827599791664</v>
      </c>
      <c r="C195" s="5" t="s">
        <v>131</v>
      </c>
      <c r="D195" s="15">
        <v>45173150529</v>
      </c>
      <c r="E195" s="8" t="s">
        <v>138</v>
      </c>
      <c r="H195" s="9">
        <v>1903.4</v>
      </c>
      <c r="I195" s="5" t="s">
        <v>28</v>
      </c>
      <c r="J195" s="5" t="s">
        <v>139</v>
      </c>
    </row>
    <row r="196" spans="1:10">
      <c r="A196" s="5" t="s">
        <v>399</v>
      </c>
      <c r="B196" s="6">
        <v>44932.827599791664</v>
      </c>
      <c r="C196" s="5" t="s">
        <v>131</v>
      </c>
      <c r="D196" s="15">
        <v>53112258695</v>
      </c>
      <c r="E196" s="8" t="s">
        <v>138</v>
      </c>
      <c r="H196" s="9">
        <v>316.83</v>
      </c>
      <c r="I196" s="5" t="s">
        <v>28</v>
      </c>
      <c r="J196" s="5" t="s">
        <v>139</v>
      </c>
    </row>
    <row r="197" spans="1:10">
      <c r="A197" s="5" t="s">
        <v>399</v>
      </c>
      <c r="B197" s="6">
        <v>44932.827599791664</v>
      </c>
      <c r="C197" s="5" t="s">
        <v>131</v>
      </c>
      <c r="D197" s="15">
        <v>45143458579</v>
      </c>
      <c r="E197" s="8" t="s">
        <v>138</v>
      </c>
      <c r="H197" s="9">
        <v>33657.660000000003</v>
      </c>
      <c r="I197" s="5" t="s">
        <v>28</v>
      </c>
      <c r="J197" s="8" t="s">
        <v>142</v>
      </c>
    </row>
    <row r="198" spans="1:10">
      <c r="A198" s="5" t="s">
        <v>399</v>
      </c>
      <c r="B198" s="6">
        <v>44932.827599791664</v>
      </c>
      <c r="C198" s="5" t="s">
        <v>131</v>
      </c>
      <c r="D198" s="15">
        <v>45133091494</v>
      </c>
      <c r="E198" s="8" t="s">
        <v>138</v>
      </c>
      <c r="H198" s="9">
        <v>181.97</v>
      </c>
      <c r="I198" s="5" t="s">
        <v>28</v>
      </c>
      <c r="J198" s="5" t="s">
        <v>139</v>
      </c>
    </row>
    <row r="199" spans="1:10">
      <c r="A199" s="5" t="s">
        <v>399</v>
      </c>
      <c r="B199" s="6">
        <v>44932.827599791664</v>
      </c>
      <c r="C199" s="5" t="s">
        <v>131</v>
      </c>
      <c r="D199" s="15">
        <v>45153085208</v>
      </c>
      <c r="E199" s="8" t="s">
        <v>138</v>
      </c>
      <c r="H199" s="9">
        <v>8897.33</v>
      </c>
      <c r="I199" s="5" t="s">
        <v>28</v>
      </c>
      <c r="J199" s="8" t="s">
        <v>142</v>
      </c>
    </row>
    <row r="200" spans="1:10">
      <c r="A200" s="5" t="s">
        <v>399</v>
      </c>
      <c r="B200" s="6">
        <v>44932.827599791664</v>
      </c>
      <c r="C200" s="5" t="s">
        <v>131</v>
      </c>
      <c r="D200" s="15">
        <v>451530852081</v>
      </c>
      <c r="E200" s="8" t="s">
        <v>138</v>
      </c>
      <c r="H200" s="9">
        <v>1102.67</v>
      </c>
      <c r="I200" s="5" t="s">
        <v>28</v>
      </c>
      <c r="J200" s="8" t="s">
        <v>142</v>
      </c>
    </row>
    <row r="201" spans="1:10">
      <c r="A201" s="5" t="s">
        <v>399</v>
      </c>
      <c r="B201" s="6">
        <v>44932.827599791664</v>
      </c>
      <c r="C201" s="5" t="s">
        <v>131</v>
      </c>
      <c r="D201" s="7"/>
      <c r="E201" s="8"/>
      <c r="F201" s="9">
        <v>60</v>
      </c>
      <c r="I201" s="10" t="s">
        <v>9</v>
      </c>
      <c r="J201" s="5" t="s">
        <v>139</v>
      </c>
    </row>
    <row r="202" spans="1:10">
      <c r="A202" s="5" t="s">
        <v>399</v>
      </c>
      <c r="B202" s="6">
        <v>44932.827599791664</v>
      </c>
      <c r="C202" s="5" t="s">
        <v>131</v>
      </c>
      <c r="D202" s="7"/>
      <c r="E202" s="8"/>
      <c r="F202" s="9">
        <v>7276.8</v>
      </c>
      <c r="I202" s="10" t="s">
        <v>9</v>
      </c>
      <c r="J202" s="5" t="s">
        <v>143</v>
      </c>
    </row>
    <row r="203" spans="1:10">
      <c r="A203" s="5" t="s">
        <v>399</v>
      </c>
      <c r="B203" s="6">
        <v>44932.827599791664</v>
      </c>
      <c r="C203" s="5" t="s">
        <v>131</v>
      </c>
      <c r="D203" s="7"/>
      <c r="E203" s="8"/>
      <c r="F203" s="9">
        <v>9856.4</v>
      </c>
      <c r="I203" s="10" t="s">
        <v>9</v>
      </c>
      <c r="J203" s="5" t="s">
        <v>144</v>
      </c>
    </row>
    <row r="204" spans="1:10">
      <c r="A204" s="5" t="s">
        <v>399</v>
      </c>
      <c r="B204" s="6">
        <v>44932.827599791664</v>
      </c>
      <c r="C204" s="5" t="s">
        <v>131</v>
      </c>
      <c r="D204" s="7"/>
      <c r="E204" s="8"/>
      <c r="F204" s="9">
        <v>7585.8</v>
      </c>
      <c r="I204" s="10" t="s">
        <v>9</v>
      </c>
      <c r="J204" s="8" t="s">
        <v>402</v>
      </c>
    </row>
    <row r="205" spans="1:10">
      <c r="A205" s="5" t="s">
        <v>399</v>
      </c>
      <c r="B205" s="6">
        <v>44932.827599791664</v>
      </c>
      <c r="C205" s="5" t="s">
        <v>131</v>
      </c>
      <c r="D205" s="7"/>
      <c r="E205" s="8"/>
      <c r="F205" s="9">
        <v>47828.3</v>
      </c>
      <c r="I205" s="10" t="s">
        <v>9</v>
      </c>
      <c r="J205" s="5" t="s">
        <v>141</v>
      </c>
    </row>
    <row r="206" spans="1:10">
      <c r="A206" s="5" t="s">
        <v>399</v>
      </c>
      <c r="B206" s="6">
        <v>44932.827599791664</v>
      </c>
      <c r="C206" s="5" t="s">
        <v>131</v>
      </c>
      <c r="D206" s="7"/>
      <c r="E206" s="8"/>
      <c r="F206" s="9">
        <v>17726</v>
      </c>
      <c r="I206" s="10" t="s">
        <v>9</v>
      </c>
      <c r="J206" s="5" t="s">
        <v>146</v>
      </c>
    </row>
    <row r="207" spans="1:10">
      <c r="A207" s="5" t="s">
        <v>399</v>
      </c>
      <c r="B207" s="6">
        <v>44932.827599791664</v>
      </c>
      <c r="C207" s="5" t="s">
        <v>131</v>
      </c>
      <c r="D207" s="7"/>
      <c r="E207" s="8"/>
      <c r="F207" s="9">
        <v>12373.8</v>
      </c>
      <c r="I207" s="10" t="s">
        <v>9</v>
      </c>
      <c r="J207" s="5" t="s">
        <v>132</v>
      </c>
    </row>
    <row r="208" spans="1:10">
      <c r="A208" s="5" t="s">
        <v>399</v>
      </c>
      <c r="B208" s="6">
        <v>44932.827599791664</v>
      </c>
      <c r="C208" s="5" t="s">
        <v>131</v>
      </c>
      <c r="D208" s="7"/>
      <c r="E208" s="8"/>
      <c r="F208" s="9">
        <v>15321.2</v>
      </c>
      <c r="I208" s="10" t="s">
        <v>9</v>
      </c>
      <c r="J208" s="5" t="s">
        <v>147</v>
      </c>
    </row>
    <row r="209" spans="1:10">
      <c r="A209" s="5" t="s">
        <v>399</v>
      </c>
      <c r="B209" s="6">
        <v>44932.827599791664</v>
      </c>
      <c r="C209" s="5" t="s">
        <v>131</v>
      </c>
      <c r="D209" s="7"/>
      <c r="E209" s="8"/>
      <c r="F209" s="9">
        <v>8773.6</v>
      </c>
      <c r="I209" s="10" t="s">
        <v>9</v>
      </c>
      <c r="J209" s="8" t="s">
        <v>148</v>
      </c>
    </row>
    <row r="210" spans="1:10">
      <c r="A210" s="5" t="s">
        <v>399</v>
      </c>
      <c r="B210" s="6">
        <v>44932.827599791664</v>
      </c>
      <c r="C210" s="5" t="s">
        <v>131</v>
      </c>
      <c r="D210" s="7"/>
      <c r="E210" s="8"/>
      <c r="F210" s="9">
        <v>2623.2</v>
      </c>
      <c r="I210" s="10" t="s">
        <v>9</v>
      </c>
      <c r="J210" s="5" t="s">
        <v>149</v>
      </c>
    </row>
    <row r="211" spans="1:10">
      <c r="A211" s="5" t="s">
        <v>399</v>
      </c>
      <c r="B211" s="6">
        <v>44932.827599791664</v>
      </c>
      <c r="C211" s="5" t="s">
        <v>131</v>
      </c>
      <c r="D211" s="7"/>
      <c r="E211" s="8"/>
      <c r="F211" s="9">
        <v>16289.9</v>
      </c>
      <c r="I211" s="10" t="s">
        <v>9</v>
      </c>
      <c r="J211" s="5" t="s">
        <v>150</v>
      </c>
    </row>
    <row r="212" spans="1:10">
      <c r="A212" s="5" t="s">
        <v>399</v>
      </c>
      <c r="B212" s="6">
        <v>44932.827599791664</v>
      </c>
      <c r="C212" s="5" t="s">
        <v>131</v>
      </c>
      <c r="D212" s="7"/>
      <c r="E212" s="8"/>
      <c r="F212" s="9">
        <v>8783.2000000000007</v>
      </c>
      <c r="I212" s="10" t="s">
        <v>9</v>
      </c>
      <c r="J212" s="8" t="s">
        <v>151</v>
      </c>
    </row>
    <row r="213" spans="1:10">
      <c r="A213" s="5" t="s">
        <v>399</v>
      </c>
      <c r="B213" s="6">
        <v>44932.827599791664</v>
      </c>
      <c r="C213" s="5" t="s">
        <v>131</v>
      </c>
      <c r="D213" s="7"/>
      <c r="E213" s="8"/>
      <c r="F213" s="9">
        <v>16454.599999999999</v>
      </c>
      <c r="I213" s="10" t="s">
        <v>9</v>
      </c>
      <c r="J213" s="8" t="s">
        <v>152</v>
      </c>
    </row>
    <row r="214" spans="1:10">
      <c r="A214" s="5" t="s">
        <v>399</v>
      </c>
      <c r="B214" s="6">
        <v>44932.827599791664</v>
      </c>
      <c r="C214" s="5" t="s">
        <v>131</v>
      </c>
      <c r="D214" s="7"/>
      <c r="E214" s="8"/>
      <c r="F214" s="9">
        <v>7967.4</v>
      </c>
      <c r="I214" s="10" t="s">
        <v>9</v>
      </c>
      <c r="J214" s="8" t="s">
        <v>153</v>
      </c>
    </row>
    <row r="215" spans="1:10">
      <c r="A215" s="5" t="s">
        <v>399</v>
      </c>
      <c r="B215" s="6">
        <v>44932.827599791664</v>
      </c>
      <c r="C215" s="5" t="s">
        <v>131</v>
      </c>
      <c r="D215" s="7"/>
      <c r="E215" s="8"/>
      <c r="F215" s="9">
        <v>13903.8</v>
      </c>
      <c r="I215" s="10" t="s">
        <v>9</v>
      </c>
      <c r="J215" s="8" t="s">
        <v>154</v>
      </c>
    </row>
    <row r="216" spans="1:10">
      <c r="A216" s="5" t="s">
        <v>399</v>
      </c>
      <c r="B216" s="6">
        <v>44932.827599791664</v>
      </c>
      <c r="C216" s="5" t="s">
        <v>131</v>
      </c>
      <c r="D216" s="7"/>
      <c r="E216" s="8"/>
      <c r="F216" s="9">
        <v>16536.900000000001</v>
      </c>
      <c r="I216" s="10" t="s">
        <v>9</v>
      </c>
      <c r="J216" s="8" t="s">
        <v>155</v>
      </c>
    </row>
    <row r="217" spans="1:10">
      <c r="A217" s="5" t="s">
        <v>399</v>
      </c>
      <c r="B217" s="6">
        <v>44932.827599791664</v>
      </c>
      <c r="C217" s="5" t="s">
        <v>131</v>
      </c>
      <c r="D217" s="7"/>
      <c r="E217" s="8"/>
      <c r="F217" s="9">
        <v>6535.4</v>
      </c>
      <c r="I217" s="10" t="s">
        <v>9</v>
      </c>
      <c r="J217" s="8" t="s">
        <v>401</v>
      </c>
    </row>
    <row r="218" spans="1:10">
      <c r="A218" s="5" t="s">
        <v>399</v>
      </c>
      <c r="B218" s="6">
        <v>44932.827599791664</v>
      </c>
      <c r="C218" s="5" t="s">
        <v>131</v>
      </c>
      <c r="D218" s="7"/>
      <c r="E218" s="8"/>
      <c r="F218" s="9">
        <v>106691.8</v>
      </c>
      <c r="I218" s="10" t="s">
        <v>9</v>
      </c>
      <c r="J218" s="8" t="s">
        <v>142</v>
      </c>
    </row>
    <row r="219" spans="1:10">
      <c r="A219" s="5" t="s">
        <v>399</v>
      </c>
      <c r="B219" s="6">
        <v>44932.827599791664</v>
      </c>
      <c r="C219" s="5" t="s">
        <v>131</v>
      </c>
      <c r="D219" s="7"/>
      <c r="E219" s="8"/>
      <c r="F219" s="9">
        <v>6301.6</v>
      </c>
      <c r="I219" s="10" t="s">
        <v>9</v>
      </c>
      <c r="J219" s="5" t="s">
        <v>400</v>
      </c>
    </row>
    <row r="220" spans="1:10">
      <c r="A220" s="5" t="s">
        <v>399</v>
      </c>
      <c r="B220" s="6">
        <v>44932.827599791664</v>
      </c>
      <c r="C220" s="5" t="s">
        <v>131</v>
      </c>
      <c r="D220" s="7"/>
      <c r="E220" s="8"/>
      <c r="F220" s="9">
        <v>5844.2</v>
      </c>
      <c r="I220" s="10" t="s">
        <v>9</v>
      </c>
      <c r="J220" s="5" t="s">
        <v>157</v>
      </c>
    </row>
    <row r="221" spans="1:10">
      <c r="A221" s="11" t="s">
        <v>22</v>
      </c>
      <c r="B221" s="3"/>
      <c r="C221" s="3"/>
      <c r="D221" s="19">
        <f>329382.34+6960</f>
        <v>336342.34</v>
      </c>
      <c r="E221" s="8"/>
      <c r="F221" s="39">
        <f>SUM(F180:G220)</f>
        <v>336342.33999999997</v>
      </c>
      <c r="H221" s="9"/>
      <c r="I221" s="10"/>
      <c r="J221" s="5"/>
    </row>
    <row r="222" spans="1:10">
      <c r="A222" s="13" t="s">
        <v>23</v>
      </c>
      <c r="B222" s="13" t="s">
        <v>24</v>
      </c>
      <c r="C222" s="13" t="s">
        <v>25</v>
      </c>
      <c r="D222" s="7"/>
      <c r="E222" s="8"/>
      <c r="H222" s="9"/>
      <c r="I222" s="10"/>
      <c r="J222" s="5"/>
    </row>
    <row r="223" spans="1:10" ht="15.75">
      <c r="A223" s="5"/>
      <c r="B223" s="6"/>
      <c r="C223" s="5"/>
      <c r="D223" s="14">
        <v>112584263</v>
      </c>
      <c r="E223" s="53"/>
      <c r="H223" s="9"/>
      <c r="I223" s="10"/>
      <c r="J223" s="5"/>
    </row>
    <row r="224" spans="1:10" ht="15.75">
      <c r="A224" s="5"/>
      <c r="B224" s="6"/>
      <c r="C224" s="5"/>
      <c r="D224" s="14">
        <v>112587245</v>
      </c>
      <c r="E224" s="8"/>
      <c r="H224" s="9"/>
      <c r="I224" s="10"/>
      <c r="J224" s="5"/>
    </row>
    <row r="225" spans="1:10">
      <c r="A225" s="51" t="s">
        <v>579</v>
      </c>
      <c r="B225" s="30"/>
      <c r="C225" s="30"/>
      <c r="D225" s="30"/>
      <c r="E225" s="30"/>
      <c r="F225" s="30"/>
    </row>
    <row r="226" spans="1:10">
      <c r="A226" s="53"/>
    </row>
    <row r="227" spans="1:10">
      <c r="A227" s="1" t="s">
        <v>0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3" t="s">
        <v>366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95" t="s">
        <v>0</v>
      </c>
      <c r="B229" s="95" t="s">
        <v>2</v>
      </c>
      <c r="C229" s="95" t="s">
        <v>3</v>
      </c>
      <c r="D229" s="95" t="s">
        <v>4</v>
      </c>
      <c r="E229" s="95" t="s">
        <v>5</v>
      </c>
      <c r="F229" s="97" t="s">
        <v>6</v>
      </c>
      <c r="G229" s="98"/>
      <c r="H229" s="99"/>
      <c r="I229" s="95" t="s">
        <v>7</v>
      </c>
      <c r="J229" s="95" t="s">
        <v>8</v>
      </c>
    </row>
    <row r="230" spans="1:10">
      <c r="A230" s="96"/>
      <c r="B230" s="96"/>
      <c r="C230" s="96"/>
      <c r="D230" s="96"/>
      <c r="E230" s="96"/>
      <c r="F230" s="4" t="s">
        <v>9</v>
      </c>
      <c r="G230" s="4" t="s">
        <v>10</v>
      </c>
      <c r="H230" s="4" t="s">
        <v>11</v>
      </c>
      <c r="I230" s="96"/>
      <c r="J230" s="96"/>
    </row>
    <row r="231" spans="1:10">
      <c r="A231" s="5" t="s">
        <v>398</v>
      </c>
      <c r="B231" s="6">
        <v>44933.617867870373</v>
      </c>
      <c r="C231" s="5" t="s">
        <v>131</v>
      </c>
      <c r="D231" s="15">
        <v>45133091690</v>
      </c>
      <c r="E231" s="8" t="s">
        <v>138</v>
      </c>
      <c r="H231" s="9">
        <v>274.7</v>
      </c>
      <c r="I231" s="5" t="s">
        <v>28</v>
      </c>
      <c r="J231" s="5" t="s">
        <v>139</v>
      </c>
    </row>
    <row r="232" spans="1:10">
      <c r="A232" s="5" t="s">
        <v>398</v>
      </c>
      <c r="B232" s="6">
        <v>44933.617867870373</v>
      </c>
      <c r="C232" s="5" t="s">
        <v>131</v>
      </c>
      <c r="D232" s="15">
        <v>45133091639</v>
      </c>
      <c r="E232" s="8" t="s">
        <v>138</v>
      </c>
      <c r="H232" s="9">
        <v>134.29</v>
      </c>
      <c r="I232" s="5" t="s">
        <v>28</v>
      </c>
      <c r="J232" s="5" t="s">
        <v>139</v>
      </c>
    </row>
    <row r="233" spans="1:10">
      <c r="A233" s="5" t="s">
        <v>398</v>
      </c>
      <c r="B233" s="6">
        <v>44933.617867870373</v>
      </c>
      <c r="C233" s="5" t="s">
        <v>131</v>
      </c>
      <c r="D233" s="7">
        <v>288636</v>
      </c>
      <c r="E233" s="8" t="s">
        <v>138</v>
      </c>
      <c r="H233" s="9">
        <v>10973.72</v>
      </c>
      <c r="I233" s="5" t="s">
        <v>28</v>
      </c>
      <c r="J233" s="5" t="s">
        <v>141</v>
      </c>
    </row>
    <row r="234" spans="1:10">
      <c r="A234" s="5" t="s">
        <v>398</v>
      </c>
      <c r="B234" s="6">
        <v>44933.617867870373</v>
      </c>
      <c r="C234" s="5" t="s">
        <v>131</v>
      </c>
      <c r="D234" s="7">
        <v>288637</v>
      </c>
      <c r="E234" s="8" t="s">
        <v>274</v>
      </c>
      <c r="H234" s="9">
        <v>3480</v>
      </c>
      <c r="I234" s="5" t="s">
        <v>28</v>
      </c>
      <c r="J234" s="5" t="s">
        <v>141</v>
      </c>
    </row>
    <row r="235" spans="1:10">
      <c r="A235" s="5" t="s">
        <v>398</v>
      </c>
      <c r="B235" s="6">
        <v>44933.617867870373</v>
      </c>
      <c r="C235" s="5" t="s">
        <v>131</v>
      </c>
      <c r="D235" s="7">
        <v>288633</v>
      </c>
      <c r="E235" s="8" t="s">
        <v>138</v>
      </c>
      <c r="H235" s="9">
        <v>590.16</v>
      </c>
      <c r="I235" s="5" t="s">
        <v>28</v>
      </c>
      <c r="J235" s="5" t="s">
        <v>141</v>
      </c>
    </row>
    <row r="236" spans="1:10">
      <c r="A236" s="5" t="s">
        <v>398</v>
      </c>
      <c r="B236" s="6">
        <v>44933.617867870373</v>
      </c>
      <c r="C236" s="5" t="s">
        <v>131</v>
      </c>
      <c r="D236" s="7">
        <v>276237</v>
      </c>
      <c r="E236" s="8" t="s">
        <v>138</v>
      </c>
      <c r="H236" s="9">
        <v>25375.45</v>
      </c>
      <c r="I236" s="5" t="s">
        <v>28</v>
      </c>
      <c r="J236" s="8" t="s">
        <v>142</v>
      </c>
    </row>
    <row r="237" spans="1:10">
      <c r="A237" s="11" t="s">
        <v>22</v>
      </c>
      <c r="B237" s="3"/>
      <c r="C237" s="3"/>
      <c r="D237" s="7"/>
      <c r="E237" s="8"/>
      <c r="H237" s="9"/>
      <c r="I237" s="10"/>
      <c r="J237" s="5"/>
    </row>
    <row r="238" spans="1:10">
      <c r="A238" s="13" t="s">
        <v>23</v>
      </c>
      <c r="B238" s="13" t="s">
        <v>24</v>
      </c>
      <c r="C238" s="13" t="s">
        <v>25</v>
      </c>
      <c r="D238" s="7"/>
      <c r="E238" s="8"/>
      <c r="H238" s="9"/>
      <c r="I238" s="10"/>
      <c r="J238" s="5"/>
    </row>
    <row r="239" spans="1:10">
      <c r="A239" s="24" t="s">
        <v>428</v>
      </c>
    </row>
    <row r="241" spans="1:10">
      <c r="A241" s="1" t="s">
        <v>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3" t="s">
        <v>433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95" t="s">
        <v>0</v>
      </c>
      <c r="B243" s="95" t="s">
        <v>2</v>
      </c>
      <c r="C243" s="95" t="s">
        <v>3</v>
      </c>
      <c r="D243" s="95" t="s">
        <v>4</v>
      </c>
      <c r="E243" s="95" t="s">
        <v>5</v>
      </c>
      <c r="F243" s="97" t="s">
        <v>6</v>
      </c>
      <c r="G243" s="98"/>
      <c r="H243" s="99"/>
      <c r="I243" s="95" t="s">
        <v>7</v>
      </c>
      <c r="J243" s="95" t="s">
        <v>8</v>
      </c>
    </row>
    <row r="244" spans="1:10">
      <c r="A244" s="96"/>
      <c r="B244" s="96"/>
      <c r="C244" s="96"/>
      <c r="D244" s="96"/>
      <c r="E244" s="96"/>
      <c r="F244" s="4" t="s">
        <v>9</v>
      </c>
      <c r="G244" s="4" t="s">
        <v>10</v>
      </c>
      <c r="H244" s="4" t="s">
        <v>11</v>
      </c>
      <c r="I244" s="96"/>
      <c r="J244" s="96"/>
    </row>
    <row r="245" spans="1:10">
      <c r="A245" s="5" t="s">
        <v>452</v>
      </c>
      <c r="B245" s="6">
        <v>44935.76940701389</v>
      </c>
      <c r="C245" s="5" t="s">
        <v>131</v>
      </c>
      <c r="D245" s="7"/>
      <c r="E245" s="8"/>
      <c r="G245" s="9">
        <v>13519.03</v>
      </c>
      <c r="I245" s="10" t="s">
        <v>10</v>
      </c>
      <c r="J245" s="5" t="s">
        <v>141</v>
      </c>
    </row>
    <row r="246" spans="1:10">
      <c r="A246" s="5" t="s">
        <v>452</v>
      </c>
      <c r="B246" s="6">
        <v>44935.76940701389</v>
      </c>
      <c r="C246" s="5" t="s">
        <v>131</v>
      </c>
      <c r="D246" s="15">
        <v>53212246156</v>
      </c>
      <c r="E246" s="8" t="s">
        <v>138</v>
      </c>
      <c r="H246" s="9">
        <v>178.96</v>
      </c>
      <c r="I246" s="5" t="s">
        <v>28</v>
      </c>
      <c r="J246" s="5" t="s">
        <v>139</v>
      </c>
    </row>
    <row r="247" spans="1:10">
      <c r="A247" s="5" t="s">
        <v>452</v>
      </c>
      <c r="B247" s="6">
        <v>44935.76940701389</v>
      </c>
      <c r="C247" s="5" t="s">
        <v>131</v>
      </c>
      <c r="D247" s="15">
        <v>45133094246</v>
      </c>
      <c r="E247" s="8" t="s">
        <v>138</v>
      </c>
      <c r="H247" s="9">
        <v>1371.92</v>
      </c>
      <c r="I247" s="5" t="s">
        <v>28</v>
      </c>
      <c r="J247" s="5" t="s">
        <v>139</v>
      </c>
    </row>
    <row r="248" spans="1:10">
      <c r="A248" s="5" t="s">
        <v>452</v>
      </c>
      <c r="B248" s="6">
        <v>44935.76940701389</v>
      </c>
      <c r="C248" s="5" t="s">
        <v>131</v>
      </c>
      <c r="D248" s="15">
        <v>45163182261</v>
      </c>
      <c r="E248" s="8" t="s">
        <v>138</v>
      </c>
      <c r="H248" s="9">
        <v>259.95999999999998</v>
      </c>
      <c r="I248" s="5" t="s">
        <v>28</v>
      </c>
      <c r="J248" s="5" t="s">
        <v>139</v>
      </c>
    </row>
    <row r="249" spans="1:10">
      <c r="A249" s="5" t="s">
        <v>452</v>
      </c>
      <c r="B249" s="6">
        <v>44935.76940701389</v>
      </c>
      <c r="C249" s="5" t="s">
        <v>131</v>
      </c>
      <c r="D249" s="15">
        <v>45173156271</v>
      </c>
      <c r="E249" s="8" t="s">
        <v>138</v>
      </c>
      <c r="H249" s="9">
        <v>2215.2399999999998</v>
      </c>
      <c r="I249" s="5" t="s">
        <v>28</v>
      </c>
      <c r="J249" s="8" t="s">
        <v>142</v>
      </c>
    </row>
    <row r="250" spans="1:10">
      <c r="A250" s="5" t="s">
        <v>452</v>
      </c>
      <c r="B250" s="6">
        <v>44935.76940701389</v>
      </c>
      <c r="C250" s="5" t="s">
        <v>131</v>
      </c>
      <c r="D250" s="7">
        <v>34419945</v>
      </c>
      <c r="E250" s="8" t="s">
        <v>90</v>
      </c>
      <c r="H250" s="9">
        <v>15690.57</v>
      </c>
      <c r="I250" s="5" t="s">
        <v>28</v>
      </c>
      <c r="J250" s="5" t="s">
        <v>139</v>
      </c>
    </row>
    <row r="251" spans="1:10">
      <c r="A251" s="5" t="s">
        <v>452</v>
      </c>
      <c r="B251" s="6">
        <v>44935.76940701389</v>
      </c>
      <c r="C251" s="5" t="s">
        <v>131</v>
      </c>
      <c r="D251" s="15">
        <v>45173149014</v>
      </c>
      <c r="E251" s="8" t="s">
        <v>453</v>
      </c>
      <c r="H251" s="9">
        <v>2232.7199999999998</v>
      </c>
      <c r="I251" s="5" t="s">
        <v>28</v>
      </c>
      <c r="J251" s="5" t="s">
        <v>141</v>
      </c>
    </row>
    <row r="252" spans="1:10">
      <c r="A252" s="5" t="s">
        <v>452</v>
      </c>
      <c r="B252" s="6">
        <v>44935.76940701389</v>
      </c>
      <c r="C252" s="5" t="s">
        <v>131</v>
      </c>
      <c r="D252" s="15">
        <v>45153090639</v>
      </c>
      <c r="E252" s="8" t="s">
        <v>138</v>
      </c>
      <c r="H252" s="9">
        <v>10000</v>
      </c>
      <c r="I252" s="5" t="s">
        <v>28</v>
      </c>
      <c r="J252" s="8" t="s">
        <v>142</v>
      </c>
    </row>
    <row r="253" spans="1:10">
      <c r="A253" s="5" t="s">
        <v>452</v>
      </c>
      <c r="B253" s="6">
        <v>44935.76940701389</v>
      </c>
      <c r="C253" s="5" t="s">
        <v>131</v>
      </c>
      <c r="D253" s="15">
        <v>451330971511</v>
      </c>
      <c r="E253" s="8" t="s">
        <v>138</v>
      </c>
      <c r="H253" s="9">
        <v>6216.05</v>
      </c>
      <c r="I253" s="5" t="s">
        <v>28</v>
      </c>
      <c r="J253" s="8" t="s">
        <v>142</v>
      </c>
    </row>
    <row r="254" spans="1:10">
      <c r="A254" s="5" t="s">
        <v>452</v>
      </c>
      <c r="B254" s="6">
        <v>44935.76940701389</v>
      </c>
      <c r="C254" s="5" t="s">
        <v>131</v>
      </c>
      <c r="D254" s="15">
        <v>451330971512</v>
      </c>
      <c r="E254" s="8" t="s">
        <v>138</v>
      </c>
      <c r="H254" s="9">
        <v>3680.8</v>
      </c>
      <c r="I254" s="5" t="s">
        <v>28</v>
      </c>
      <c r="J254" s="8" t="s">
        <v>142</v>
      </c>
    </row>
    <row r="255" spans="1:10">
      <c r="A255" s="5" t="s">
        <v>452</v>
      </c>
      <c r="B255" s="6">
        <v>44935.76940701389</v>
      </c>
      <c r="C255" s="5" t="s">
        <v>131</v>
      </c>
      <c r="D255" s="15">
        <v>451330971513</v>
      </c>
      <c r="E255" s="8" t="s">
        <v>138</v>
      </c>
      <c r="H255" s="9">
        <v>4539.6000000000004</v>
      </c>
      <c r="I255" s="5" t="s">
        <v>28</v>
      </c>
      <c r="J255" s="8" t="s">
        <v>142</v>
      </c>
    </row>
    <row r="256" spans="1:10">
      <c r="A256" s="5" t="s">
        <v>452</v>
      </c>
      <c r="B256" s="6">
        <v>44935.76940701389</v>
      </c>
      <c r="C256" s="5" t="s">
        <v>131</v>
      </c>
      <c r="D256" s="15">
        <v>451330971514</v>
      </c>
      <c r="E256" s="8" t="s">
        <v>138</v>
      </c>
      <c r="H256" s="9">
        <v>5563.55</v>
      </c>
      <c r="I256" s="5" t="s">
        <v>28</v>
      </c>
      <c r="J256" s="8" t="s">
        <v>142</v>
      </c>
    </row>
    <row r="257" spans="1:10">
      <c r="A257" s="5" t="s">
        <v>452</v>
      </c>
      <c r="B257" s="6">
        <v>44935.76940701389</v>
      </c>
      <c r="C257" s="5" t="s">
        <v>131</v>
      </c>
      <c r="D257" s="7"/>
      <c r="E257" s="8"/>
      <c r="F257" s="9">
        <v>17924.900000000001</v>
      </c>
      <c r="I257" s="10" t="s">
        <v>9</v>
      </c>
      <c r="J257" s="5" t="s">
        <v>143</v>
      </c>
    </row>
    <row r="258" spans="1:10">
      <c r="A258" s="5" t="s">
        <v>452</v>
      </c>
      <c r="B258" s="6">
        <v>44935.76940701389</v>
      </c>
      <c r="C258" s="5" t="s">
        <v>131</v>
      </c>
      <c r="D258" s="7"/>
      <c r="E258" s="8"/>
      <c r="F258" s="9">
        <v>10744.1</v>
      </c>
      <c r="I258" s="10" t="s">
        <v>9</v>
      </c>
      <c r="J258" s="5" t="s">
        <v>144</v>
      </c>
    </row>
    <row r="259" spans="1:10">
      <c r="A259" s="5" t="s">
        <v>452</v>
      </c>
      <c r="B259" s="6">
        <v>44935.76940701389</v>
      </c>
      <c r="C259" s="5" t="s">
        <v>131</v>
      </c>
      <c r="D259" s="7"/>
      <c r="E259" s="8"/>
      <c r="F259" s="9">
        <v>9870.9</v>
      </c>
      <c r="I259" s="10" t="s">
        <v>9</v>
      </c>
      <c r="J259" s="8" t="s">
        <v>251</v>
      </c>
    </row>
    <row r="260" spans="1:10">
      <c r="A260" s="5" t="s">
        <v>452</v>
      </c>
      <c r="B260" s="6">
        <v>44935.76940701389</v>
      </c>
      <c r="C260" s="5" t="s">
        <v>131</v>
      </c>
      <c r="D260" s="7"/>
      <c r="E260" s="8"/>
      <c r="F260" s="9">
        <v>5523.1</v>
      </c>
      <c r="I260" s="10" t="s">
        <v>9</v>
      </c>
      <c r="J260" s="8" t="s">
        <v>402</v>
      </c>
    </row>
    <row r="261" spans="1:10">
      <c r="A261" s="5" t="s">
        <v>452</v>
      </c>
      <c r="B261" s="6">
        <v>44935.76940701389</v>
      </c>
      <c r="C261" s="5" t="s">
        <v>131</v>
      </c>
      <c r="D261" s="7"/>
      <c r="E261" s="8"/>
      <c r="F261" s="9">
        <v>70158.3</v>
      </c>
      <c r="I261" s="10" t="s">
        <v>9</v>
      </c>
      <c r="J261" s="5" t="s">
        <v>141</v>
      </c>
    </row>
    <row r="262" spans="1:10">
      <c r="A262" s="5" t="s">
        <v>452</v>
      </c>
      <c r="B262" s="6">
        <v>44935.76940701389</v>
      </c>
      <c r="C262" s="5" t="s">
        <v>131</v>
      </c>
      <c r="D262" s="7"/>
      <c r="E262" s="8"/>
      <c r="F262" s="9">
        <v>8030.6</v>
      </c>
      <c r="I262" s="10" t="s">
        <v>9</v>
      </c>
      <c r="J262" s="8" t="s">
        <v>145</v>
      </c>
    </row>
    <row r="263" spans="1:10">
      <c r="A263" s="5" t="s">
        <v>452</v>
      </c>
      <c r="B263" s="6">
        <v>44935.76940701389</v>
      </c>
      <c r="C263" s="5" t="s">
        <v>131</v>
      </c>
      <c r="D263" s="7"/>
      <c r="E263" s="8"/>
      <c r="F263" s="9">
        <v>25494.1</v>
      </c>
      <c r="I263" s="10" t="s">
        <v>9</v>
      </c>
      <c r="J263" s="5" t="s">
        <v>146</v>
      </c>
    </row>
    <row r="264" spans="1:10">
      <c r="A264" s="5" t="s">
        <v>452</v>
      </c>
      <c r="B264" s="6">
        <v>44935.76940701389</v>
      </c>
      <c r="C264" s="5" t="s">
        <v>131</v>
      </c>
      <c r="D264" s="7"/>
      <c r="E264" s="8"/>
      <c r="F264" s="9">
        <v>36102.300000000003</v>
      </c>
      <c r="I264" s="10" t="s">
        <v>9</v>
      </c>
      <c r="J264" s="5" t="s">
        <v>132</v>
      </c>
    </row>
    <row r="265" spans="1:10">
      <c r="A265" s="5" t="s">
        <v>452</v>
      </c>
      <c r="B265" s="6">
        <v>44935.76940701389</v>
      </c>
      <c r="C265" s="5" t="s">
        <v>131</v>
      </c>
      <c r="D265" s="7"/>
      <c r="E265" s="8"/>
      <c r="F265" s="9">
        <v>5926.9</v>
      </c>
      <c r="I265" s="10" t="s">
        <v>9</v>
      </c>
      <c r="J265" s="5" t="s">
        <v>147</v>
      </c>
    </row>
    <row r="266" spans="1:10">
      <c r="A266" s="5" t="s">
        <v>452</v>
      </c>
      <c r="B266" s="6">
        <v>44935.76940701389</v>
      </c>
      <c r="C266" s="5" t="s">
        <v>131</v>
      </c>
      <c r="D266" s="7"/>
      <c r="E266" s="8"/>
      <c r="F266" s="9">
        <v>24510.3</v>
      </c>
      <c r="I266" s="10" t="s">
        <v>9</v>
      </c>
      <c r="J266" s="8" t="s">
        <v>148</v>
      </c>
    </row>
    <row r="267" spans="1:10">
      <c r="A267" s="5" t="s">
        <v>452</v>
      </c>
      <c r="B267" s="6">
        <v>44935.76940701389</v>
      </c>
      <c r="C267" s="5" t="s">
        <v>131</v>
      </c>
      <c r="D267" s="7"/>
      <c r="E267" s="8"/>
      <c r="F267" s="9">
        <v>8663.6</v>
      </c>
      <c r="I267" s="10" t="s">
        <v>9</v>
      </c>
      <c r="J267" s="5" t="s">
        <v>149</v>
      </c>
    </row>
    <row r="268" spans="1:10">
      <c r="A268" s="5" t="s">
        <v>452</v>
      </c>
      <c r="B268" s="6">
        <v>44935.76940701389</v>
      </c>
      <c r="C268" s="5" t="s">
        <v>131</v>
      </c>
      <c r="D268" s="7"/>
      <c r="E268" s="8"/>
      <c r="F268" s="9">
        <v>35035.699999999997</v>
      </c>
      <c r="I268" s="10" t="s">
        <v>9</v>
      </c>
      <c r="J268" s="5" t="s">
        <v>150</v>
      </c>
    </row>
    <row r="269" spans="1:10">
      <c r="A269" s="5" t="s">
        <v>452</v>
      </c>
      <c r="B269" s="6">
        <v>44935.76940701389</v>
      </c>
      <c r="C269" s="5" t="s">
        <v>131</v>
      </c>
      <c r="D269" s="7"/>
      <c r="E269" s="8"/>
      <c r="F269" s="9">
        <v>17003.7</v>
      </c>
      <c r="I269" s="10" t="s">
        <v>9</v>
      </c>
      <c r="J269" s="8" t="s">
        <v>151</v>
      </c>
    </row>
    <row r="270" spans="1:10">
      <c r="A270" s="5" t="s">
        <v>452</v>
      </c>
      <c r="B270" s="6">
        <v>44935.76940701389</v>
      </c>
      <c r="C270" s="5" t="s">
        <v>131</v>
      </c>
      <c r="D270" s="7"/>
      <c r="E270" s="8"/>
      <c r="F270" s="9">
        <v>13149.1</v>
      </c>
      <c r="I270" s="10" t="s">
        <v>9</v>
      </c>
      <c r="J270" s="8" t="s">
        <v>152</v>
      </c>
    </row>
    <row r="271" spans="1:10">
      <c r="A271" s="5" t="s">
        <v>452</v>
      </c>
      <c r="B271" s="6">
        <v>44935.76940701389</v>
      </c>
      <c r="C271" s="5" t="s">
        <v>131</v>
      </c>
      <c r="D271" s="7"/>
      <c r="E271" s="8"/>
      <c r="F271" s="9">
        <v>11208.3</v>
      </c>
      <c r="I271" s="10" t="s">
        <v>9</v>
      </c>
      <c r="J271" s="8" t="s">
        <v>153</v>
      </c>
    </row>
    <row r="272" spans="1:10">
      <c r="A272" s="5" t="s">
        <v>452</v>
      </c>
      <c r="B272" s="6">
        <v>44935.76940701389</v>
      </c>
      <c r="C272" s="5" t="s">
        <v>131</v>
      </c>
      <c r="D272" s="7"/>
      <c r="E272" s="8"/>
      <c r="F272" s="9">
        <v>628.5</v>
      </c>
      <c r="I272" s="10" t="s">
        <v>9</v>
      </c>
      <c r="J272" s="8" t="s">
        <v>293</v>
      </c>
    </row>
    <row r="273" spans="1:10">
      <c r="A273" s="5" t="s">
        <v>452</v>
      </c>
      <c r="B273" s="6">
        <v>44935.76940701389</v>
      </c>
      <c r="C273" s="5" t="s">
        <v>131</v>
      </c>
      <c r="D273" s="7"/>
      <c r="E273" s="8"/>
      <c r="F273" s="9">
        <v>17481.599999999999</v>
      </c>
      <c r="I273" s="10" t="s">
        <v>9</v>
      </c>
      <c r="J273" s="8" t="s">
        <v>154</v>
      </c>
    </row>
    <row r="274" spans="1:10">
      <c r="A274" s="5" t="s">
        <v>452</v>
      </c>
      <c r="B274" s="6">
        <v>44935.76940701389</v>
      </c>
      <c r="C274" s="5" t="s">
        <v>131</v>
      </c>
      <c r="D274" s="7"/>
      <c r="E274" s="8"/>
      <c r="F274" s="9">
        <v>21505.8</v>
      </c>
      <c r="I274" s="10" t="s">
        <v>9</v>
      </c>
      <c r="J274" s="8" t="s">
        <v>155</v>
      </c>
    </row>
    <row r="275" spans="1:10">
      <c r="A275" s="5" t="s">
        <v>452</v>
      </c>
      <c r="B275" s="6">
        <v>44935.76940701389</v>
      </c>
      <c r="C275" s="5" t="s">
        <v>131</v>
      </c>
      <c r="D275" s="7"/>
      <c r="E275" s="8"/>
      <c r="F275" s="9">
        <v>5949.9</v>
      </c>
      <c r="I275" s="10" t="s">
        <v>9</v>
      </c>
      <c r="J275" s="8" t="s">
        <v>401</v>
      </c>
    </row>
    <row r="276" spans="1:10">
      <c r="A276" s="5" t="s">
        <v>452</v>
      </c>
      <c r="B276" s="6">
        <v>44935.76940701389</v>
      </c>
      <c r="C276" s="5" t="s">
        <v>131</v>
      </c>
      <c r="D276" s="7"/>
      <c r="E276" s="8"/>
      <c r="F276" s="9">
        <v>80415.5</v>
      </c>
      <c r="I276" s="10" t="s">
        <v>9</v>
      </c>
      <c r="J276" s="8" t="s">
        <v>142</v>
      </c>
    </row>
    <row r="277" spans="1:10">
      <c r="A277" s="11" t="s">
        <v>22</v>
      </c>
      <c r="B277" s="3"/>
      <c r="C277" s="3"/>
      <c r="D277" s="19">
        <f>437175.83+1670.4</f>
        <v>438846.23000000004</v>
      </c>
      <c r="E277" s="8"/>
      <c r="F277" s="39">
        <f>SUM(F245:G276)</f>
        <v>438846.23</v>
      </c>
      <c r="H277" s="9"/>
      <c r="I277" s="10"/>
      <c r="J277" s="5"/>
    </row>
    <row r="278" spans="1:10">
      <c r="A278" s="13" t="s">
        <v>23</v>
      </c>
      <c r="B278" s="13" t="s">
        <v>24</v>
      </c>
      <c r="C278" s="13" t="s">
        <v>25</v>
      </c>
      <c r="D278" s="7"/>
      <c r="E278" s="8"/>
      <c r="H278" s="9"/>
      <c r="I278" s="10"/>
      <c r="J278" s="5"/>
    </row>
    <row r="279" spans="1:10" ht="15.75">
      <c r="D279" s="14">
        <v>112584264</v>
      </c>
    </row>
    <row r="280" spans="1:10" ht="15.75">
      <c r="D280" s="14">
        <v>112587246</v>
      </c>
    </row>
    <row r="281" spans="1:10">
      <c r="A281" s="51" t="s">
        <v>579</v>
      </c>
      <c r="B281" s="30"/>
      <c r="C281" s="30"/>
      <c r="D281" s="30"/>
      <c r="E281" s="30"/>
      <c r="F281" s="30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474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5" t="s">
        <v>0</v>
      </c>
      <c r="B285" s="95" t="s">
        <v>2</v>
      </c>
      <c r="C285" s="95" t="s">
        <v>3</v>
      </c>
      <c r="D285" s="95" t="s">
        <v>4</v>
      </c>
      <c r="E285" s="95" t="s">
        <v>5</v>
      </c>
      <c r="F285" s="97" t="s">
        <v>6</v>
      </c>
      <c r="G285" s="98"/>
      <c r="H285" s="99"/>
      <c r="I285" s="95" t="s">
        <v>7</v>
      </c>
      <c r="J285" s="95" t="s">
        <v>8</v>
      </c>
    </row>
    <row r="286" spans="1:10">
      <c r="A286" s="96"/>
      <c r="B286" s="96"/>
      <c r="C286" s="96"/>
      <c r="D286" s="96"/>
      <c r="E286" s="96"/>
      <c r="F286" s="4" t="s">
        <v>9</v>
      </c>
      <c r="G286" s="4" t="s">
        <v>10</v>
      </c>
      <c r="H286" s="4" t="s">
        <v>11</v>
      </c>
      <c r="I286" s="96"/>
      <c r="J286" s="96"/>
    </row>
    <row r="287" spans="1:10">
      <c r="A287" s="5" t="s">
        <v>490</v>
      </c>
      <c r="B287" s="6">
        <v>44936.812750787038</v>
      </c>
      <c r="C287" s="5" t="s">
        <v>131</v>
      </c>
      <c r="D287" s="15">
        <v>52116733736</v>
      </c>
      <c r="E287" s="8" t="s">
        <v>138</v>
      </c>
      <c r="H287" s="9">
        <v>2418</v>
      </c>
      <c r="I287" s="5" t="s">
        <v>28</v>
      </c>
      <c r="J287" s="5" t="s">
        <v>141</v>
      </c>
    </row>
    <row r="288" spans="1:10">
      <c r="A288" s="5" t="s">
        <v>490</v>
      </c>
      <c r="B288" s="6">
        <v>44936.812750787038</v>
      </c>
      <c r="C288" s="5" t="s">
        <v>131</v>
      </c>
      <c r="D288" s="15">
        <v>45113247822</v>
      </c>
      <c r="E288" s="8" t="s">
        <v>138</v>
      </c>
      <c r="H288" s="9">
        <v>500</v>
      </c>
      <c r="I288" s="5" t="s">
        <v>28</v>
      </c>
      <c r="J288" s="5" t="s">
        <v>141</v>
      </c>
    </row>
    <row r="289" spans="1:10">
      <c r="A289" s="5" t="s">
        <v>490</v>
      </c>
      <c r="B289" s="6">
        <v>44936.812750787038</v>
      </c>
      <c r="C289" s="5" t="s">
        <v>131</v>
      </c>
      <c r="D289" s="15">
        <v>45133099964</v>
      </c>
      <c r="E289" s="8" t="s">
        <v>138</v>
      </c>
      <c r="H289" s="9">
        <v>900</v>
      </c>
      <c r="I289" s="5" t="s">
        <v>28</v>
      </c>
      <c r="J289" s="5" t="s">
        <v>141</v>
      </c>
    </row>
    <row r="290" spans="1:10">
      <c r="A290" s="5" t="s">
        <v>490</v>
      </c>
      <c r="B290" s="6">
        <v>44936.812750787038</v>
      </c>
      <c r="C290" s="5" t="s">
        <v>131</v>
      </c>
      <c r="D290" s="15">
        <v>45133099967</v>
      </c>
      <c r="E290" s="8" t="s">
        <v>138</v>
      </c>
      <c r="H290" s="9">
        <v>900</v>
      </c>
      <c r="I290" s="5" t="s">
        <v>28</v>
      </c>
      <c r="J290" s="5" t="s">
        <v>141</v>
      </c>
    </row>
    <row r="291" spans="1:10">
      <c r="A291" s="5" t="s">
        <v>490</v>
      </c>
      <c r="B291" s="6">
        <v>44936.812750787038</v>
      </c>
      <c r="C291" s="5" t="s">
        <v>131</v>
      </c>
      <c r="D291" s="15">
        <v>45153093722</v>
      </c>
      <c r="E291" s="8" t="s">
        <v>138</v>
      </c>
      <c r="H291" s="9">
        <v>900</v>
      </c>
      <c r="I291" s="5" t="s">
        <v>28</v>
      </c>
      <c r="J291" s="5" t="s">
        <v>141</v>
      </c>
    </row>
    <row r="292" spans="1:10">
      <c r="A292" s="5" t="s">
        <v>490</v>
      </c>
      <c r="B292" s="6">
        <v>44936.812750787038</v>
      </c>
      <c r="C292" s="5" t="s">
        <v>131</v>
      </c>
      <c r="D292" s="15">
        <v>45173160312</v>
      </c>
      <c r="E292" s="8" t="s">
        <v>138</v>
      </c>
      <c r="H292" s="9">
        <v>850</v>
      </c>
      <c r="I292" s="5" t="s">
        <v>28</v>
      </c>
      <c r="J292" s="5" t="s">
        <v>141</v>
      </c>
    </row>
    <row r="293" spans="1:10">
      <c r="A293" s="5" t="s">
        <v>490</v>
      </c>
      <c r="B293" s="6">
        <v>44936.812750787038</v>
      </c>
      <c r="C293" s="5" t="s">
        <v>131</v>
      </c>
      <c r="D293" s="15">
        <v>45143467290</v>
      </c>
      <c r="E293" s="8" t="s">
        <v>138</v>
      </c>
      <c r="H293" s="9">
        <v>905.54</v>
      </c>
      <c r="I293" s="5" t="s">
        <v>28</v>
      </c>
      <c r="J293" s="5" t="s">
        <v>141</v>
      </c>
    </row>
    <row r="294" spans="1:10">
      <c r="A294" s="5" t="s">
        <v>490</v>
      </c>
      <c r="B294" s="6">
        <v>44936.812750787038</v>
      </c>
      <c r="C294" s="5" t="s">
        <v>131</v>
      </c>
      <c r="D294" s="15">
        <v>45113249898</v>
      </c>
      <c r="E294" s="8" t="s">
        <v>138</v>
      </c>
      <c r="H294" s="9">
        <v>26877.8</v>
      </c>
      <c r="I294" s="5" t="s">
        <v>28</v>
      </c>
      <c r="J294" s="5" t="s">
        <v>141</v>
      </c>
    </row>
    <row r="295" spans="1:10">
      <c r="A295" s="5" t="s">
        <v>490</v>
      </c>
      <c r="B295" s="6">
        <v>44936.812750787038</v>
      </c>
      <c r="C295" s="5" t="s">
        <v>131</v>
      </c>
      <c r="D295" s="15">
        <v>45143470670</v>
      </c>
      <c r="E295" s="8" t="s">
        <v>138</v>
      </c>
      <c r="H295" s="9">
        <v>148.97999999999999</v>
      </c>
      <c r="I295" s="5" t="s">
        <v>28</v>
      </c>
      <c r="J295" s="5" t="s">
        <v>139</v>
      </c>
    </row>
    <row r="296" spans="1:10">
      <c r="A296" s="5" t="s">
        <v>490</v>
      </c>
      <c r="B296" s="6">
        <v>44936.812750787038</v>
      </c>
      <c r="C296" s="5" t="s">
        <v>131</v>
      </c>
      <c r="D296" s="15">
        <v>45143470894</v>
      </c>
      <c r="E296" s="8" t="s">
        <v>138</v>
      </c>
      <c r="H296" s="9">
        <v>339.89</v>
      </c>
      <c r="I296" s="5" t="s">
        <v>28</v>
      </c>
      <c r="J296" s="5" t="s">
        <v>139</v>
      </c>
    </row>
    <row r="297" spans="1:10">
      <c r="A297" s="5" t="s">
        <v>490</v>
      </c>
      <c r="B297" s="6">
        <v>44936.812750787038</v>
      </c>
      <c r="C297" s="5" t="s">
        <v>131</v>
      </c>
      <c r="D297" s="15">
        <v>45153097430</v>
      </c>
      <c r="E297" s="8" t="s">
        <v>138</v>
      </c>
      <c r="H297" s="9">
        <v>664.54</v>
      </c>
      <c r="I297" s="5" t="s">
        <v>28</v>
      </c>
      <c r="J297" s="5" t="s">
        <v>139</v>
      </c>
    </row>
    <row r="298" spans="1:10">
      <c r="A298" s="5" t="s">
        <v>490</v>
      </c>
      <c r="B298" s="6">
        <v>44936.812750787038</v>
      </c>
      <c r="C298" s="5" t="s">
        <v>131</v>
      </c>
      <c r="D298" s="15">
        <v>45123231043</v>
      </c>
      <c r="E298" s="8" t="s">
        <v>138</v>
      </c>
      <c r="H298" s="9">
        <v>3958.1</v>
      </c>
      <c r="I298" s="5" t="s">
        <v>28</v>
      </c>
      <c r="J298" s="5" t="s">
        <v>139</v>
      </c>
    </row>
    <row r="299" spans="1:10">
      <c r="A299" s="5" t="s">
        <v>490</v>
      </c>
      <c r="B299" s="6">
        <v>44936.812750787038</v>
      </c>
      <c r="C299" s="5" t="s">
        <v>131</v>
      </c>
      <c r="D299" s="15">
        <v>45133102014</v>
      </c>
      <c r="E299" s="8" t="s">
        <v>138</v>
      </c>
      <c r="H299" s="9">
        <v>4661.16</v>
      </c>
      <c r="I299" s="5" t="s">
        <v>28</v>
      </c>
      <c r="J299" s="8" t="s">
        <v>142</v>
      </c>
    </row>
    <row r="300" spans="1:10">
      <c r="A300" s="5" t="s">
        <v>490</v>
      </c>
      <c r="B300" s="6">
        <v>44936.812750787038</v>
      </c>
      <c r="C300" s="5" t="s">
        <v>131</v>
      </c>
      <c r="D300" s="7"/>
      <c r="E300" s="8"/>
      <c r="F300" s="9">
        <v>9791.6</v>
      </c>
      <c r="I300" s="10" t="s">
        <v>9</v>
      </c>
      <c r="J300" s="5" t="s">
        <v>143</v>
      </c>
    </row>
    <row r="301" spans="1:10">
      <c r="A301" s="5" t="s">
        <v>490</v>
      </c>
      <c r="B301" s="6">
        <v>44936.812750787038</v>
      </c>
      <c r="C301" s="5" t="s">
        <v>131</v>
      </c>
      <c r="D301" s="7"/>
      <c r="E301" s="8"/>
      <c r="F301" s="9">
        <v>18590.599999999999</v>
      </c>
      <c r="I301" s="10" t="s">
        <v>9</v>
      </c>
      <c r="J301" s="8" t="s">
        <v>251</v>
      </c>
    </row>
    <row r="302" spans="1:10">
      <c r="A302" s="5" t="s">
        <v>490</v>
      </c>
      <c r="B302" s="6">
        <v>44936.812750787038</v>
      </c>
      <c r="C302" s="5" t="s">
        <v>131</v>
      </c>
      <c r="D302" s="7"/>
      <c r="E302" s="8"/>
      <c r="F302" s="9">
        <v>21230.9</v>
      </c>
      <c r="I302" s="10" t="s">
        <v>9</v>
      </c>
      <c r="J302" s="5" t="s">
        <v>141</v>
      </c>
    </row>
    <row r="303" spans="1:10">
      <c r="A303" s="5" t="s">
        <v>490</v>
      </c>
      <c r="B303" s="6">
        <v>44936.812750787038</v>
      </c>
      <c r="C303" s="5" t="s">
        <v>131</v>
      </c>
      <c r="D303" s="7"/>
      <c r="E303" s="8"/>
      <c r="F303" s="9">
        <v>11607.5</v>
      </c>
      <c r="I303" s="10" t="s">
        <v>9</v>
      </c>
      <c r="J303" s="8" t="s">
        <v>145</v>
      </c>
    </row>
    <row r="304" spans="1:10">
      <c r="A304" s="5" t="s">
        <v>490</v>
      </c>
      <c r="B304" s="6">
        <v>44936.812750787038</v>
      </c>
      <c r="C304" s="5" t="s">
        <v>131</v>
      </c>
      <c r="D304" s="7"/>
      <c r="E304" s="8"/>
      <c r="F304" s="9">
        <v>11996.2</v>
      </c>
      <c r="I304" s="10" t="s">
        <v>9</v>
      </c>
      <c r="J304" s="5" t="s">
        <v>146</v>
      </c>
    </row>
    <row r="305" spans="1:10">
      <c r="A305" s="5" t="s">
        <v>490</v>
      </c>
      <c r="B305" s="6">
        <v>44936.812750787038</v>
      </c>
      <c r="C305" s="5" t="s">
        <v>131</v>
      </c>
      <c r="D305" s="7"/>
      <c r="E305" s="8"/>
      <c r="F305" s="9">
        <v>14963.6</v>
      </c>
      <c r="I305" s="10" t="s">
        <v>9</v>
      </c>
      <c r="J305" s="5" t="s">
        <v>132</v>
      </c>
    </row>
    <row r="306" spans="1:10">
      <c r="A306" s="5" t="s">
        <v>490</v>
      </c>
      <c r="B306" s="6">
        <v>44936.812750787038</v>
      </c>
      <c r="C306" s="5" t="s">
        <v>131</v>
      </c>
      <c r="D306" s="7"/>
      <c r="E306" s="8"/>
      <c r="F306" s="9">
        <v>12859.5</v>
      </c>
      <c r="I306" s="10" t="s">
        <v>9</v>
      </c>
      <c r="J306" s="5" t="s">
        <v>147</v>
      </c>
    </row>
    <row r="307" spans="1:10">
      <c r="A307" s="5" t="s">
        <v>490</v>
      </c>
      <c r="B307" s="6">
        <v>44936.812750787038</v>
      </c>
      <c r="C307" s="5" t="s">
        <v>131</v>
      </c>
      <c r="D307" s="7"/>
      <c r="E307" s="8"/>
      <c r="F307" s="9">
        <v>9273.2999999999993</v>
      </c>
      <c r="I307" s="10" t="s">
        <v>9</v>
      </c>
      <c r="J307" s="8" t="s">
        <v>148</v>
      </c>
    </row>
    <row r="308" spans="1:10">
      <c r="A308" s="5" t="s">
        <v>490</v>
      </c>
      <c r="B308" s="6">
        <v>44936.812750787038</v>
      </c>
      <c r="C308" s="5" t="s">
        <v>131</v>
      </c>
      <c r="D308" s="7"/>
      <c r="E308" s="8"/>
      <c r="F308" s="9">
        <v>5654.1</v>
      </c>
      <c r="I308" s="10" t="s">
        <v>9</v>
      </c>
      <c r="J308" s="5" t="s">
        <v>149</v>
      </c>
    </row>
    <row r="309" spans="1:10">
      <c r="A309" s="5" t="s">
        <v>490</v>
      </c>
      <c r="B309" s="6">
        <v>44936.812750787038</v>
      </c>
      <c r="C309" s="5" t="s">
        <v>131</v>
      </c>
      <c r="D309" s="7"/>
      <c r="E309" s="8"/>
      <c r="F309" s="9">
        <v>13010.6</v>
      </c>
      <c r="I309" s="10" t="s">
        <v>9</v>
      </c>
      <c r="J309" s="8" t="s">
        <v>151</v>
      </c>
    </row>
    <row r="310" spans="1:10">
      <c r="A310" s="5" t="s">
        <v>490</v>
      </c>
      <c r="B310" s="6">
        <v>44936.812750787038</v>
      </c>
      <c r="C310" s="5" t="s">
        <v>131</v>
      </c>
      <c r="D310" s="7"/>
      <c r="E310" s="8"/>
      <c r="F310" s="9">
        <v>11900.7</v>
      </c>
      <c r="I310" s="10" t="s">
        <v>9</v>
      </c>
      <c r="J310" s="8" t="s">
        <v>152</v>
      </c>
    </row>
    <row r="311" spans="1:10">
      <c r="A311" s="5" t="s">
        <v>490</v>
      </c>
      <c r="B311" s="6">
        <v>44936.812750787038</v>
      </c>
      <c r="C311" s="5" t="s">
        <v>131</v>
      </c>
      <c r="D311" s="7"/>
      <c r="E311" s="8"/>
      <c r="F311" s="9">
        <v>9332.6</v>
      </c>
      <c r="I311" s="10" t="s">
        <v>9</v>
      </c>
      <c r="J311" s="8" t="s">
        <v>153</v>
      </c>
    </row>
    <row r="312" spans="1:10">
      <c r="A312" s="5" t="s">
        <v>490</v>
      </c>
      <c r="B312" s="6">
        <v>44936.812750787038</v>
      </c>
      <c r="C312" s="5" t="s">
        <v>131</v>
      </c>
      <c r="D312" s="7"/>
      <c r="E312" s="8"/>
      <c r="F312" s="9">
        <v>8785.4</v>
      </c>
      <c r="I312" s="10" t="s">
        <v>9</v>
      </c>
      <c r="J312" s="8" t="s">
        <v>293</v>
      </c>
    </row>
    <row r="313" spans="1:10">
      <c r="A313" s="5" t="s">
        <v>490</v>
      </c>
      <c r="B313" s="6">
        <v>44936.812750787038</v>
      </c>
      <c r="C313" s="5" t="s">
        <v>131</v>
      </c>
      <c r="D313" s="7"/>
      <c r="E313" s="8"/>
      <c r="F313" s="9">
        <v>10837.2</v>
      </c>
      <c r="I313" s="10" t="s">
        <v>9</v>
      </c>
      <c r="J313" s="8" t="s">
        <v>154</v>
      </c>
    </row>
    <row r="314" spans="1:10">
      <c r="A314" s="5" t="s">
        <v>490</v>
      </c>
      <c r="B314" s="6">
        <v>44936.812750787038</v>
      </c>
      <c r="C314" s="5" t="s">
        <v>131</v>
      </c>
      <c r="D314" s="7"/>
      <c r="E314" s="8"/>
      <c r="F314" s="9">
        <v>8487.2000000000007</v>
      </c>
      <c r="I314" s="10" t="s">
        <v>9</v>
      </c>
      <c r="J314" s="8" t="s">
        <v>155</v>
      </c>
    </row>
    <row r="315" spans="1:10">
      <c r="A315" s="5" t="s">
        <v>490</v>
      </c>
      <c r="B315" s="6">
        <v>44936.812750787038</v>
      </c>
      <c r="C315" s="5" t="s">
        <v>131</v>
      </c>
      <c r="D315" s="7"/>
      <c r="E315" s="8"/>
      <c r="F315" s="9">
        <v>15767.6</v>
      </c>
      <c r="I315" s="10" t="s">
        <v>9</v>
      </c>
      <c r="J315" s="8" t="s">
        <v>401</v>
      </c>
    </row>
    <row r="316" spans="1:10">
      <c r="A316" s="5" t="s">
        <v>490</v>
      </c>
      <c r="B316" s="6">
        <v>44936.812750787038</v>
      </c>
      <c r="C316" s="5" t="s">
        <v>131</v>
      </c>
      <c r="D316" s="7"/>
      <c r="E316" s="8"/>
      <c r="F316" s="9">
        <v>115544.4</v>
      </c>
      <c r="I316" s="10" t="s">
        <v>9</v>
      </c>
      <c r="J316" s="8" t="s">
        <v>142</v>
      </c>
    </row>
    <row r="317" spans="1:10">
      <c r="A317" s="5" t="s">
        <v>490</v>
      </c>
      <c r="B317" s="6">
        <v>44936.812750787038</v>
      </c>
      <c r="C317" s="5" t="s">
        <v>131</v>
      </c>
      <c r="D317" s="7"/>
      <c r="E317" s="8"/>
      <c r="F317" s="9">
        <v>14020</v>
      </c>
      <c r="I317" s="10" t="s">
        <v>9</v>
      </c>
      <c r="J317" s="5" t="s">
        <v>156</v>
      </c>
    </row>
    <row r="318" spans="1:10">
      <c r="A318" s="5" t="s">
        <v>490</v>
      </c>
      <c r="B318" s="6">
        <v>44936.812750787038</v>
      </c>
      <c r="C318" s="5" t="s">
        <v>131</v>
      </c>
      <c r="D318" s="7"/>
      <c r="E318" s="8"/>
      <c r="F318" s="9">
        <v>11415.5</v>
      </c>
      <c r="I318" s="10" t="s">
        <v>9</v>
      </c>
      <c r="J318" s="5" t="s">
        <v>400</v>
      </c>
    </row>
    <row r="319" spans="1:10">
      <c r="A319" s="5" t="s">
        <v>490</v>
      </c>
      <c r="B319" s="6">
        <v>44936.812750787038</v>
      </c>
      <c r="C319" s="5" t="s">
        <v>131</v>
      </c>
      <c r="D319" s="7"/>
      <c r="E319" s="8"/>
      <c r="F319" s="9">
        <v>3850.5</v>
      </c>
      <c r="I319" s="10" t="s">
        <v>9</v>
      </c>
      <c r="J319" s="5" t="s">
        <v>157</v>
      </c>
    </row>
    <row r="320" spans="1:10">
      <c r="A320" s="11" t="s">
        <v>22</v>
      </c>
      <c r="B320" s="3"/>
      <c r="C320" s="3"/>
      <c r="D320" s="7"/>
      <c r="E320" s="8"/>
      <c r="F320" s="12">
        <f>SUM(F287:G319)</f>
        <v>338919.00000000006</v>
      </c>
      <c r="H320" s="9"/>
      <c r="I320" s="10"/>
      <c r="J320" s="5"/>
    </row>
    <row r="321" spans="1:10" ht="15.75">
      <c r="A321" s="13" t="s">
        <v>23</v>
      </c>
      <c r="B321" s="13" t="s">
        <v>24</v>
      </c>
      <c r="C321" s="13" t="s">
        <v>25</v>
      </c>
      <c r="D321" s="14">
        <v>112584182</v>
      </c>
      <c r="E321" s="8"/>
      <c r="H321" s="9"/>
      <c r="I321" s="10"/>
      <c r="J321" s="5"/>
    </row>
    <row r="324" spans="1:10">
      <c r="A324" s="1" t="s">
        <v>0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3" t="s">
        <v>508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95" t="s">
        <v>0</v>
      </c>
      <c r="B326" s="95" t="s">
        <v>2</v>
      </c>
      <c r="C326" s="95" t="s">
        <v>3</v>
      </c>
      <c r="D326" s="95" t="s">
        <v>4</v>
      </c>
      <c r="E326" s="95" t="s">
        <v>5</v>
      </c>
      <c r="F326" s="97" t="s">
        <v>6</v>
      </c>
      <c r="G326" s="98"/>
      <c r="H326" s="99"/>
      <c r="I326" s="95" t="s">
        <v>7</v>
      </c>
      <c r="J326" s="95" t="s">
        <v>8</v>
      </c>
    </row>
    <row r="327" spans="1:10">
      <c r="A327" s="96"/>
      <c r="B327" s="96"/>
      <c r="C327" s="96"/>
      <c r="D327" s="96"/>
      <c r="E327" s="96"/>
      <c r="F327" s="4" t="s">
        <v>9</v>
      </c>
      <c r="G327" s="4" t="s">
        <v>10</v>
      </c>
      <c r="H327" s="4" t="s">
        <v>11</v>
      </c>
      <c r="I327" s="96"/>
      <c r="J327" s="96"/>
    </row>
    <row r="328" spans="1:10">
      <c r="A328" s="5" t="s">
        <v>526</v>
      </c>
      <c r="B328" s="6">
        <v>44937.779827025464</v>
      </c>
      <c r="C328" s="5" t="s">
        <v>131</v>
      </c>
      <c r="D328" s="7"/>
      <c r="E328" s="8"/>
      <c r="G328" s="9">
        <v>4480</v>
      </c>
      <c r="I328" s="10" t="s">
        <v>10</v>
      </c>
      <c r="J328" s="5" t="s">
        <v>141</v>
      </c>
    </row>
    <row r="329" spans="1:10">
      <c r="A329" s="5" t="s">
        <v>526</v>
      </c>
      <c r="B329" s="6">
        <v>44937.779827025464</v>
      </c>
      <c r="C329" s="5" t="s">
        <v>131</v>
      </c>
      <c r="D329" s="7"/>
      <c r="E329" s="8"/>
      <c r="G329" s="9">
        <v>11299.85</v>
      </c>
      <c r="I329" s="10" t="s">
        <v>10</v>
      </c>
      <c r="J329" s="8" t="s">
        <v>142</v>
      </c>
    </row>
    <row r="330" spans="1:10">
      <c r="A330" s="5" t="s">
        <v>526</v>
      </c>
      <c r="B330" s="6">
        <v>44937.779827025464</v>
      </c>
      <c r="C330" s="5" t="s">
        <v>131</v>
      </c>
      <c r="D330" s="7">
        <v>90539</v>
      </c>
      <c r="E330" s="8" t="s">
        <v>138</v>
      </c>
      <c r="H330" s="9">
        <v>49000</v>
      </c>
      <c r="I330" s="5" t="s">
        <v>28</v>
      </c>
      <c r="J330" s="8" t="s">
        <v>142</v>
      </c>
    </row>
    <row r="331" spans="1:10">
      <c r="A331" s="5" t="s">
        <v>526</v>
      </c>
      <c r="B331" s="6">
        <v>44937.779827025464</v>
      </c>
      <c r="C331" s="5" t="s">
        <v>131</v>
      </c>
      <c r="D331" s="15">
        <v>45163194271</v>
      </c>
      <c r="E331" s="8" t="s">
        <v>138</v>
      </c>
      <c r="H331" s="9">
        <v>4452</v>
      </c>
      <c r="I331" s="5" t="s">
        <v>28</v>
      </c>
      <c r="J331" s="5" t="s">
        <v>141</v>
      </c>
    </row>
    <row r="332" spans="1:10">
      <c r="A332" s="5" t="s">
        <v>526</v>
      </c>
      <c r="B332" s="6">
        <v>44937.779827025464</v>
      </c>
      <c r="C332" s="5" t="s">
        <v>131</v>
      </c>
      <c r="D332" s="15">
        <v>45123235698</v>
      </c>
      <c r="E332" s="8" t="s">
        <v>138</v>
      </c>
      <c r="H332" s="9">
        <v>2694.32</v>
      </c>
      <c r="I332" s="5" t="s">
        <v>28</v>
      </c>
      <c r="J332" s="5" t="s">
        <v>141</v>
      </c>
    </row>
    <row r="333" spans="1:10">
      <c r="A333" s="5" t="s">
        <v>526</v>
      </c>
      <c r="B333" s="6">
        <v>44937.779827025464</v>
      </c>
      <c r="C333" s="5" t="s">
        <v>131</v>
      </c>
      <c r="D333" s="15">
        <v>45143471203</v>
      </c>
      <c r="E333" s="8" t="s">
        <v>138</v>
      </c>
      <c r="H333" s="9">
        <v>143.94999999999999</v>
      </c>
      <c r="I333" s="5" t="s">
        <v>28</v>
      </c>
      <c r="J333" s="5" t="s">
        <v>139</v>
      </c>
    </row>
    <row r="334" spans="1:10">
      <c r="A334" s="5" t="s">
        <v>526</v>
      </c>
      <c r="B334" s="6">
        <v>44937.779827025464</v>
      </c>
      <c r="C334" s="5" t="s">
        <v>131</v>
      </c>
      <c r="D334" s="15">
        <v>45113252344</v>
      </c>
      <c r="E334" s="8" t="s">
        <v>138</v>
      </c>
      <c r="H334" s="9">
        <v>572</v>
      </c>
      <c r="I334" s="5" t="s">
        <v>28</v>
      </c>
      <c r="J334" s="5" t="s">
        <v>139</v>
      </c>
    </row>
    <row r="335" spans="1:10">
      <c r="A335" s="5" t="s">
        <v>526</v>
      </c>
      <c r="B335" s="6">
        <v>44937.779827025464</v>
      </c>
      <c r="C335" s="5" t="s">
        <v>131</v>
      </c>
      <c r="D335" s="15">
        <v>45113253971</v>
      </c>
      <c r="E335" s="8" t="s">
        <v>138</v>
      </c>
      <c r="H335" s="9">
        <v>904.59</v>
      </c>
      <c r="I335" s="5" t="s">
        <v>28</v>
      </c>
      <c r="J335" s="5" t="s">
        <v>139</v>
      </c>
    </row>
    <row r="336" spans="1:10">
      <c r="A336" s="5" t="s">
        <v>526</v>
      </c>
      <c r="B336" s="6">
        <v>44937.779827025464</v>
      </c>
      <c r="C336" s="5" t="s">
        <v>131</v>
      </c>
      <c r="D336" s="7"/>
      <c r="E336" s="8"/>
      <c r="F336" s="9">
        <v>8041.2</v>
      </c>
      <c r="I336" s="10" t="s">
        <v>9</v>
      </c>
      <c r="J336" s="5" t="s">
        <v>143</v>
      </c>
    </row>
    <row r="337" spans="1:10">
      <c r="A337" s="5" t="s">
        <v>526</v>
      </c>
      <c r="B337" s="6">
        <v>44937.779827025464</v>
      </c>
      <c r="C337" s="5" t="s">
        <v>131</v>
      </c>
      <c r="D337" s="7"/>
      <c r="E337" s="8"/>
      <c r="F337" s="9">
        <v>18758.099999999999</v>
      </c>
      <c r="I337" s="10" t="s">
        <v>9</v>
      </c>
      <c r="J337" s="8" t="s">
        <v>251</v>
      </c>
    </row>
    <row r="338" spans="1:10">
      <c r="A338" s="5" t="s">
        <v>526</v>
      </c>
      <c r="B338" s="6">
        <v>44937.779827025464</v>
      </c>
      <c r="C338" s="5" t="s">
        <v>131</v>
      </c>
      <c r="D338" s="7"/>
      <c r="E338" s="8"/>
      <c r="F338" s="9">
        <v>54332.6</v>
      </c>
      <c r="I338" s="10" t="s">
        <v>9</v>
      </c>
      <c r="J338" s="5" t="s">
        <v>141</v>
      </c>
    </row>
    <row r="339" spans="1:10">
      <c r="A339" s="5" t="s">
        <v>526</v>
      </c>
      <c r="B339" s="6">
        <v>44937.779827025464</v>
      </c>
      <c r="C339" s="5" t="s">
        <v>131</v>
      </c>
      <c r="D339" s="7"/>
      <c r="E339" s="8"/>
      <c r="F339" s="9">
        <v>8114.8</v>
      </c>
      <c r="I339" s="10" t="s">
        <v>9</v>
      </c>
      <c r="J339" s="8" t="s">
        <v>145</v>
      </c>
    </row>
    <row r="340" spans="1:10">
      <c r="A340" s="5" t="s">
        <v>526</v>
      </c>
      <c r="B340" s="6">
        <v>44937.779827025464</v>
      </c>
      <c r="C340" s="5" t="s">
        <v>131</v>
      </c>
      <c r="D340" s="7"/>
      <c r="E340" s="8"/>
      <c r="F340" s="9">
        <v>14215</v>
      </c>
      <c r="I340" s="10" t="s">
        <v>9</v>
      </c>
      <c r="J340" s="5" t="s">
        <v>146</v>
      </c>
    </row>
    <row r="341" spans="1:10">
      <c r="A341" s="5" t="s">
        <v>526</v>
      </c>
      <c r="B341" s="6">
        <v>44937.779827025464</v>
      </c>
      <c r="C341" s="5" t="s">
        <v>131</v>
      </c>
      <c r="D341" s="7"/>
      <c r="E341" s="8"/>
      <c r="F341" s="9">
        <v>8421.7000000000007</v>
      </c>
      <c r="I341" s="10" t="s">
        <v>9</v>
      </c>
      <c r="J341" s="5" t="s">
        <v>132</v>
      </c>
    </row>
    <row r="342" spans="1:10">
      <c r="A342" s="5" t="s">
        <v>526</v>
      </c>
      <c r="B342" s="6">
        <v>44937.779827025464</v>
      </c>
      <c r="C342" s="5" t="s">
        <v>131</v>
      </c>
      <c r="D342" s="7"/>
      <c r="E342" s="8"/>
      <c r="F342" s="9">
        <v>9604.1</v>
      </c>
      <c r="I342" s="10" t="s">
        <v>9</v>
      </c>
      <c r="J342" s="5" t="s">
        <v>147</v>
      </c>
    </row>
    <row r="343" spans="1:10">
      <c r="A343" s="5" t="s">
        <v>526</v>
      </c>
      <c r="B343" s="6">
        <v>44937.779827025464</v>
      </c>
      <c r="C343" s="5" t="s">
        <v>131</v>
      </c>
      <c r="D343" s="7"/>
      <c r="E343" s="8"/>
      <c r="F343" s="9">
        <v>11939.6</v>
      </c>
      <c r="I343" s="10" t="s">
        <v>9</v>
      </c>
      <c r="J343" s="8" t="s">
        <v>148</v>
      </c>
    </row>
    <row r="344" spans="1:10">
      <c r="A344" s="5" t="s">
        <v>526</v>
      </c>
      <c r="B344" s="6">
        <v>44937.779827025464</v>
      </c>
      <c r="C344" s="5" t="s">
        <v>131</v>
      </c>
      <c r="D344" s="7"/>
      <c r="E344" s="8"/>
      <c r="F344" s="9">
        <v>11268.9</v>
      </c>
      <c r="I344" s="10" t="s">
        <v>9</v>
      </c>
      <c r="J344" s="5" t="s">
        <v>149</v>
      </c>
    </row>
    <row r="345" spans="1:10">
      <c r="A345" s="5" t="s">
        <v>526</v>
      </c>
      <c r="B345" s="6">
        <v>44937.779827025464</v>
      </c>
      <c r="C345" s="5" t="s">
        <v>131</v>
      </c>
      <c r="D345" s="7"/>
      <c r="E345" s="8"/>
      <c r="F345" s="9">
        <v>8672.5</v>
      </c>
      <c r="I345" s="10" t="s">
        <v>9</v>
      </c>
      <c r="J345" s="5" t="s">
        <v>150</v>
      </c>
    </row>
    <row r="346" spans="1:10">
      <c r="A346" s="5" t="s">
        <v>526</v>
      </c>
      <c r="B346" s="6">
        <v>44937.779827025464</v>
      </c>
      <c r="C346" s="5" t="s">
        <v>131</v>
      </c>
      <c r="D346" s="7"/>
      <c r="E346" s="8"/>
      <c r="F346" s="9">
        <v>7364.3</v>
      </c>
      <c r="I346" s="10" t="s">
        <v>9</v>
      </c>
      <c r="J346" s="8" t="s">
        <v>151</v>
      </c>
    </row>
    <row r="347" spans="1:10">
      <c r="A347" s="5" t="s">
        <v>526</v>
      </c>
      <c r="B347" s="6">
        <v>44937.779827025464</v>
      </c>
      <c r="C347" s="5" t="s">
        <v>131</v>
      </c>
      <c r="D347" s="7"/>
      <c r="E347" s="8"/>
      <c r="F347" s="9">
        <v>10778.5</v>
      </c>
      <c r="I347" s="10" t="s">
        <v>9</v>
      </c>
      <c r="J347" s="8" t="s">
        <v>152</v>
      </c>
    </row>
    <row r="348" spans="1:10">
      <c r="A348" s="5" t="s">
        <v>526</v>
      </c>
      <c r="B348" s="6">
        <v>44937.779827025464</v>
      </c>
      <c r="C348" s="5" t="s">
        <v>131</v>
      </c>
      <c r="D348" s="7"/>
      <c r="E348" s="8"/>
      <c r="F348" s="9">
        <v>8032.4</v>
      </c>
      <c r="I348" s="10" t="s">
        <v>9</v>
      </c>
      <c r="J348" s="8" t="s">
        <v>153</v>
      </c>
    </row>
    <row r="349" spans="1:10">
      <c r="A349" s="5" t="s">
        <v>526</v>
      </c>
      <c r="B349" s="6">
        <v>44937.779827025464</v>
      </c>
      <c r="C349" s="5" t="s">
        <v>131</v>
      </c>
      <c r="D349" s="7"/>
      <c r="E349" s="8"/>
      <c r="F349" s="9">
        <v>11320.4</v>
      </c>
      <c r="I349" s="10" t="s">
        <v>9</v>
      </c>
      <c r="J349" s="8" t="s">
        <v>293</v>
      </c>
    </row>
    <row r="350" spans="1:10">
      <c r="A350" s="5" t="s">
        <v>526</v>
      </c>
      <c r="B350" s="6">
        <v>44937.779827025464</v>
      </c>
      <c r="C350" s="5" t="s">
        <v>131</v>
      </c>
      <c r="D350" s="7"/>
      <c r="E350" s="8"/>
      <c r="F350" s="9">
        <v>14158.5</v>
      </c>
      <c r="I350" s="10" t="s">
        <v>9</v>
      </c>
      <c r="J350" s="8" t="s">
        <v>154</v>
      </c>
    </row>
    <row r="351" spans="1:10">
      <c r="A351" s="5" t="s">
        <v>526</v>
      </c>
      <c r="B351" s="6">
        <v>44937.779827025464</v>
      </c>
      <c r="C351" s="5" t="s">
        <v>131</v>
      </c>
      <c r="D351" s="7"/>
      <c r="E351" s="8"/>
      <c r="F351" s="9">
        <v>12030.6</v>
      </c>
      <c r="I351" s="10" t="s">
        <v>9</v>
      </c>
      <c r="J351" s="8" t="s">
        <v>155</v>
      </c>
    </row>
    <row r="352" spans="1:10">
      <c r="A352" s="5" t="s">
        <v>526</v>
      </c>
      <c r="B352" s="6">
        <v>44937.779827025464</v>
      </c>
      <c r="C352" s="5" t="s">
        <v>131</v>
      </c>
      <c r="D352" s="7"/>
      <c r="E352" s="8"/>
      <c r="F352" s="9">
        <v>3495.6</v>
      </c>
      <c r="I352" s="10" t="s">
        <v>9</v>
      </c>
      <c r="J352" s="8" t="s">
        <v>401</v>
      </c>
    </row>
    <row r="353" spans="1:10">
      <c r="A353" s="5" t="s">
        <v>526</v>
      </c>
      <c r="B353" s="6">
        <v>44937.779827025464</v>
      </c>
      <c r="C353" s="5" t="s">
        <v>131</v>
      </c>
      <c r="D353" s="7"/>
      <c r="E353" s="8"/>
      <c r="F353" s="9">
        <v>27608.9</v>
      </c>
      <c r="I353" s="10" t="s">
        <v>9</v>
      </c>
      <c r="J353" s="8" t="s">
        <v>142</v>
      </c>
    </row>
    <row r="354" spans="1:10">
      <c r="A354" s="11" t="s">
        <v>22</v>
      </c>
      <c r="B354" s="3"/>
      <c r="C354" s="3"/>
      <c r="D354" s="19">
        <f>260457.55+3480</f>
        <v>263937.55</v>
      </c>
      <c r="E354" s="8"/>
      <c r="F354" s="39">
        <f>SUM(F328:G353)</f>
        <v>263937.55</v>
      </c>
      <c r="H354" s="9"/>
      <c r="I354" s="10"/>
      <c r="J354" s="8"/>
    </row>
    <row r="355" spans="1:10">
      <c r="A355" s="13" t="s">
        <v>23</v>
      </c>
      <c r="B355" s="13" t="s">
        <v>24</v>
      </c>
      <c r="C355" s="13" t="s">
        <v>25</v>
      </c>
      <c r="D355" s="7"/>
      <c r="E355" s="8"/>
      <c r="H355" s="9"/>
      <c r="I355" s="10"/>
      <c r="J355" s="8"/>
    </row>
    <row r="356" spans="1:10" ht="15.75">
      <c r="D356" s="14">
        <v>112584185</v>
      </c>
    </row>
    <row r="357" spans="1:10" ht="15.75">
      <c r="D357" s="14">
        <v>112584226</v>
      </c>
    </row>
    <row r="359" spans="1:10">
      <c r="A359" s="1" t="s">
        <v>0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3" t="s">
        <v>541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95" t="s">
        <v>0</v>
      </c>
      <c r="B361" s="95" t="s">
        <v>2</v>
      </c>
      <c r="C361" s="95" t="s">
        <v>3</v>
      </c>
      <c r="D361" s="95" t="s">
        <v>4</v>
      </c>
      <c r="E361" s="95" t="s">
        <v>5</v>
      </c>
      <c r="F361" s="97" t="s">
        <v>6</v>
      </c>
      <c r="G361" s="98"/>
      <c r="H361" s="99"/>
      <c r="I361" s="95" t="s">
        <v>7</v>
      </c>
      <c r="J361" s="95" t="s">
        <v>8</v>
      </c>
    </row>
    <row r="362" spans="1:10">
      <c r="A362" s="96"/>
      <c r="B362" s="96"/>
      <c r="C362" s="96"/>
      <c r="D362" s="96"/>
      <c r="E362" s="96"/>
      <c r="F362" s="4" t="s">
        <v>9</v>
      </c>
      <c r="G362" s="4" t="s">
        <v>10</v>
      </c>
      <c r="H362" s="4" t="s">
        <v>11</v>
      </c>
      <c r="I362" s="96"/>
      <c r="J362" s="96"/>
    </row>
    <row r="363" spans="1:10">
      <c r="A363" s="5" t="s">
        <v>561</v>
      </c>
      <c r="B363" s="6">
        <v>44938.8072230787</v>
      </c>
      <c r="C363" s="5" t="s">
        <v>131</v>
      </c>
      <c r="D363" s="15">
        <v>45143475070</v>
      </c>
      <c r="E363" s="8" t="s">
        <v>138</v>
      </c>
      <c r="H363" s="9">
        <v>168</v>
      </c>
      <c r="I363" s="5" t="s">
        <v>28</v>
      </c>
      <c r="J363" s="5" t="s">
        <v>139</v>
      </c>
    </row>
    <row r="364" spans="1:10">
      <c r="A364" s="5" t="s">
        <v>561</v>
      </c>
      <c r="B364" s="6">
        <v>44938.8072230787</v>
      </c>
      <c r="C364" s="5" t="s">
        <v>131</v>
      </c>
      <c r="D364" s="15">
        <v>45113254689</v>
      </c>
      <c r="E364" s="8" t="s">
        <v>138</v>
      </c>
      <c r="H364" s="9">
        <v>313.93</v>
      </c>
      <c r="I364" s="5" t="s">
        <v>28</v>
      </c>
      <c r="J364" s="5" t="s">
        <v>139</v>
      </c>
    </row>
    <row r="365" spans="1:10">
      <c r="A365" s="5" t="s">
        <v>561</v>
      </c>
      <c r="B365" s="6">
        <v>44938.8072230787</v>
      </c>
      <c r="C365" s="5" t="s">
        <v>131</v>
      </c>
      <c r="D365" s="15">
        <v>45133106931</v>
      </c>
      <c r="E365" s="8" t="s">
        <v>138</v>
      </c>
      <c r="H365" s="9">
        <v>519.54</v>
      </c>
      <c r="I365" s="5" t="s">
        <v>28</v>
      </c>
      <c r="J365" s="5" t="s">
        <v>139</v>
      </c>
    </row>
    <row r="366" spans="1:10">
      <c r="A366" s="5" t="s">
        <v>561</v>
      </c>
      <c r="B366" s="6">
        <v>44938.8072230787</v>
      </c>
      <c r="C366" s="5" t="s">
        <v>131</v>
      </c>
      <c r="D366" s="15">
        <v>45153100405</v>
      </c>
      <c r="E366" s="8" t="s">
        <v>138</v>
      </c>
      <c r="H366" s="9">
        <v>1686.11</v>
      </c>
      <c r="I366" s="5" t="s">
        <v>28</v>
      </c>
      <c r="J366" s="5" t="s">
        <v>139</v>
      </c>
    </row>
    <row r="367" spans="1:10">
      <c r="A367" s="5" t="s">
        <v>561</v>
      </c>
      <c r="B367" s="6">
        <v>44938.8072230787</v>
      </c>
      <c r="C367" s="5" t="s">
        <v>131</v>
      </c>
      <c r="D367" s="15">
        <v>53512231139</v>
      </c>
      <c r="E367" s="8" t="s">
        <v>138</v>
      </c>
      <c r="H367" s="9">
        <v>927.98</v>
      </c>
      <c r="I367" s="5" t="s">
        <v>28</v>
      </c>
      <c r="J367" s="5" t="s">
        <v>139</v>
      </c>
    </row>
    <row r="368" spans="1:10">
      <c r="A368" s="5" t="s">
        <v>561</v>
      </c>
      <c r="B368" s="6">
        <v>44938.8072230787</v>
      </c>
      <c r="C368" s="5" t="s">
        <v>131</v>
      </c>
      <c r="D368" s="15">
        <v>45153100268</v>
      </c>
      <c r="E368" s="8" t="s">
        <v>138</v>
      </c>
      <c r="H368" s="9">
        <v>1235.03</v>
      </c>
      <c r="I368" s="5" t="s">
        <v>28</v>
      </c>
      <c r="J368" s="5" t="s">
        <v>139</v>
      </c>
    </row>
    <row r="369" spans="1:10">
      <c r="A369" s="5" t="s">
        <v>561</v>
      </c>
      <c r="B369" s="6">
        <v>44938.8072230787</v>
      </c>
      <c r="C369" s="5" t="s">
        <v>131</v>
      </c>
      <c r="D369" s="7">
        <v>34704151</v>
      </c>
      <c r="E369" s="8" t="s">
        <v>90</v>
      </c>
      <c r="H369" s="9">
        <v>12218.12</v>
      </c>
      <c r="I369" s="5" t="s">
        <v>28</v>
      </c>
      <c r="J369" s="5" t="s">
        <v>139</v>
      </c>
    </row>
    <row r="370" spans="1:10">
      <c r="A370" s="5" t="s">
        <v>561</v>
      </c>
      <c r="B370" s="6">
        <v>44938.8072230787</v>
      </c>
      <c r="C370" s="5" t="s">
        <v>131</v>
      </c>
      <c r="D370" s="15">
        <v>45113256519</v>
      </c>
      <c r="E370" s="8" t="s">
        <v>138</v>
      </c>
      <c r="H370" s="9">
        <v>4759.01</v>
      </c>
      <c r="I370" s="5" t="s">
        <v>28</v>
      </c>
      <c r="J370" s="8" t="s">
        <v>142</v>
      </c>
    </row>
    <row r="371" spans="1:10">
      <c r="A371" s="5" t="s">
        <v>561</v>
      </c>
      <c r="B371" s="6">
        <v>44938.8072230787</v>
      </c>
      <c r="C371" s="5" t="s">
        <v>131</v>
      </c>
      <c r="D371" s="15">
        <v>451132565191</v>
      </c>
      <c r="E371" s="8" t="s">
        <v>138</v>
      </c>
      <c r="H371" s="9">
        <v>5240.99</v>
      </c>
      <c r="I371" s="5" t="s">
        <v>28</v>
      </c>
      <c r="J371" s="8" t="s">
        <v>142</v>
      </c>
    </row>
    <row r="372" spans="1:10">
      <c r="A372" s="5" t="s">
        <v>561</v>
      </c>
      <c r="B372" s="6">
        <v>44938.8072230787</v>
      </c>
      <c r="C372" s="5" t="s">
        <v>131</v>
      </c>
      <c r="D372" s="15">
        <v>53212254587</v>
      </c>
      <c r="E372" s="8" t="s">
        <v>138</v>
      </c>
      <c r="H372" s="9">
        <v>560.28</v>
      </c>
      <c r="I372" s="5" t="s">
        <v>28</v>
      </c>
      <c r="J372" s="5" t="s">
        <v>139</v>
      </c>
    </row>
    <row r="373" spans="1:10">
      <c r="A373" s="5" t="s">
        <v>561</v>
      </c>
      <c r="B373" s="6">
        <v>44938.8072230787</v>
      </c>
      <c r="C373" s="5" t="s">
        <v>131</v>
      </c>
      <c r="D373" s="15">
        <v>45153102041</v>
      </c>
      <c r="E373" s="8" t="s">
        <v>138</v>
      </c>
      <c r="H373" s="9">
        <v>163.51</v>
      </c>
      <c r="I373" s="5" t="s">
        <v>28</v>
      </c>
      <c r="J373" s="5" t="s">
        <v>139</v>
      </c>
    </row>
    <row r="374" spans="1:10">
      <c r="A374" s="5" t="s">
        <v>561</v>
      </c>
      <c r="B374" s="6">
        <v>44938.8072230787</v>
      </c>
      <c r="C374" s="5" t="s">
        <v>131</v>
      </c>
      <c r="D374" s="15">
        <v>53412223852</v>
      </c>
      <c r="E374" s="8" t="s">
        <v>138</v>
      </c>
      <c r="H374" s="9">
        <v>623.34</v>
      </c>
      <c r="I374" s="5" t="s">
        <v>28</v>
      </c>
      <c r="J374" s="5" t="s">
        <v>139</v>
      </c>
    </row>
    <row r="375" spans="1:10">
      <c r="A375" s="5" t="s">
        <v>561</v>
      </c>
      <c r="B375" s="6">
        <v>44938.8072230787</v>
      </c>
      <c r="C375" s="5" t="s">
        <v>131</v>
      </c>
      <c r="D375" s="15">
        <v>45163196599</v>
      </c>
      <c r="E375" s="8" t="s">
        <v>138</v>
      </c>
      <c r="H375" s="9">
        <v>1747.79</v>
      </c>
      <c r="I375" s="5" t="s">
        <v>28</v>
      </c>
      <c r="J375" s="5" t="s">
        <v>139</v>
      </c>
    </row>
    <row r="376" spans="1:10">
      <c r="A376" s="5" t="s">
        <v>561</v>
      </c>
      <c r="B376" s="6">
        <v>44938.8072230787</v>
      </c>
      <c r="C376" s="5" t="s">
        <v>131</v>
      </c>
      <c r="D376" s="15">
        <v>45143475732</v>
      </c>
      <c r="E376" s="8" t="s">
        <v>138</v>
      </c>
      <c r="H376" s="9">
        <v>60.6</v>
      </c>
      <c r="I376" s="5" t="s">
        <v>28</v>
      </c>
      <c r="J376" s="5" t="s">
        <v>139</v>
      </c>
    </row>
    <row r="377" spans="1:10">
      <c r="A377" s="5" t="s">
        <v>561</v>
      </c>
      <c r="B377" s="6">
        <v>44938.8072230787</v>
      </c>
      <c r="C377" s="5" t="s">
        <v>131</v>
      </c>
      <c r="D377" s="15">
        <v>45143475881</v>
      </c>
      <c r="E377" s="8" t="s">
        <v>138</v>
      </c>
      <c r="H377" s="9">
        <v>191.12</v>
      </c>
      <c r="I377" s="5" t="s">
        <v>28</v>
      </c>
      <c r="J377" s="5" t="s">
        <v>139</v>
      </c>
    </row>
    <row r="378" spans="1:10">
      <c r="A378" s="5" t="s">
        <v>561</v>
      </c>
      <c r="B378" s="6">
        <v>44938.8072230787</v>
      </c>
      <c r="C378" s="5" t="s">
        <v>131</v>
      </c>
      <c r="D378" s="15">
        <v>53412224260</v>
      </c>
      <c r="E378" s="8" t="s">
        <v>138</v>
      </c>
      <c r="H378" s="9">
        <v>188.65</v>
      </c>
      <c r="I378" s="5" t="s">
        <v>28</v>
      </c>
      <c r="J378" s="5" t="s">
        <v>139</v>
      </c>
    </row>
    <row r="379" spans="1:10">
      <c r="A379" s="5" t="s">
        <v>561</v>
      </c>
      <c r="B379" s="6">
        <v>44938.8072230787</v>
      </c>
      <c r="C379" s="5" t="s">
        <v>131</v>
      </c>
      <c r="D379" s="15">
        <v>45133108965</v>
      </c>
      <c r="E379" s="8" t="s">
        <v>138</v>
      </c>
      <c r="H379" s="9">
        <v>1452.64</v>
      </c>
      <c r="I379" s="5" t="s">
        <v>28</v>
      </c>
      <c r="J379" s="5" t="s">
        <v>139</v>
      </c>
    </row>
    <row r="380" spans="1:10">
      <c r="A380" s="5" t="s">
        <v>561</v>
      </c>
      <c r="B380" s="6">
        <v>44938.8072230787</v>
      </c>
      <c r="C380" s="5" t="s">
        <v>131</v>
      </c>
      <c r="D380" s="7"/>
      <c r="E380" s="8"/>
      <c r="F380" s="9">
        <v>9604.2999999999993</v>
      </c>
      <c r="I380" s="10" t="s">
        <v>9</v>
      </c>
      <c r="J380" s="8" t="s">
        <v>152</v>
      </c>
    </row>
    <row r="381" spans="1:10">
      <c r="A381" s="5" t="s">
        <v>561</v>
      </c>
      <c r="B381" s="6">
        <v>44938.8072230787</v>
      </c>
      <c r="C381" s="5" t="s">
        <v>131</v>
      </c>
      <c r="D381" s="7"/>
      <c r="E381" s="8"/>
      <c r="F381" s="9">
        <v>7870.6</v>
      </c>
      <c r="I381" s="10" t="s">
        <v>9</v>
      </c>
      <c r="J381" s="5" t="s">
        <v>143</v>
      </c>
    </row>
    <row r="382" spans="1:10">
      <c r="A382" s="5" t="s">
        <v>561</v>
      </c>
      <c r="B382" s="6">
        <v>44938.8072230787</v>
      </c>
      <c r="C382" s="5" t="s">
        <v>131</v>
      </c>
      <c r="D382" s="7"/>
      <c r="E382" s="8"/>
      <c r="F382" s="9">
        <v>20044.8</v>
      </c>
      <c r="I382" s="10" t="s">
        <v>9</v>
      </c>
      <c r="J382" s="5" t="s">
        <v>141</v>
      </c>
    </row>
    <row r="383" spans="1:10">
      <c r="A383" s="5" t="s">
        <v>561</v>
      </c>
      <c r="B383" s="6">
        <v>44938.8072230787</v>
      </c>
      <c r="C383" s="5" t="s">
        <v>131</v>
      </c>
      <c r="D383" s="7"/>
      <c r="E383" s="8"/>
      <c r="F383" s="9">
        <v>7553.6</v>
      </c>
      <c r="I383" s="10" t="s">
        <v>9</v>
      </c>
      <c r="J383" s="8" t="s">
        <v>145</v>
      </c>
    </row>
    <row r="384" spans="1:10">
      <c r="A384" s="5" t="s">
        <v>561</v>
      </c>
      <c r="B384" s="6">
        <v>44938.8072230787</v>
      </c>
      <c r="C384" s="5" t="s">
        <v>131</v>
      </c>
      <c r="D384" s="7"/>
      <c r="E384" s="8"/>
      <c r="F384" s="9">
        <v>12844.2</v>
      </c>
      <c r="I384" s="10" t="s">
        <v>9</v>
      </c>
      <c r="J384" s="5" t="s">
        <v>146</v>
      </c>
    </row>
    <row r="385" spans="1:10">
      <c r="A385" s="5" t="s">
        <v>561</v>
      </c>
      <c r="B385" s="6">
        <v>44938.8072230787</v>
      </c>
      <c r="C385" s="5" t="s">
        <v>131</v>
      </c>
      <c r="D385" s="7"/>
      <c r="E385" s="8"/>
      <c r="F385" s="9">
        <v>16243.5</v>
      </c>
      <c r="I385" s="10" t="s">
        <v>9</v>
      </c>
      <c r="J385" s="5" t="s">
        <v>132</v>
      </c>
    </row>
    <row r="386" spans="1:10">
      <c r="A386" s="5" t="s">
        <v>561</v>
      </c>
      <c r="B386" s="6">
        <v>44938.8072230787</v>
      </c>
      <c r="C386" s="5" t="s">
        <v>131</v>
      </c>
      <c r="D386" s="7"/>
      <c r="E386" s="8"/>
      <c r="F386" s="9">
        <v>22154</v>
      </c>
      <c r="I386" s="10" t="s">
        <v>9</v>
      </c>
      <c r="J386" s="5" t="s">
        <v>147</v>
      </c>
    </row>
    <row r="387" spans="1:10">
      <c r="A387" s="5" t="s">
        <v>561</v>
      </c>
      <c r="B387" s="6">
        <v>44938.8072230787</v>
      </c>
      <c r="C387" s="5" t="s">
        <v>131</v>
      </c>
      <c r="D387" s="7"/>
      <c r="E387" s="8"/>
      <c r="F387" s="9">
        <v>11037</v>
      </c>
      <c r="I387" s="10" t="s">
        <v>9</v>
      </c>
      <c r="J387" s="8" t="s">
        <v>148</v>
      </c>
    </row>
    <row r="388" spans="1:10">
      <c r="A388" s="5" t="s">
        <v>561</v>
      </c>
      <c r="B388" s="6">
        <v>44938.8072230787</v>
      </c>
      <c r="C388" s="5" t="s">
        <v>131</v>
      </c>
      <c r="D388" s="7"/>
      <c r="E388" s="8"/>
      <c r="F388" s="9">
        <v>6512</v>
      </c>
      <c r="I388" s="10" t="s">
        <v>9</v>
      </c>
      <c r="J388" s="5" t="s">
        <v>149</v>
      </c>
    </row>
    <row r="389" spans="1:10">
      <c r="A389" s="5" t="s">
        <v>561</v>
      </c>
      <c r="B389" s="6">
        <v>44938.8072230787</v>
      </c>
      <c r="C389" s="5" t="s">
        <v>131</v>
      </c>
      <c r="D389" s="7"/>
      <c r="E389" s="8"/>
      <c r="F389" s="9">
        <v>10868.6</v>
      </c>
      <c r="I389" s="10" t="s">
        <v>9</v>
      </c>
      <c r="J389" s="8" t="s">
        <v>151</v>
      </c>
    </row>
    <row r="390" spans="1:10">
      <c r="A390" s="5" t="s">
        <v>561</v>
      </c>
      <c r="B390" s="6">
        <v>44938.8072230787</v>
      </c>
      <c r="C390" s="5" t="s">
        <v>131</v>
      </c>
      <c r="D390" s="7"/>
      <c r="E390" s="8"/>
      <c r="F390" s="9">
        <v>10516.5</v>
      </c>
      <c r="I390" s="10" t="s">
        <v>9</v>
      </c>
      <c r="J390" s="8" t="s">
        <v>153</v>
      </c>
    </row>
    <row r="391" spans="1:10">
      <c r="A391" s="5" t="s">
        <v>561</v>
      </c>
      <c r="B391" s="6">
        <v>44938.8072230787</v>
      </c>
      <c r="C391" s="5" t="s">
        <v>131</v>
      </c>
      <c r="D391" s="7"/>
      <c r="E391" s="8"/>
      <c r="F391" s="9">
        <v>7043</v>
      </c>
      <c r="I391" s="10" t="s">
        <v>9</v>
      </c>
      <c r="J391" s="8" t="s">
        <v>293</v>
      </c>
    </row>
    <row r="392" spans="1:10">
      <c r="A392" s="5" t="s">
        <v>561</v>
      </c>
      <c r="B392" s="6">
        <v>44938.8072230787</v>
      </c>
      <c r="C392" s="5" t="s">
        <v>131</v>
      </c>
      <c r="D392" s="7"/>
      <c r="E392" s="8"/>
      <c r="F392" s="9">
        <v>16348.5</v>
      </c>
      <c r="I392" s="10" t="s">
        <v>9</v>
      </c>
      <c r="J392" s="8" t="s">
        <v>154</v>
      </c>
    </row>
    <row r="393" spans="1:10">
      <c r="A393" s="5" t="s">
        <v>561</v>
      </c>
      <c r="B393" s="6">
        <v>44938.8072230787</v>
      </c>
      <c r="C393" s="5" t="s">
        <v>131</v>
      </c>
      <c r="D393" s="7"/>
      <c r="E393" s="8"/>
      <c r="F393" s="9">
        <v>9566.2000000000007</v>
      </c>
      <c r="I393" s="10" t="s">
        <v>9</v>
      </c>
      <c r="J393" s="8" t="s">
        <v>155</v>
      </c>
    </row>
    <row r="394" spans="1:10">
      <c r="A394" s="5" t="s">
        <v>561</v>
      </c>
      <c r="B394" s="6">
        <v>44938.8072230787</v>
      </c>
      <c r="C394" s="5" t="s">
        <v>131</v>
      </c>
      <c r="D394" s="7"/>
      <c r="E394" s="8"/>
      <c r="F394" s="9">
        <v>8437.7999999999993</v>
      </c>
      <c r="I394" s="10" t="s">
        <v>9</v>
      </c>
      <c r="J394" s="8" t="s">
        <v>401</v>
      </c>
    </row>
    <row r="395" spans="1:10">
      <c r="A395" s="5" t="s">
        <v>561</v>
      </c>
      <c r="B395" s="6">
        <v>44938.8072230787</v>
      </c>
      <c r="C395" s="5" t="s">
        <v>131</v>
      </c>
      <c r="D395" s="7"/>
      <c r="E395" s="8"/>
      <c r="F395" s="9">
        <v>49443.6</v>
      </c>
      <c r="I395" s="10" t="s">
        <v>9</v>
      </c>
      <c r="J395" s="8" t="s">
        <v>142</v>
      </c>
    </row>
    <row r="396" spans="1:10">
      <c r="A396" s="11" t="s">
        <v>22</v>
      </c>
      <c r="B396" s="3"/>
      <c r="C396" s="3"/>
      <c r="D396" s="7"/>
      <c r="E396" s="8"/>
      <c r="F396" s="49">
        <f>SUM(F363:G395)</f>
        <v>226088.2</v>
      </c>
      <c r="I396" s="10"/>
      <c r="J396" s="8"/>
    </row>
    <row r="397" spans="1:10" ht="15.75">
      <c r="A397" s="13" t="s">
        <v>23</v>
      </c>
      <c r="B397" s="13" t="s">
        <v>24</v>
      </c>
      <c r="C397" s="13" t="s">
        <v>25</v>
      </c>
      <c r="D397" s="14">
        <v>112603525</v>
      </c>
      <c r="E397" s="8"/>
      <c r="F397" s="9"/>
      <c r="I397" s="10"/>
      <c r="J397" s="8"/>
    </row>
    <row r="400" spans="1:10">
      <c r="A400" s="1" t="s">
        <v>0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3" t="s">
        <v>585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95" t="s">
        <v>0</v>
      </c>
      <c r="B402" s="95" t="s">
        <v>2</v>
      </c>
      <c r="C402" s="95" t="s">
        <v>3</v>
      </c>
      <c r="D402" s="95" t="s">
        <v>4</v>
      </c>
      <c r="E402" s="95" t="s">
        <v>5</v>
      </c>
      <c r="F402" s="97" t="s">
        <v>6</v>
      </c>
      <c r="G402" s="98"/>
      <c r="H402" s="99"/>
      <c r="I402" s="95" t="s">
        <v>7</v>
      </c>
      <c r="J402" s="95" t="s">
        <v>8</v>
      </c>
    </row>
    <row r="403" spans="1:10">
      <c r="A403" s="96"/>
      <c r="B403" s="96"/>
      <c r="C403" s="96"/>
      <c r="D403" s="96"/>
      <c r="E403" s="96"/>
      <c r="F403" s="4" t="s">
        <v>9</v>
      </c>
      <c r="G403" s="4" t="s">
        <v>10</v>
      </c>
      <c r="H403" s="4" t="s">
        <v>11</v>
      </c>
      <c r="I403" s="96"/>
      <c r="J403" s="96"/>
    </row>
    <row r="404" spans="1:10">
      <c r="A404" s="5" t="s">
        <v>616</v>
      </c>
      <c r="B404" s="6">
        <v>44939.820122847224</v>
      </c>
      <c r="C404" s="5" t="s">
        <v>131</v>
      </c>
      <c r="D404" s="7"/>
      <c r="E404" s="8"/>
      <c r="G404" s="9">
        <v>2334.38</v>
      </c>
      <c r="I404" s="10" t="s">
        <v>10</v>
      </c>
      <c r="J404" s="5" t="s">
        <v>141</v>
      </c>
    </row>
    <row r="405" spans="1:10">
      <c r="A405" s="5" t="s">
        <v>616</v>
      </c>
      <c r="B405" s="6">
        <v>44939.820122847224</v>
      </c>
      <c r="C405" s="5" t="s">
        <v>131</v>
      </c>
      <c r="D405" s="7"/>
      <c r="E405" s="8"/>
      <c r="G405" s="9">
        <v>886.87</v>
      </c>
      <c r="I405" s="10" t="s">
        <v>10</v>
      </c>
      <c r="J405" s="8" t="s">
        <v>142</v>
      </c>
    </row>
    <row r="406" spans="1:10">
      <c r="A406" s="5" t="s">
        <v>616</v>
      </c>
      <c r="B406" s="6">
        <v>44939.820122847224</v>
      </c>
      <c r="C406" s="5" t="s">
        <v>131</v>
      </c>
      <c r="D406" s="15">
        <v>45143475330</v>
      </c>
      <c r="E406" s="8" t="s">
        <v>138</v>
      </c>
      <c r="H406" s="9">
        <v>3942</v>
      </c>
      <c r="I406" s="5" t="s">
        <v>28</v>
      </c>
      <c r="J406" s="5" t="s">
        <v>141</v>
      </c>
    </row>
    <row r="407" spans="1:10">
      <c r="A407" s="5" t="s">
        <v>616</v>
      </c>
      <c r="B407" s="6">
        <v>44939.820122847224</v>
      </c>
      <c r="C407" s="5" t="s">
        <v>131</v>
      </c>
      <c r="D407" s="15">
        <v>45123239278</v>
      </c>
      <c r="E407" s="8" t="s">
        <v>138</v>
      </c>
      <c r="H407" s="9">
        <v>101.66</v>
      </c>
      <c r="I407" s="5" t="s">
        <v>28</v>
      </c>
      <c r="J407" s="5" t="s">
        <v>139</v>
      </c>
    </row>
    <row r="408" spans="1:10">
      <c r="A408" s="5" t="s">
        <v>616</v>
      </c>
      <c r="B408" s="6">
        <v>44939.820122847224</v>
      </c>
      <c r="C408" s="5" t="s">
        <v>131</v>
      </c>
      <c r="D408" s="15">
        <v>45123240487</v>
      </c>
      <c r="E408" s="8" t="s">
        <v>138</v>
      </c>
      <c r="H408" s="9">
        <v>14632.58</v>
      </c>
      <c r="I408" s="5" t="s">
        <v>28</v>
      </c>
      <c r="J408" s="5" t="s">
        <v>139</v>
      </c>
    </row>
    <row r="409" spans="1:10">
      <c r="A409" s="5" t="s">
        <v>616</v>
      </c>
      <c r="B409" s="6">
        <v>44939.820122847224</v>
      </c>
      <c r="C409" s="5" t="s">
        <v>131</v>
      </c>
      <c r="D409" s="15">
        <v>23550682113</v>
      </c>
      <c r="E409" s="8" t="s">
        <v>138</v>
      </c>
      <c r="H409" s="9">
        <v>2000</v>
      </c>
      <c r="I409" s="5" t="s">
        <v>28</v>
      </c>
      <c r="J409" s="5" t="s">
        <v>141</v>
      </c>
    </row>
    <row r="410" spans="1:10">
      <c r="A410" s="5" t="s">
        <v>616</v>
      </c>
      <c r="B410" s="6">
        <v>44939.820122847224</v>
      </c>
      <c r="C410" s="5" t="s">
        <v>131</v>
      </c>
      <c r="D410" s="15">
        <v>23550682114</v>
      </c>
      <c r="E410" s="8" t="s">
        <v>138</v>
      </c>
      <c r="H410" s="9">
        <v>970</v>
      </c>
      <c r="I410" s="5" t="s">
        <v>28</v>
      </c>
      <c r="J410" s="5" t="s">
        <v>141</v>
      </c>
    </row>
    <row r="411" spans="1:10">
      <c r="A411" s="5" t="s">
        <v>616</v>
      </c>
      <c r="B411" s="6">
        <v>44939.820122847224</v>
      </c>
      <c r="C411" s="5" t="s">
        <v>131</v>
      </c>
      <c r="D411" s="15">
        <v>45153104908</v>
      </c>
      <c r="E411" s="8" t="s">
        <v>138</v>
      </c>
      <c r="H411" s="9">
        <v>279.94</v>
      </c>
      <c r="I411" s="5" t="s">
        <v>28</v>
      </c>
      <c r="J411" s="5" t="s">
        <v>139</v>
      </c>
    </row>
    <row r="412" spans="1:10">
      <c r="A412" s="5" t="s">
        <v>616</v>
      </c>
      <c r="B412" s="6">
        <v>44939.820122847224</v>
      </c>
      <c r="C412" s="5" t="s">
        <v>131</v>
      </c>
      <c r="D412" s="15">
        <v>23550682115</v>
      </c>
      <c r="E412" s="8" t="s">
        <v>138</v>
      </c>
      <c r="H412" s="9">
        <v>30</v>
      </c>
      <c r="I412" s="5" t="s">
        <v>28</v>
      </c>
      <c r="J412" s="5" t="s">
        <v>141</v>
      </c>
    </row>
    <row r="413" spans="1:10">
      <c r="A413" s="5" t="s">
        <v>616</v>
      </c>
      <c r="B413" s="6">
        <v>44939.820122847224</v>
      </c>
      <c r="C413" s="5" t="s">
        <v>131</v>
      </c>
      <c r="D413" s="15">
        <v>45153104924</v>
      </c>
      <c r="E413" s="8" t="s">
        <v>138</v>
      </c>
      <c r="H413" s="9">
        <v>434.98</v>
      </c>
      <c r="I413" s="5" t="s">
        <v>28</v>
      </c>
      <c r="J413" s="5" t="s">
        <v>139</v>
      </c>
    </row>
    <row r="414" spans="1:10">
      <c r="A414" s="5" t="s">
        <v>616</v>
      </c>
      <c r="B414" s="6">
        <v>44939.820122847224</v>
      </c>
      <c r="C414" s="5" t="s">
        <v>131</v>
      </c>
      <c r="D414" s="15">
        <v>45123241278</v>
      </c>
      <c r="E414" s="8" t="s">
        <v>138</v>
      </c>
      <c r="H414" s="9">
        <v>32760</v>
      </c>
      <c r="I414" s="5" t="s">
        <v>28</v>
      </c>
      <c r="J414" s="5" t="s">
        <v>141</v>
      </c>
    </row>
    <row r="415" spans="1:10">
      <c r="A415" s="5" t="s">
        <v>616</v>
      </c>
      <c r="B415" s="6">
        <v>44939.820122847224</v>
      </c>
      <c r="C415" s="5" t="s">
        <v>131</v>
      </c>
      <c r="D415" s="15">
        <v>45113259255</v>
      </c>
      <c r="E415" s="8" t="s">
        <v>138</v>
      </c>
      <c r="H415" s="9">
        <v>64.989999999999995</v>
      </c>
      <c r="I415" s="5" t="s">
        <v>28</v>
      </c>
      <c r="J415" s="5" t="s">
        <v>139</v>
      </c>
    </row>
    <row r="416" spans="1:10">
      <c r="A416" s="5" t="s">
        <v>616</v>
      </c>
      <c r="B416" s="6">
        <v>44939.820122847224</v>
      </c>
      <c r="C416" s="5" t="s">
        <v>131</v>
      </c>
      <c r="D416" s="15">
        <v>45133111201</v>
      </c>
      <c r="E416" s="8" t="s">
        <v>138</v>
      </c>
      <c r="H416" s="9">
        <v>516.01</v>
      </c>
      <c r="I416" s="5" t="s">
        <v>28</v>
      </c>
      <c r="J416" s="5" t="s">
        <v>139</v>
      </c>
    </row>
    <row r="417" spans="1:10">
      <c r="A417" s="5" t="s">
        <v>616</v>
      </c>
      <c r="B417" s="6">
        <v>44939.820122847224</v>
      </c>
      <c r="C417" s="5" t="s">
        <v>131</v>
      </c>
      <c r="D417" s="15">
        <v>53712240126</v>
      </c>
      <c r="E417" s="8" t="s">
        <v>138</v>
      </c>
      <c r="H417" s="9">
        <v>872.5</v>
      </c>
      <c r="I417" s="5" t="s">
        <v>28</v>
      </c>
      <c r="J417" s="5" t="s">
        <v>139</v>
      </c>
    </row>
    <row r="418" spans="1:10">
      <c r="A418" s="5" t="s">
        <v>616</v>
      </c>
      <c r="B418" s="6">
        <v>44939.820122847224</v>
      </c>
      <c r="C418" s="5" t="s">
        <v>131</v>
      </c>
      <c r="D418" s="15">
        <v>45133109162</v>
      </c>
      <c r="E418" s="8" t="s">
        <v>138</v>
      </c>
      <c r="H418" s="9">
        <v>326.08</v>
      </c>
      <c r="I418" s="5" t="s">
        <v>28</v>
      </c>
      <c r="J418" s="5" t="s">
        <v>139</v>
      </c>
    </row>
    <row r="419" spans="1:10">
      <c r="A419" s="5" t="s">
        <v>617</v>
      </c>
      <c r="B419" s="6">
        <v>44939.820122847224</v>
      </c>
      <c r="C419" s="5" t="s">
        <v>131</v>
      </c>
      <c r="D419" s="7"/>
      <c r="E419" s="8"/>
      <c r="F419" s="9">
        <v>26889</v>
      </c>
      <c r="I419" s="10" t="s">
        <v>9</v>
      </c>
      <c r="J419" s="5" t="s">
        <v>141</v>
      </c>
    </row>
    <row r="420" spans="1:10">
      <c r="A420" s="5" t="s">
        <v>616</v>
      </c>
      <c r="B420" s="6">
        <v>44939.820122847224</v>
      </c>
      <c r="C420" s="5" t="s">
        <v>131</v>
      </c>
      <c r="D420" s="7"/>
      <c r="E420" s="8"/>
      <c r="F420" s="9">
        <v>9467.7999999999993</v>
      </c>
      <c r="I420" s="10" t="s">
        <v>9</v>
      </c>
      <c r="J420" s="5" t="s">
        <v>143</v>
      </c>
    </row>
    <row r="421" spans="1:10">
      <c r="A421" s="5" t="s">
        <v>616</v>
      </c>
      <c r="B421" s="6">
        <v>44939.820122847224</v>
      </c>
      <c r="C421" s="5" t="s">
        <v>131</v>
      </c>
      <c r="D421" s="7"/>
      <c r="E421" s="8"/>
      <c r="F421" s="9">
        <v>12018.4</v>
      </c>
      <c r="I421" s="10" t="s">
        <v>9</v>
      </c>
      <c r="J421" s="5" t="s">
        <v>144</v>
      </c>
    </row>
    <row r="422" spans="1:10">
      <c r="A422" s="5" t="s">
        <v>616</v>
      </c>
      <c r="B422" s="6">
        <v>44939.820122847224</v>
      </c>
      <c r="C422" s="5" t="s">
        <v>131</v>
      </c>
      <c r="D422" s="7"/>
      <c r="E422" s="8"/>
      <c r="F422" s="9">
        <v>7408.3</v>
      </c>
      <c r="I422" s="10" t="s">
        <v>9</v>
      </c>
      <c r="J422" s="8" t="s">
        <v>145</v>
      </c>
    </row>
    <row r="423" spans="1:10">
      <c r="A423" s="5" t="s">
        <v>616</v>
      </c>
      <c r="B423" s="6">
        <v>44939.820122847224</v>
      </c>
      <c r="C423" s="5" t="s">
        <v>131</v>
      </c>
      <c r="D423" s="7"/>
      <c r="E423" s="8"/>
      <c r="F423" s="9">
        <v>17701</v>
      </c>
      <c r="I423" s="10" t="s">
        <v>9</v>
      </c>
      <c r="J423" s="5" t="s">
        <v>146</v>
      </c>
    </row>
    <row r="424" spans="1:10">
      <c r="A424" s="5" t="s">
        <v>616</v>
      </c>
      <c r="B424" s="6">
        <v>44939.820122847224</v>
      </c>
      <c r="C424" s="5" t="s">
        <v>131</v>
      </c>
      <c r="D424" s="7"/>
      <c r="E424" s="8"/>
      <c r="F424" s="9">
        <v>19049.7</v>
      </c>
      <c r="I424" s="10" t="s">
        <v>9</v>
      </c>
      <c r="J424" s="5" t="s">
        <v>132</v>
      </c>
    </row>
    <row r="425" spans="1:10">
      <c r="A425" s="5" t="s">
        <v>616</v>
      </c>
      <c r="B425" s="6">
        <v>44939.820122847224</v>
      </c>
      <c r="C425" s="5" t="s">
        <v>131</v>
      </c>
      <c r="D425" s="7"/>
      <c r="E425" s="8"/>
      <c r="F425" s="9">
        <v>15561.7</v>
      </c>
      <c r="I425" s="10" t="s">
        <v>9</v>
      </c>
      <c r="J425" s="5" t="s">
        <v>147</v>
      </c>
    </row>
    <row r="426" spans="1:10">
      <c r="A426" s="5" t="s">
        <v>616</v>
      </c>
      <c r="B426" s="6">
        <v>44939.820122847224</v>
      </c>
      <c r="C426" s="5" t="s">
        <v>131</v>
      </c>
      <c r="D426" s="7"/>
      <c r="E426" s="8"/>
      <c r="F426" s="9">
        <v>17905.599999999999</v>
      </c>
      <c r="I426" s="10" t="s">
        <v>9</v>
      </c>
      <c r="J426" s="8" t="s">
        <v>148</v>
      </c>
    </row>
    <row r="427" spans="1:10">
      <c r="A427" s="5" t="s">
        <v>616</v>
      </c>
      <c r="B427" s="6">
        <v>44939.820122847224</v>
      </c>
      <c r="C427" s="5" t="s">
        <v>131</v>
      </c>
      <c r="D427" s="7"/>
      <c r="E427" s="8"/>
      <c r="F427" s="9">
        <v>14515.1</v>
      </c>
      <c r="I427" s="10" t="s">
        <v>9</v>
      </c>
      <c r="J427" s="5" t="s">
        <v>149</v>
      </c>
    </row>
    <row r="428" spans="1:10">
      <c r="A428" s="5" t="s">
        <v>616</v>
      </c>
      <c r="B428" s="6">
        <v>44939.820122847224</v>
      </c>
      <c r="C428" s="5" t="s">
        <v>131</v>
      </c>
      <c r="D428" s="7"/>
      <c r="E428" s="8"/>
      <c r="F428" s="9">
        <v>53286</v>
      </c>
      <c r="I428" s="10" t="s">
        <v>9</v>
      </c>
      <c r="J428" s="5" t="s">
        <v>150</v>
      </c>
    </row>
    <row r="429" spans="1:10">
      <c r="A429" s="5" t="s">
        <v>616</v>
      </c>
      <c r="B429" s="6">
        <v>44939.820122847224</v>
      </c>
      <c r="C429" s="5" t="s">
        <v>131</v>
      </c>
      <c r="D429" s="7"/>
      <c r="E429" s="8"/>
      <c r="F429" s="9">
        <v>8476.1</v>
      </c>
      <c r="I429" s="10" t="s">
        <v>9</v>
      </c>
      <c r="J429" s="8" t="s">
        <v>151</v>
      </c>
    </row>
    <row r="430" spans="1:10">
      <c r="A430" s="5" t="s">
        <v>616</v>
      </c>
      <c r="B430" s="6">
        <v>44939.820122847224</v>
      </c>
      <c r="C430" s="5" t="s">
        <v>131</v>
      </c>
      <c r="D430" s="7"/>
      <c r="E430" s="8"/>
      <c r="F430" s="9">
        <v>10825.6</v>
      </c>
      <c r="I430" s="10" t="s">
        <v>9</v>
      </c>
      <c r="J430" s="8" t="s">
        <v>152</v>
      </c>
    </row>
    <row r="431" spans="1:10">
      <c r="A431" s="5" t="s">
        <v>616</v>
      </c>
      <c r="B431" s="6">
        <v>44939.820122847224</v>
      </c>
      <c r="C431" s="5" t="s">
        <v>131</v>
      </c>
      <c r="D431" s="7"/>
      <c r="E431" s="8"/>
      <c r="F431" s="9">
        <v>7558.6</v>
      </c>
      <c r="I431" s="10" t="s">
        <v>9</v>
      </c>
      <c r="J431" s="8" t="s">
        <v>153</v>
      </c>
    </row>
    <row r="432" spans="1:10">
      <c r="A432" s="5" t="s">
        <v>616</v>
      </c>
      <c r="B432" s="6">
        <v>44939.820122847224</v>
      </c>
      <c r="C432" s="5" t="s">
        <v>131</v>
      </c>
      <c r="D432" s="7"/>
      <c r="E432" s="8"/>
      <c r="F432" s="9">
        <v>588.70000000000005</v>
      </c>
      <c r="I432" s="10" t="s">
        <v>9</v>
      </c>
      <c r="J432" s="8" t="s">
        <v>293</v>
      </c>
    </row>
    <row r="433" spans="1:10">
      <c r="A433" s="5" t="s">
        <v>616</v>
      </c>
      <c r="B433" s="6">
        <v>44939.820122847224</v>
      </c>
      <c r="C433" s="5" t="s">
        <v>131</v>
      </c>
      <c r="D433" s="7"/>
      <c r="E433" s="8"/>
      <c r="F433" s="9">
        <v>14615.8</v>
      </c>
      <c r="I433" s="10" t="s">
        <v>9</v>
      </c>
      <c r="J433" s="8" t="s">
        <v>154</v>
      </c>
    </row>
    <row r="434" spans="1:10">
      <c r="A434" s="5" t="s">
        <v>616</v>
      </c>
      <c r="B434" s="6">
        <v>44939.820122847224</v>
      </c>
      <c r="C434" s="5" t="s">
        <v>131</v>
      </c>
      <c r="D434" s="7"/>
      <c r="E434" s="8"/>
      <c r="F434" s="9">
        <v>16448.2</v>
      </c>
      <c r="I434" s="10" t="s">
        <v>9</v>
      </c>
      <c r="J434" s="8" t="s">
        <v>155</v>
      </c>
    </row>
    <row r="435" spans="1:10">
      <c r="A435" s="5" t="s">
        <v>616</v>
      </c>
      <c r="B435" s="6">
        <v>44939.820122847224</v>
      </c>
      <c r="C435" s="5" t="s">
        <v>131</v>
      </c>
      <c r="D435" s="7"/>
      <c r="E435" s="8"/>
      <c r="F435" s="9">
        <v>5936</v>
      </c>
      <c r="I435" s="10" t="s">
        <v>9</v>
      </c>
      <c r="J435" s="8" t="s">
        <v>401</v>
      </c>
    </row>
    <row r="436" spans="1:10">
      <c r="A436" s="5" t="s">
        <v>616</v>
      </c>
      <c r="B436" s="6">
        <v>44939.820122847224</v>
      </c>
      <c r="C436" s="5" t="s">
        <v>131</v>
      </c>
      <c r="D436" s="7"/>
      <c r="E436" s="8"/>
      <c r="F436" s="9">
        <v>189608.5</v>
      </c>
      <c r="I436" s="10" t="s">
        <v>9</v>
      </c>
      <c r="J436" s="8" t="s">
        <v>142</v>
      </c>
    </row>
    <row r="437" spans="1:10">
      <c r="A437" s="5" t="s">
        <v>616</v>
      </c>
      <c r="B437" s="6">
        <v>44939.820122847224</v>
      </c>
      <c r="C437" s="5" t="s">
        <v>131</v>
      </c>
      <c r="D437" s="7"/>
      <c r="E437" s="8"/>
      <c r="F437" s="9">
        <v>4193.1000000000004</v>
      </c>
      <c r="I437" s="10" t="s">
        <v>9</v>
      </c>
      <c r="J437" s="5" t="s">
        <v>157</v>
      </c>
    </row>
    <row r="438" spans="1:10">
      <c r="A438" s="11" t="s">
        <v>22</v>
      </c>
      <c r="B438" s="3"/>
      <c r="C438" s="3"/>
      <c r="D438" s="19">
        <f>437178.45+18096</f>
        <v>455274.45</v>
      </c>
      <c r="E438" s="8"/>
      <c r="F438" s="39">
        <f>SUM(F404:G437)</f>
        <v>455274.45</v>
      </c>
      <c r="H438" s="9"/>
      <c r="I438" s="10"/>
      <c r="J438" s="8"/>
    </row>
    <row r="439" spans="1:10">
      <c r="A439" s="13" t="s">
        <v>23</v>
      </c>
      <c r="B439" s="13" t="s">
        <v>24</v>
      </c>
      <c r="C439" s="13" t="s">
        <v>25</v>
      </c>
      <c r="D439" s="7"/>
      <c r="E439" s="8"/>
      <c r="H439" s="9"/>
      <c r="I439" s="10"/>
      <c r="J439" s="8"/>
    </row>
    <row r="440" spans="1:10" ht="15.75">
      <c r="A440" s="5"/>
      <c r="B440" s="6"/>
      <c r="C440" s="5"/>
      <c r="D440" s="14">
        <v>112603526</v>
      </c>
      <c r="E440" s="8"/>
      <c r="H440" s="9"/>
      <c r="I440" s="10"/>
      <c r="J440" s="8"/>
    </row>
    <row r="441" spans="1:10" ht="15.75">
      <c r="A441" s="5"/>
      <c r="B441" s="6"/>
      <c r="C441" s="5"/>
      <c r="D441" s="14">
        <v>112603563</v>
      </c>
      <c r="E441" s="8"/>
      <c r="H441" s="9"/>
      <c r="I441" s="10"/>
      <c r="J441" s="8"/>
    </row>
    <row r="442" spans="1:10">
      <c r="A442" s="5"/>
      <c r="B442" s="6"/>
      <c r="C442" s="5"/>
      <c r="D442" s="7"/>
      <c r="E442" s="8"/>
      <c r="H442" s="9"/>
      <c r="I442" s="10"/>
      <c r="J442" s="8"/>
    </row>
    <row r="443" spans="1:10">
      <c r="A443" s="1" t="s">
        <v>0</v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3" t="s">
        <v>581</v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95" t="s">
        <v>0</v>
      </c>
      <c r="B445" s="95" t="s">
        <v>2</v>
      </c>
      <c r="C445" s="95" t="s">
        <v>3</v>
      </c>
      <c r="D445" s="95" t="s">
        <v>4</v>
      </c>
      <c r="E445" s="95" t="s">
        <v>5</v>
      </c>
      <c r="F445" s="97" t="s">
        <v>6</v>
      </c>
      <c r="G445" s="98"/>
      <c r="H445" s="99"/>
      <c r="I445" s="95" t="s">
        <v>7</v>
      </c>
      <c r="J445" s="95" t="s">
        <v>8</v>
      </c>
    </row>
    <row r="446" spans="1:10">
      <c r="A446" s="96"/>
      <c r="B446" s="96"/>
      <c r="C446" s="96"/>
      <c r="D446" s="96"/>
      <c r="E446" s="96"/>
      <c r="F446" s="4" t="s">
        <v>9</v>
      </c>
      <c r="G446" s="4" t="s">
        <v>10</v>
      </c>
      <c r="H446" s="4" t="s">
        <v>11</v>
      </c>
      <c r="I446" s="96"/>
      <c r="J446" s="96"/>
    </row>
    <row r="447" spans="1:10">
      <c r="A447" s="5" t="s">
        <v>615</v>
      </c>
      <c r="B447" s="6">
        <v>44940.695876018515</v>
      </c>
      <c r="C447" s="5" t="s">
        <v>131</v>
      </c>
      <c r="D447" s="15">
        <v>45173171511</v>
      </c>
      <c r="E447" s="8" t="s">
        <v>138</v>
      </c>
      <c r="H447" s="9">
        <v>129.97999999999999</v>
      </c>
      <c r="I447" s="5" t="s">
        <v>28</v>
      </c>
      <c r="J447" s="5" t="s">
        <v>139</v>
      </c>
    </row>
    <row r="448" spans="1:10">
      <c r="A448" s="5" t="s">
        <v>615</v>
      </c>
      <c r="B448" s="6">
        <v>44940.695876018515</v>
      </c>
      <c r="C448" s="5" t="s">
        <v>131</v>
      </c>
      <c r="D448" s="7">
        <v>289915</v>
      </c>
      <c r="E448" s="8" t="s">
        <v>138</v>
      </c>
      <c r="H448" s="9">
        <v>7837.25</v>
      </c>
      <c r="I448" s="5" t="s">
        <v>28</v>
      </c>
      <c r="J448" s="5" t="s">
        <v>141</v>
      </c>
    </row>
    <row r="449" spans="1:10">
      <c r="A449" s="5" t="s">
        <v>615</v>
      </c>
      <c r="B449" s="6">
        <v>44940.695876018515</v>
      </c>
      <c r="C449" s="5" t="s">
        <v>131</v>
      </c>
      <c r="D449" s="7">
        <v>289920</v>
      </c>
      <c r="E449" s="8" t="s">
        <v>138</v>
      </c>
      <c r="H449" s="9">
        <v>19590.919999999998</v>
      </c>
      <c r="I449" s="5" t="s">
        <v>28</v>
      </c>
      <c r="J449" s="5" t="s">
        <v>141</v>
      </c>
    </row>
    <row r="450" spans="1:10">
      <c r="A450" s="5" t="s">
        <v>615</v>
      </c>
      <c r="B450" s="6">
        <v>44940.695876018515</v>
      </c>
      <c r="C450" s="5" t="s">
        <v>131</v>
      </c>
      <c r="D450" s="7">
        <v>90969</v>
      </c>
      <c r="E450" s="8" t="s">
        <v>138</v>
      </c>
      <c r="H450" s="9">
        <v>2390</v>
      </c>
      <c r="I450" s="5" t="s">
        <v>28</v>
      </c>
      <c r="J450" s="8" t="s">
        <v>142</v>
      </c>
    </row>
    <row r="451" spans="1:10">
      <c r="A451" s="5" t="s">
        <v>615</v>
      </c>
      <c r="B451" s="6">
        <v>44940.695876018515</v>
      </c>
      <c r="C451" s="5" t="s">
        <v>131</v>
      </c>
      <c r="D451" s="7">
        <v>90968</v>
      </c>
      <c r="E451" s="8" t="s">
        <v>138</v>
      </c>
      <c r="H451" s="9">
        <v>4591.6000000000004</v>
      </c>
      <c r="I451" s="5" t="s">
        <v>28</v>
      </c>
      <c r="J451" s="8" t="s">
        <v>142</v>
      </c>
    </row>
    <row r="452" spans="1:10">
      <c r="A452" s="5" t="s">
        <v>615</v>
      </c>
      <c r="B452" s="6">
        <v>44940.695876018515</v>
      </c>
      <c r="C452" s="5" t="s">
        <v>131</v>
      </c>
      <c r="D452" s="7">
        <v>90974</v>
      </c>
      <c r="E452" s="8" t="s">
        <v>138</v>
      </c>
      <c r="H452" s="9">
        <v>54926.9</v>
      </c>
      <c r="I452" s="5" t="s">
        <v>28</v>
      </c>
      <c r="J452" s="8" t="s">
        <v>142</v>
      </c>
    </row>
    <row r="453" spans="1:10">
      <c r="A453" s="11" t="s">
        <v>22</v>
      </c>
      <c r="B453" s="3"/>
      <c r="C453" s="3"/>
      <c r="D453" s="7"/>
      <c r="E453" s="8"/>
      <c r="H453" s="9"/>
      <c r="I453" s="5"/>
      <c r="J453" s="8"/>
    </row>
    <row r="454" spans="1:10">
      <c r="A454" s="13" t="s">
        <v>23</v>
      </c>
      <c r="B454" s="13" t="s">
        <v>24</v>
      </c>
      <c r="C454" s="13" t="s">
        <v>25</v>
      </c>
      <c r="D454" s="7"/>
      <c r="E454" s="8"/>
      <c r="H454" s="9"/>
      <c r="I454" s="5"/>
      <c r="J454" s="8"/>
    </row>
    <row r="455" spans="1:10">
      <c r="A455" s="40" t="s">
        <v>428</v>
      </c>
      <c r="B455" s="30"/>
    </row>
    <row r="457" spans="1:10">
      <c r="A457" s="1" t="s">
        <v>0</v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>
      <c r="A458" s="3" t="s">
        <v>647</v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>
      <c r="A459" s="95" t="s">
        <v>0</v>
      </c>
      <c r="B459" s="95" t="s">
        <v>2</v>
      </c>
      <c r="C459" s="95" t="s">
        <v>3</v>
      </c>
      <c r="D459" s="95" t="s">
        <v>4</v>
      </c>
      <c r="E459" s="95" t="s">
        <v>5</v>
      </c>
      <c r="F459" s="97" t="s">
        <v>6</v>
      </c>
      <c r="G459" s="98"/>
      <c r="H459" s="99"/>
      <c r="I459" s="95" t="s">
        <v>7</v>
      </c>
      <c r="J459" s="95" t="s">
        <v>8</v>
      </c>
    </row>
    <row r="460" spans="1:10">
      <c r="A460" s="96"/>
      <c r="B460" s="96"/>
      <c r="C460" s="96"/>
      <c r="D460" s="96"/>
      <c r="E460" s="96"/>
      <c r="F460" s="4" t="s">
        <v>9</v>
      </c>
      <c r="G460" s="4" t="s">
        <v>10</v>
      </c>
      <c r="H460" s="4" t="s">
        <v>11</v>
      </c>
      <c r="I460" s="96"/>
      <c r="J460" s="96"/>
    </row>
    <row r="461" spans="1:10">
      <c r="A461" s="5" t="s">
        <v>663</v>
      </c>
      <c r="B461" s="6">
        <v>44942.811911249999</v>
      </c>
      <c r="C461" s="5" t="s">
        <v>131</v>
      </c>
      <c r="D461" s="7"/>
      <c r="E461" s="8"/>
      <c r="G461" s="9">
        <v>5184.46</v>
      </c>
      <c r="I461" s="10" t="s">
        <v>10</v>
      </c>
      <c r="J461" s="5" t="s">
        <v>141</v>
      </c>
    </row>
    <row r="462" spans="1:10">
      <c r="A462" s="5" t="s">
        <v>663</v>
      </c>
      <c r="B462" s="6">
        <v>44942.811911249999</v>
      </c>
      <c r="C462" s="5" t="s">
        <v>131</v>
      </c>
      <c r="D462" s="15">
        <v>45123245279</v>
      </c>
      <c r="E462" s="8" t="s">
        <v>138</v>
      </c>
      <c r="H462" s="9">
        <v>11796.67</v>
      </c>
      <c r="I462" s="5" t="s">
        <v>28</v>
      </c>
      <c r="J462" s="5" t="s">
        <v>141</v>
      </c>
    </row>
    <row r="463" spans="1:10">
      <c r="A463" s="5" t="s">
        <v>663</v>
      </c>
      <c r="B463" s="6">
        <v>44942.811911249999</v>
      </c>
      <c r="C463" s="5" t="s">
        <v>131</v>
      </c>
      <c r="D463" s="15">
        <v>45133113272</v>
      </c>
      <c r="E463" s="8" t="s">
        <v>138</v>
      </c>
      <c r="H463" s="9">
        <v>1225.56</v>
      </c>
      <c r="I463" s="5" t="s">
        <v>28</v>
      </c>
      <c r="J463" s="5" t="s">
        <v>139</v>
      </c>
    </row>
    <row r="464" spans="1:10">
      <c r="A464" s="5" t="s">
        <v>663</v>
      </c>
      <c r="B464" s="6">
        <v>44942.811911249999</v>
      </c>
      <c r="C464" s="5" t="s">
        <v>131</v>
      </c>
      <c r="D464" s="15">
        <v>53512236102</v>
      </c>
      <c r="E464" s="8" t="s">
        <v>138</v>
      </c>
      <c r="H464" s="9">
        <v>287.58</v>
      </c>
      <c r="I464" s="5" t="s">
        <v>28</v>
      </c>
      <c r="J464" s="5" t="s">
        <v>139</v>
      </c>
    </row>
    <row r="465" spans="1:10">
      <c r="A465" s="5" t="s">
        <v>663</v>
      </c>
      <c r="B465" s="6">
        <v>44942.811911249999</v>
      </c>
      <c r="C465" s="5" t="s">
        <v>131</v>
      </c>
      <c r="D465" s="15">
        <v>53512236102</v>
      </c>
      <c r="E465" s="8" t="s">
        <v>138</v>
      </c>
      <c r="H465" s="9">
        <v>319</v>
      </c>
      <c r="I465" s="5" t="s">
        <v>28</v>
      </c>
      <c r="J465" s="5" t="s">
        <v>139</v>
      </c>
    </row>
    <row r="466" spans="1:10">
      <c r="A466" s="5" t="s">
        <v>663</v>
      </c>
      <c r="B466" s="6">
        <v>44942.811911249999</v>
      </c>
      <c r="C466" s="5" t="s">
        <v>131</v>
      </c>
      <c r="D466" s="15">
        <v>45123244435</v>
      </c>
      <c r="E466" s="8" t="s">
        <v>138</v>
      </c>
      <c r="H466" s="9">
        <v>1663.69</v>
      </c>
      <c r="I466" s="5" t="s">
        <v>28</v>
      </c>
      <c r="J466" s="5" t="s">
        <v>139</v>
      </c>
    </row>
    <row r="467" spans="1:10">
      <c r="A467" s="5" t="s">
        <v>663</v>
      </c>
      <c r="B467" s="6">
        <v>44942.811911249999</v>
      </c>
      <c r="C467" s="5" t="s">
        <v>131</v>
      </c>
      <c r="D467" s="15">
        <v>45133114907</v>
      </c>
      <c r="E467" s="8" t="s">
        <v>138</v>
      </c>
      <c r="H467" s="9">
        <v>339.89</v>
      </c>
      <c r="I467" s="5" t="s">
        <v>28</v>
      </c>
      <c r="J467" s="5" t="s">
        <v>139</v>
      </c>
    </row>
    <row r="468" spans="1:10">
      <c r="A468" s="5" t="s">
        <v>663</v>
      </c>
      <c r="B468" s="6">
        <v>44942.811911249999</v>
      </c>
      <c r="C468" s="5" t="s">
        <v>131</v>
      </c>
      <c r="D468" s="15">
        <v>45113264325</v>
      </c>
      <c r="E468" s="8" t="s">
        <v>138</v>
      </c>
      <c r="H468" s="9">
        <v>49</v>
      </c>
      <c r="I468" s="5" t="s">
        <v>28</v>
      </c>
      <c r="J468" s="5" t="s">
        <v>139</v>
      </c>
    </row>
    <row r="469" spans="1:10">
      <c r="A469" s="5" t="s">
        <v>663</v>
      </c>
      <c r="B469" s="6">
        <v>44942.811911249999</v>
      </c>
      <c r="C469" s="5" t="s">
        <v>131</v>
      </c>
      <c r="D469" s="15">
        <v>45123246629</v>
      </c>
      <c r="E469" s="8" t="s">
        <v>138</v>
      </c>
      <c r="H469" s="9">
        <v>10000</v>
      </c>
      <c r="I469" s="5" t="s">
        <v>28</v>
      </c>
      <c r="J469" s="5" t="s">
        <v>141</v>
      </c>
    </row>
    <row r="470" spans="1:10">
      <c r="A470" s="5" t="s">
        <v>663</v>
      </c>
      <c r="B470" s="6">
        <v>44942.811911249999</v>
      </c>
      <c r="C470" s="5" t="s">
        <v>131</v>
      </c>
      <c r="D470" s="15">
        <v>45123246726</v>
      </c>
      <c r="E470" s="8" t="s">
        <v>138</v>
      </c>
      <c r="H470" s="9">
        <v>6960</v>
      </c>
      <c r="I470" s="5" t="s">
        <v>28</v>
      </c>
      <c r="J470" s="5" t="s">
        <v>141</v>
      </c>
    </row>
    <row r="471" spans="1:10">
      <c r="A471" s="5" t="s">
        <v>663</v>
      </c>
      <c r="B471" s="6">
        <v>44942.811911249999</v>
      </c>
      <c r="C471" s="5" t="s">
        <v>131</v>
      </c>
      <c r="D471" s="15">
        <v>45133116809</v>
      </c>
      <c r="E471" s="8" t="s">
        <v>138</v>
      </c>
      <c r="H471" s="9">
        <v>143.94999999999999</v>
      </c>
      <c r="I471" s="5" t="s">
        <v>28</v>
      </c>
      <c r="J471" s="5" t="s">
        <v>139</v>
      </c>
    </row>
    <row r="472" spans="1:10">
      <c r="A472" s="5" t="s">
        <v>663</v>
      </c>
      <c r="B472" s="6">
        <v>44942.811911249999</v>
      </c>
      <c r="C472" s="5" t="s">
        <v>131</v>
      </c>
      <c r="D472" s="15">
        <v>53412229979</v>
      </c>
      <c r="E472" s="8" t="s">
        <v>138</v>
      </c>
      <c r="H472" s="9">
        <v>1021.84</v>
      </c>
      <c r="I472" s="5" t="s">
        <v>28</v>
      </c>
      <c r="J472" s="5" t="s">
        <v>141</v>
      </c>
    </row>
    <row r="473" spans="1:10">
      <c r="A473" s="5" t="s">
        <v>663</v>
      </c>
      <c r="B473" s="6">
        <v>44942.811911249999</v>
      </c>
      <c r="C473" s="5" t="s">
        <v>131</v>
      </c>
      <c r="D473" s="15">
        <v>45113265448</v>
      </c>
      <c r="E473" s="8" t="s">
        <v>138</v>
      </c>
      <c r="H473" s="9">
        <v>519.92999999999995</v>
      </c>
      <c r="I473" s="5" t="s">
        <v>28</v>
      </c>
      <c r="J473" s="5" t="s">
        <v>139</v>
      </c>
    </row>
    <row r="474" spans="1:10">
      <c r="A474" s="5" t="s">
        <v>663</v>
      </c>
      <c r="B474" s="6">
        <v>44942.811911249999</v>
      </c>
      <c r="C474" s="5" t="s">
        <v>131</v>
      </c>
      <c r="D474" s="15">
        <v>45153110977</v>
      </c>
      <c r="E474" s="8" t="s">
        <v>138</v>
      </c>
      <c r="H474" s="9">
        <v>1480.4</v>
      </c>
      <c r="I474" s="5" t="s">
        <v>28</v>
      </c>
      <c r="J474" s="5" t="s">
        <v>139</v>
      </c>
    </row>
    <row r="475" spans="1:10">
      <c r="A475" s="5" t="s">
        <v>663</v>
      </c>
      <c r="B475" s="6">
        <v>44942.811911249999</v>
      </c>
      <c r="C475" s="5" t="s">
        <v>131</v>
      </c>
      <c r="D475" s="15">
        <v>45113265316</v>
      </c>
      <c r="E475" s="8" t="s">
        <v>138</v>
      </c>
      <c r="H475" s="9">
        <v>31182.45</v>
      </c>
      <c r="I475" s="5" t="s">
        <v>28</v>
      </c>
      <c r="J475" s="5" t="s">
        <v>141</v>
      </c>
    </row>
    <row r="476" spans="1:10">
      <c r="A476" s="5" t="s">
        <v>663</v>
      </c>
      <c r="B476" s="6">
        <v>44942.811911249999</v>
      </c>
      <c r="C476" s="5" t="s">
        <v>131</v>
      </c>
      <c r="D476" s="15">
        <v>45113265109</v>
      </c>
      <c r="E476" s="8" t="s">
        <v>138</v>
      </c>
      <c r="H476" s="9">
        <v>19000</v>
      </c>
      <c r="I476" s="5" t="s">
        <v>28</v>
      </c>
      <c r="J476" s="8" t="s">
        <v>142</v>
      </c>
    </row>
    <row r="477" spans="1:10">
      <c r="A477" s="5" t="s">
        <v>664</v>
      </c>
      <c r="B477" s="6">
        <v>44942.811911249999</v>
      </c>
      <c r="C477" s="5" t="s">
        <v>131</v>
      </c>
      <c r="D477" s="7"/>
      <c r="E477" s="8"/>
      <c r="F477" s="9">
        <v>482.3</v>
      </c>
      <c r="I477" s="10" t="s">
        <v>9</v>
      </c>
      <c r="J477" s="8" t="s">
        <v>293</v>
      </c>
    </row>
    <row r="478" spans="1:10">
      <c r="A478" s="5" t="s">
        <v>663</v>
      </c>
      <c r="B478" s="6">
        <v>44942.811911249999</v>
      </c>
      <c r="C478" s="5" t="s">
        <v>131</v>
      </c>
      <c r="D478" s="7"/>
      <c r="E478" s="8"/>
      <c r="F478" s="9">
        <v>5454.4</v>
      </c>
      <c r="I478" s="10" t="s">
        <v>9</v>
      </c>
      <c r="J478" s="5" t="s">
        <v>139</v>
      </c>
    </row>
    <row r="479" spans="1:10">
      <c r="A479" s="5" t="s">
        <v>663</v>
      </c>
      <c r="B479" s="6">
        <v>44942.811911249999</v>
      </c>
      <c r="C479" s="5" t="s">
        <v>131</v>
      </c>
      <c r="D479" s="7"/>
      <c r="E479" s="8"/>
      <c r="F479" s="9">
        <v>123623.8</v>
      </c>
      <c r="I479" s="10" t="s">
        <v>9</v>
      </c>
      <c r="J479" s="8" t="s">
        <v>251</v>
      </c>
    </row>
    <row r="480" spans="1:10">
      <c r="A480" s="5" t="s">
        <v>663</v>
      </c>
      <c r="B480" s="6">
        <v>44942.811911249999</v>
      </c>
      <c r="C480" s="5" t="s">
        <v>131</v>
      </c>
      <c r="D480" s="7"/>
      <c r="E480" s="8"/>
      <c r="F480" s="9">
        <v>86943.1</v>
      </c>
      <c r="I480" s="10" t="s">
        <v>9</v>
      </c>
      <c r="J480" s="5" t="s">
        <v>141</v>
      </c>
    </row>
    <row r="481" spans="1:10">
      <c r="A481" s="5" t="s">
        <v>663</v>
      </c>
      <c r="B481" s="6">
        <v>44942.811911249999</v>
      </c>
      <c r="C481" s="5" t="s">
        <v>131</v>
      </c>
      <c r="D481" s="7"/>
      <c r="E481" s="8"/>
      <c r="F481" s="9">
        <v>16381.7</v>
      </c>
      <c r="I481" s="10" t="s">
        <v>9</v>
      </c>
      <c r="J481" s="8" t="s">
        <v>145</v>
      </c>
    </row>
    <row r="482" spans="1:10">
      <c r="A482" s="5" t="s">
        <v>663</v>
      </c>
      <c r="B482" s="6">
        <v>44942.811911249999</v>
      </c>
      <c r="C482" s="5" t="s">
        <v>131</v>
      </c>
      <c r="D482" s="7"/>
      <c r="E482" s="8"/>
      <c r="F482" s="9">
        <v>22379.599999999999</v>
      </c>
      <c r="I482" s="10" t="s">
        <v>9</v>
      </c>
      <c r="J482" s="5" t="s">
        <v>146</v>
      </c>
    </row>
    <row r="483" spans="1:10">
      <c r="A483" s="5" t="s">
        <v>663</v>
      </c>
      <c r="B483" s="6">
        <v>44942.811911249999</v>
      </c>
      <c r="C483" s="5" t="s">
        <v>131</v>
      </c>
      <c r="D483" s="7"/>
      <c r="E483" s="8"/>
      <c r="F483" s="9">
        <v>17692.7</v>
      </c>
      <c r="I483" s="10" t="s">
        <v>9</v>
      </c>
      <c r="J483" s="5" t="s">
        <v>132</v>
      </c>
    </row>
    <row r="484" spans="1:10">
      <c r="A484" s="5" t="s">
        <v>663</v>
      </c>
      <c r="B484" s="6">
        <v>44942.811911249999</v>
      </c>
      <c r="C484" s="5" t="s">
        <v>131</v>
      </c>
      <c r="D484" s="7"/>
      <c r="E484" s="8"/>
      <c r="F484" s="9">
        <v>13899.2</v>
      </c>
      <c r="I484" s="10" t="s">
        <v>9</v>
      </c>
      <c r="J484" s="5" t="s">
        <v>147</v>
      </c>
    </row>
    <row r="485" spans="1:10">
      <c r="A485" s="5" t="s">
        <v>663</v>
      </c>
      <c r="B485" s="6">
        <v>44942.811911249999</v>
      </c>
      <c r="C485" s="5" t="s">
        <v>131</v>
      </c>
      <c r="D485" s="7"/>
      <c r="E485" s="8"/>
      <c r="F485" s="9">
        <v>16701.5</v>
      </c>
      <c r="I485" s="10" t="s">
        <v>9</v>
      </c>
      <c r="J485" s="8" t="s">
        <v>148</v>
      </c>
    </row>
    <row r="486" spans="1:10">
      <c r="A486" s="5" t="s">
        <v>663</v>
      </c>
      <c r="B486" s="6">
        <v>44942.811911249999</v>
      </c>
      <c r="C486" s="5" t="s">
        <v>131</v>
      </c>
      <c r="D486" s="7"/>
      <c r="E486" s="8"/>
      <c r="F486" s="9">
        <v>20313.8</v>
      </c>
      <c r="I486" s="10" t="s">
        <v>9</v>
      </c>
      <c r="J486" s="5" t="s">
        <v>149</v>
      </c>
    </row>
    <row r="487" spans="1:10">
      <c r="A487" s="5" t="s">
        <v>663</v>
      </c>
      <c r="B487" s="6">
        <v>44942.811911249999</v>
      </c>
      <c r="C487" s="5" t="s">
        <v>131</v>
      </c>
      <c r="D487" s="7"/>
      <c r="E487" s="8"/>
      <c r="F487" s="9">
        <v>49495.199999999997</v>
      </c>
      <c r="I487" s="10" t="s">
        <v>9</v>
      </c>
      <c r="J487" s="5" t="s">
        <v>150</v>
      </c>
    </row>
    <row r="488" spans="1:10">
      <c r="A488" s="5" t="s">
        <v>663</v>
      </c>
      <c r="B488" s="6">
        <v>44942.811911249999</v>
      </c>
      <c r="C488" s="5" t="s">
        <v>131</v>
      </c>
      <c r="D488" s="7"/>
      <c r="E488" s="8"/>
      <c r="F488" s="9">
        <v>19254.400000000001</v>
      </c>
      <c r="I488" s="10" t="s">
        <v>9</v>
      </c>
      <c r="J488" s="8" t="s">
        <v>151</v>
      </c>
    </row>
    <row r="489" spans="1:10">
      <c r="A489" s="5" t="s">
        <v>663</v>
      </c>
      <c r="B489" s="6">
        <v>44942.811911249999</v>
      </c>
      <c r="C489" s="5" t="s">
        <v>131</v>
      </c>
      <c r="D489" s="7"/>
      <c r="E489" s="8"/>
      <c r="F489" s="9">
        <v>17599.400000000001</v>
      </c>
      <c r="I489" s="10" t="s">
        <v>9</v>
      </c>
      <c r="J489" s="8" t="s">
        <v>152</v>
      </c>
    </row>
    <row r="490" spans="1:10">
      <c r="A490" s="5" t="s">
        <v>663</v>
      </c>
      <c r="B490" s="6">
        <v>44942.811911249999</v>
      </c>
      <c r="C490" s="5" t="s">
        <v>131</v>
      </c>
      <c r="D490" s="7"/>
      <c r="E490" s="8"/>
      <c r="F490" s="9">
        <v>12426.3</v>
      </c>
      <c r="I490" s="10" t="s">
        <v>9</v>
      </c>
      <c r="J490" s="8" t="s">
        <v>153</v>
      </c>
    </row>
    <row r="491" spans="1:10">
      <c r="A491" s="5" t="s">
        <v>663</v>
      </c>
      <c r="B491" s="6">
        <v>44942.811911249999</v>
      </c>
      <c r="C491" s="5" t="s">
        <v>131</v>
      </c>
      <c r="D491" s="7"/>
      <c r="E491" s="8"/>
      <c r="F491" s="9">
        <v>19501.3</v>
      </c>
      <c r="I491" s="10" t="s">
        <v>9</v>
      </c>
      <c r="J491" s="8" t="s">
        <v>154</v>
      </c>
    </row>
    <row r="492" spans="1:10">
      <c r="A492" s="5" t="s">
        <v>663</v>
      </c>
      <c r="B492" s="6">
        <v>44942.811911249999</v>
      </c>
      <c r="C492" s="5" t="s">
        <v>131</v>
      </c>
      <c r="D492" s="7"/>
      <c r="E492" s="8"/>
      <c r="F492" s="9">
        <v>23240.400000000001</v>
      </c>
      <c r="I492" s="10" t="s">
        <v>9</v>
      </c>
      <c r="J492" s="8" t="s">
        <v>155</v>
      </c>
    </row>
    <row r="493" spans="1:10">
      <c r="A493" s="5" t="s">
        <v>663</v>
      </c>
      <c r="B493" s="6">
        <v>44942.811911249999</v>
      </c>
      <c r="C493" s="5" t="s">
        <v>131</v>
      </c>
      <c r="D493" s="7"/>
      <c r="E493" s="8"/>
      <c r="F493" s="9">
        <v>4507.3999999999996</v>
      </c>
      <c r="I493" s="10" t="s">
        <v>9</v>
      </c>
      <c r="J493" s="8" t="s">
        <v>401</v>
      </c>
    </row>
    <row r="494" spans="1:10">
      <c r="A494" s="5" t="s">
        <v>663</v>
      </c>
      <c r="B494" s="6">
        <v>44942.811911249999</v>
      </c>
      <c r="C494" s="5" t="s">
        <v>131</v>
      </c>
      <c r="D494" s="7"/>
      <c r="E494" s="8"/>
      <c r="F494" s="9">
        <v>208175</v>
      </c>
      <c r="I494" s="10" t="s">
        <v>9</v>
      </c>
      <c r="J494" s="8" t="s">
        <v>142</v>
      </c>
    </row>
    <row r="495" spans="1:10">
      <c r="A495" s="5" t="s">
        <v>663</v>
      </c>
      <c r="B495" s="6">
        <v>44942.811911249999</v>
      </c>
      <c r="C495" s="5" t="s">
        <v>131</v>
      </c>
      <c r="D495" s="7"/>
      <c r="E495" s="8"/>
      <c r="F495" s="9">
        <v>3384.1</v>
      </c>
      <c r="I495" s="10" t="s">
        <v>9</v>
      </c>
      <c r="J495" s="5" t="s">
        <v>157</v>
      </c>
    </row>
    <row r="496" spans="1:10">
      <c r="A496" s="5" t="s">
        <v>663</v>
      </c>
      <c r="B496" s="6">
        <v>44942.811911249999</v>
      </c>
      <c r="C496" s="5" t="s">
        <v>131</v>
      </c>
      <c r="D496" s="7"/>
      <c r="E496" s="8"/>
      <c r="F496" s="9">
        <v>82720.899999999994</v>
      </c>
      <c r="I496" s="10" t="s">
        <v>9</v>
      </c>
      <c r="J496" s="5" t="s">
        <v>291</v>
      </c>
    </row>
    <row r="497" spans="1:10">
      <c r="A497" s="11" t="s">
        <v>22</v>
      </c>
      <c r="B497" s="3"/>
      <c r="C497" s="3"/>
      <c r="D497" s="19">
        <f>698577.76+70783.2</f>
        <v>769360.96</v>
      </c>
      <c r="E497" s="8"/>
      <c r="F497" s="39">
        <f>SUM(F461:G496)</f>
        <v>769360.96000000008</v>
      </c>
      <c r="H497" s="9"/>
      <c r="I497" s="10"/>
      <c r="J497" s="5"/>
    </row>
    <row r="498" spans="1:10">
      <c r="A498" s="13" t="s">
        <v>23</v>
      </c>
      <c r="B498" s="13" t="s">
        <v>24</v>
      </c>
      <c r="C498" s="13" t="s">
        <v>25</v>
      </c>
      <c r="D498" s="7"/>
      <c r="E498" s="8"/>
      <c r="H498" s="9"/>
      <c r="I498" s="10"/>
      <c r="J498" s="5"/>
    </row>
    <row r="499" spans="1:10" ht="15.75">
      <c r="D499" s="22">
        <v>112610033</v>
      </c>
      <c r="E499" s="17" t="s">
        <v>314</v>
      </c>
    </row>
    <row r="500" spans="1:10" ht="15.75">
      <c r="D500" s="22">
        <v>112610058</v>
      </c>
      <c r="E500" s="17" t="s">
        <v>314</v>
      </c>
    </row>
    <row r="504" spans="1:10">
      <c r="A504" s="17" t="s">
        <v>764</v>
      </c>
      <c r="B504" s="30"/>
      <c r="C504" s="30"/>
      <c r="D504" s="30"/>
    </row>
    <row r="506" spans="1:10">
      <c r="A506" s="1" t="s">
        <v>0</v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>
      <c r="A507" s="3" t="s">
        <v>687</v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>
      <c r="A508" s="95" t="s">
        <v>0</v>
      </c>
      <c r="B508" s="95" t="s">
        <v>2</v>
      </c>
      <c r="C508" s="95" t="s">
        <v>3</v>
      </c>
      <c r="D508" s="95" t="s">
        <v>4</v>
      </c>
      <c r="E508" s="95" t="s">
        <v>5</v>
      </c>
      <c r="F508" s="97" t="s">
        <v>6</v>
      </c>
      <c r="G508" s="98"/>
      <c r="H508" s="99"/>
      <c r="I508" s="95" t="s">
        <v>7</v>
      </c>
      <c r="J508" s="95" t="s">
        <v>8</v>
      </c>
    </row>
    <row r="509" spans="1:10">
      <c r="A509" s="96"/>
      <c r="B509" s="96"/>
      <c r="C509" s="96"/>
      <c r="D509" s="96"/>
      <c r="E509" s="96"/>
      <c r="F509" s="4" t="s">
        <v>9</v>
      </c>
      <c r="G509" s="4" t="s">
        <v>10</v>
      </c>
      <c r="H509" s="4" t="s">
        <v>11</v>
      </c>
      <c r="I509" s="96"/>
      <c r="J509" s="96"/>
    </row>
    <row r="510" spans="1:10">
      <c r="A510" s="5" t="s">
        <v>704</v>
      </c>
      <c r="B510" s="6">
        <v>44943.839049317132</v>
      </c>
      <c r="C510" s="5" t="s">
        <v>131</v>
      </c>
      <c r="D510" s="7"/>
      <c r="E510" s="8"/>
      <c r="G510" s="9">
        <v>66126.87</v>
      </c>
      <c r="I510" s="10" t="s">
        <v>10</v>
      </c>
      <c r="J510" s="5" t="s">
        <v>139</v>
      </c>
    </row>
    <row r="511" spans="1:10">
      <c r="A511" s="5" t="s">
        <v>704</v>
      </c>
      <c r="B511" s="6">
        <v>44943.839049317132</v>
      </c>
      <c r="C511" s="5" t="s">
        <v>131</v>
      </c>
      <c r="D511" s="15">
        <v>23550682697</v>
      </c>
      <c r="E511" s="8" t="s">
        <v>138</v>
      </c>
      <c r="H511" s="9">
        <v>1700</v>
      </c>
      <c r="I511" s="5" t="s">
        <v>28</v>
      </c>
      <c r="J511" s="5" t="s">
        <v>141</v>
      </c>
    </row>
    <row r="512" spans="1:10">
      <c r="A512" s="5" t="s">
        <v>704</v>
      </c>
      <c r="B512" s="6">
        <v>44943.839049317132</v>
      </c>
      <c r="C512" s="5" t="s">
        <v>131</v>
      </c>
      <c r="D512" s="15">
        <v>45133109066</v>
      </c>
      <c r="E512" s="8" t="s">
        <v>453</v>
      </c>
      <c r="H512" s="9">
        <v>1667.34</v>
      </c>
      <c r="I512" s="5" t="s">
        <v>28</v>
      </c>
      <c r="J512" s="5" t="s">
        <v>141</v>
      </c>
    </row>
    <row r="513" spans="1:10">
      <c r="A513" s="5" t="s">
        <v>704</v>
      </c>
      <c r="B513" s="6">
        <v>44943.839049317132</v>
      </c>
      <c r="C513" s="5" t="s">
        <v>131</v>
      </c>
      <c r="D513" s="15">
        <v>45113267165</v>
      </c>
      <c r="E513" s="8" t="s">
        <v>138</v>
      </c>
      <c r="H513" s="9">
        <v>2130.8000000000002</v>
      </c>
      <c r="I513" s="5" t="s">
        <v>28</v>
      </c>
      <c r="J513" s="5" t="s">
        <v>141</v>
      </c>
    </row>
    <row r="514" spans="1:10">
      <c r="A514" s="5" t="s">
        <v>704</v>
      </c>
      <c r="B514" s="6">
        <v>44943.839049317132</v>
      </c>
      <c r="C514" s="5" t="s">
        <v>131</v>
      </c>
      <c r="D514" s="15">
        <v>45163206687</v>
      </c>
      <c r="E514" s="8" t="s">
        <v>138</v>
      </c>
      <c r="H514" s="9">
        <v>300</v>
      </c>
      <c r="I514" s="5" t="s">
        <v>28</v>
      </c>
      <c r="J514" s="5" t="s">
        <v>141</v>
      </c>
    </row>
    <row r="515" spans="1:10">
      <c r="A515" s="5" t="s">
        <v>704</v>
      </c>
      <c r="B515" s="6">
        <v>44943.839049317132</v>
      </c>
      <c r="C515" s="5" t="s">
        <v>131</v>
      </c>
      <c r="D515" s="15">
        <v>45143485904</v>
      </c>
      <c r="E515" s="8" t="s">
        <v>138</v>
      </c>
      <c r="H515" s="9">
        <v>300</v>
      </c>
      <c r="I515" s="5" t="s">
        <v>28</v>
      </c>
      <c r="J515" s="5" t="s">
        <v>141</v>
      </c>
    </row>
    <row r="516" spans="1:10">
      <c r="A516" s="5" t="s">
        <v>704</v>
      </c>
      <c r="B516" s="6">
        <v>44943.839049317132</v>
      </c>
      <c r="C516" s="5" t="s">
        <v>131</v>
      </c>
      <c r="D516" s="15">
        <v>45123249353</v>
      </c>
      <c r="E516" s="8" t="s">
        <v>138</v>
      </c>
      <c r="H516" s="9">
        <v>300</v>
      </c>
      <c r="I516" s="5" t="s">
        <v>28</v>
      </c>
      <c r="J516" s="5" t="s">
        <v>141</v>
      </c>
    </row>
    <row r="517" spans="1:10">
      <c r="A517" s="5" t="s">
        <v>704</v>
      </c>
      <c r="B517" s="6">
        <v>44943.839049317132</v>
      </c>
      <c r="C517" s="5" t="s">
        <v>131</v>
      </c>
      <c r="D517" s="15">
        <v>45173179304</v>
      </c>
      <c r="E517" s="8" t="s">
        <v>138</v>
      </c>
      <c r="H517" s="9">
        <v>318.10000000000002</v>
      </c>
      <c r="I517" s="5" t="s">
        <v>28</v>
      </c>
      <c r="J517" s="5" t="s">
        <v>141</v>
      </c>
    </row>
    <row r="518" spans="1:10">
      <c r="A518" s="5" t="s">
        <v>704</v>
      </c>
      <c r="B518" s="6">
        <v>44943.839049317132</v>
      </c>
      <c r="C518" s="5" t="s">
        <v>131</v>
      </c>
      <c r="D518" s="15">
        <v>45113267334</v>
      </c>
      <c r="E518" s="8" t="s">
        <v>138</v>
      </c>
      <c r="H518" s="9">
        <v>3200</v>
      </c>
      <c r="I518" s="5" t="s">
        <v>28</v>
      </c>
      <c r="J518" s="5" t="s">
        <v>141</v>
      </c>
    </row>
    <row r="519" spans="1:10">
      <c r="A519" s="5" t="s">
        <v>704</v>
      </c>
      <c r="B519" s="6">
        <v>44943.839049317132</v>
      </c>
      <c r="C519" s="5" t="s">
        <v>131</v>
      </c>
      <c r="D519" s="15">
        <v>45123248965</v>
      </c>
      <c r="E519" s="8" t="s">
        <v>138</v>
      </c>
      <c r="H519" s="9">
        <v>15500</v>
      </c>
      <c r="I519" s="5" t="s">
        <v>28</v>
      </c>
      <c r="J519" s="8" t="s">
        <v>142</v>
      </c>
    </row>
    <row r="520" spans="1:10">
      <c r="A520" s="5" t="s">
        <v>704</v>
      </c>
      <c r="B520" s="6">
        <v>44943.839049317132</v>
      </c>
      <c r="C520" s="5" t="s">
        <v>131</v>
      </c>
      <c r="D520" s="15">
        <v>45123248680</v>
      </c>
      <c r="E520" s="8" t="s">
        <v>138</v>
      </c>
      <c r="H520" s="9">
        <v>2061.66</v>
      </c>
      <c r="I520" s="5" t="s">
        <v>28</v>
      </c>
      <c r="J520" s="5" t="s">
        <v>139</v>
      </c>
    </row>
    <row r="521" spans="1:10">
      <c r="A521" s="5" t="s">
        <v>704</v>
      </c>
      <c r="B521" s="6">
        <v>44943.839049317132</v>
      </c>
      <c r="C521" s="5" t="s">
        <v>131</v>
      </c>
      <c r="D521" s="15">
        <v>45113266693</v>
      </c>
      <c r="E521" s="8" t="s">
        <v>138</v>
      </c>
      <c r="H521" s="9">
        <v>2866.52</v>
      </c>
      <c r="I521" s="5" t="s">
        <v>28</v>
      </c>
      <c r="J521" s="5" t="s">
        <v>139</v>
      </c>
    </row>
    <row r="522" spans="1:10">
      <c r="A522" s="5" t="s">
        <v>704</v>
      </c>
      <c r="B522" s="6">
        <v>44943.839049317132</v>
      </c>
      <c r="C522" s="5" t="s">
        <v>131</v>
      </c>
      <c r="D522" s="15">
        <v>45153112245</v>
      </c>
      <c r="E522" s="8" t="s">
        <v>138</v>
      </c>
      <c r="H522" s="9">
        <v>421.95</v>
      </c>
      <c r="I522" s="5" t="s">
        <v>28</v>
      </c>
      <c r="J522" s="5" t="s">
        <v>139</v>
      </c>
    </row>
    <row r="523" spans="1:10">
      <c r="A523" s="5" t="s">
        <v>704</v>
      </c>
      <c r="B523" s="6">
        <v>44943.839049317132</v>
      </c>
      <c r="C523" s="5" t="s">
        <v>131</v>
      </c>
      <c r="D523" s="15">
        <v>56210229995</v>
      </c>
      <c r="E523" s="8" t="s">
        <v>138</v>
      </c>
      <c r="H523" s="9">
        <v>210</v>
      </c>
      <c r="I523" s="5" t="s">
        <v>28</v>
      </c>
      <c r="J523" s="5" t="s">
        <v>139</v>
      </c>
    </row>
    <row r="524" spans="1:10">
      <c r="A524" s="5" t="s">
        <v>704</v>
      </c>
      <c r="B524" s="6">
        <v>44943.839049317132</v>
      </c>
      <c r="C524" s="5" t="s">
        <v>131</v>
      </c>
      <c r="D524" s="15">
        <v>45133118949</v>
      </c>
      <c r="E524" s="8" t="s">
        <v>138</v>
      </c>
      <c r="H524" s="9">
        <v>601.63</v>
      </c>
      <c r="I524" s="5" t="s">
        <v>28</v>
      </c>
      <c r="J524" s="5" t="s">
        <v>139</v>
      </c>
    </row>
    <row r="525" spans="1:10">
      <c r="A525" s="5" t="s">
        <v>704</v>
      </c>
      <c r="B525" s="6">
        <v>44943.839049317132</v>
      </c>
      <c r="C525" s="5" t="s">
        <v>131</v>
      </c>
      <c r="D525" s="15">
        <v>45173179366</v>
      </c>
      <c r="E525" s="8" t="s">
        <v>138</v>
      </c>
      <c r="H525" s="9">
        <v>1428.44</v>
      </c>
      <c r="I525" s="5" t="s">
        <v>28</v>
      </c>
      <c r="J525" s="5" t="s">
        <v>139</v>
      </c>
    </row>
    <row r="526" spans="1:10">
      <c r="A526" s="5" t="s">
        <v>704</v>
      </c>
      <c r="B526" s="6">
        <v>44943.839049317132</v>
      </c>
      <c r="C526" s="5" t="s">
        <v>131</v>
      </c>
      <c r="D526" s="7">
        <v>279519</v>
      </c>
      <c r="E526" s="8" t="s">
        <v>138</v>
      </c>
      <c r="H526" s="9">
        <v>131940</v>
      </c>
      <c r="I526" s="5" t="s">
        <v>28</v>
      </c>
      <c r="J526" s="8" t="s">
        <v>142</v>
      </c>
    </row>
    <row r="527" spans="1:10">
      <c r="A527" s="5" t="s">
        <v>705</v>
      </c>
      <c r="B527" s="6">
        <v>44943.839049317132</v>
      </c>
      <c r="C527" s="5" t="s">
        <v>131</v>
      </c>
      <c r="D527" s="7"/>
      <c r="E527" s="8"/>
      <c r="F527" s="9">
        <v>16471.2</v>
      </c>
      <c r="I527" s="10" t="s">
        <v>9</v>
      </c>
      <c r="J527" s="8" t="s">
        <v>293</v>
      </c>
    </row>
    <row r="528" spans="1:10">
      <c r="A528" s="5" t="s">
        <v>704</v>
      </c>
      <c r="B528" s="6">
        <v>44943.839049317132</v>
      </c>
      <c r="C528" s="5" t="s">
        <v>131</v>
      </c>
      <c r="D528" s="7"/>
      <c r="E528" s="8"/>
      <c r="F528" s="9">
        <v>11260.1</v>
      </c>
      <c r="I528" s="10" t="s">
        <v>9</v>
      </c>
      <c r="J528" s="5" t="s">
        <v>143</v>
      </c>
    </row>
    <row r="529" spans="1:10">
      <c r="A529" s="5" t="s">
        <v>704</v>
      </c>
      <c r="B529" s="6">
        <v>44943.839049317132</v>
      </c>
      <c r="C529" s="5" t="s">
        <v>131</v>
      </c>
      <c r="D529" s="7"/>
      <c r="E529" s="8"/>
      <c r="F529" s="9">
        <v>43952.9</v>
      </c>
      <c r="I529" s="10" t="s">
        <v>9</v>
      </c>
      <c r="J529" s="8" t="s">
        <v>251</v>
      </c>
    </row>
    <row r="530" spans="1:10">
      <c r="A530" s="5" t="s">
        <v>704</v>
      </c>
      <c r="B530" s="6">
        <v>44943.839049317132</v>
      </c>
      <c r="C530" s="5" t="s">
        <v>131</v>
      </c>
      <c r="D530" s="7"/>
      <c r="E530" s="8"/>
      <c r="F530" s="9">
        <v>19108.5</v>
      </c>
      <c r="I530" s="10" t="s">
        <v>9</v>
      </c>
      <c r="J530" s="5" t="s">
        <v>141</v>
      </c>
    </row>
    <row r="531" spans="1:10">
      <c r="A531" s="5" t="s">
        <v>704</v>
      </c>
      <c r="B531" s="6">
        <v>44943.839049317132</v>
      </c>
      <c r="C531" s="5" t="s">
        <v>131</v>
      </c>
      <c r="D531" s="7"/>
      <c r="E531" s="8"/>
      <c r="F531" s="9">
        <v>9134</v>
      </c>
      <c r="I531" s="10" t="s">
        <v>9</v>
      </c>
      <c r="J531" s="8" t="s">
        <v>145</v>
      </c>
    </row>
    <row r="532" spans="1:10">
      <c r="A532" s="5" t="s">
        <v>704</v>
      </c>
      <c r="B532" s="6">
        <v>44943.839049317132</v>
      </c>
      <c r="C532" s="5" t="s">
        <v>131</v>
      </c>
      <c r="D532" s="7"/>
      <c r="E532" s="8"/>
      <c r="F532" s="9">
        <v>8160.5</v>
      </c>
      <c r="I532" s="10" t="s">
        <v>9</v>
      </c>
      <c r="J532" s="5" t="s">
        <v>146</v>
      </c>
    </row>
    <row r="533" spans="1:10">
      <c r="A533" s="5" t="s">
        <v>704</v>
      </c>
      <c r="B533" s="6">
        <v>44943.839049317132</v>
      </c>
      <c r="C533" s="5" t="s">
        <v>131</v>
      </c>
      <c r="D533" s="7"/>
      <c r="E533" s="8"/>
      <c r="F533" s="9">
        <v>17757</v>
      </c>
      <c r="I533" s="10" t="s">
        <v>9</v>
      </c>
      <c r="J533" s="5" t="s">
        <v>132</v>
      </c>
    </row>
    <row r="534" spans="1:10">
      <c r="A534" s="5" t="s">
        <v>704</v>
      </c>
      <c r="B534" s="6">
        <v>44943.839049317132</v>
      </c>
      <c r="C534" s="5" t="s">
        <v>131</v>
      </c>
      <c r="D534" s="7"/>
      <c r="E534" s="8"/>
      <c r="F534" s="9">
        <v>13145.2</v>
      </c>
      <c r="I534" s="10" t="s">
        <v>9</v>
      </c>
      <c r="J534" s="5" t="s">
        <v>147</v>
      </c>
    </row>
    <row r="535" spans="1:10">
      <c r="A535" s="5" t="s">
        <v>704</v>
      </c>
      <c r="B535" s="6">
        <v>44943.839049317132</v>
      </c>
      <c r="C535" s="5" t="s">
        <v>131</v>
      </c>
      <c r="D535" s="7"/>
      <c r="E535" s="8"/>
      <c r="F535" s="9">
        <v>14655.8</v>
      </c>
      <c r="I535" s="10" t="s">
        <v>9</v>
      </c>
      <c r="J535" s="8" t="s">
        <v>148</v>
      </c>
    </row>
    <row r="536" spans="1:10">
      <c r="A536" s="5" t="s">
        <v>704</v>
      </c>
      <c r="B536" s="6">
        <v>44943.839049317132</v>
      </c>
      <c r="C536" s="5" t="s">
        <v>131</v>
      </c>
      <c r="D536" s="7"/>
      <c r="E536" s="8"/>
      <c r="F536" s="9">
        <v>8406.9</v>
      </c>
      <c r="I536" s="10" t="s">
        <v>9</v>
      </c>
      <c r="J536" s="5" t="s">
        <v>149</v>
      </c>
    </row>
    <row r="537" spans="1:10">
      <c r="A537" s="5" t="s">
        <v>704</v>
      </c>
      <c r="B537" s="6">
        <v>44943.839049317132</v>
      </c>
      <c r="C537" s="5" t="s">
        <v>131</v>
      </c>
      <c r="D537" s="7"/>
      <c r="E537" s="8"/>
      <c r="F537" s="9">
        <v>12699.7</v>
      </c>
      <c r="I537" s="10" t="s">
        <v>9</v>
      </c>
      <c r="J537" s="5" t="s">
        <v>150</v>
      </c>
    </row>
    <row r="538" spans="1:10">
      <c r="A538" s="5" t="s">
        <v>704</v>
      </c>
      <c r="B538" s="6">
        <v>44943.839049317132</v>
      </c>
      <c r="C538" s="5" t="s">
        <v>131</v>
      </c>
      <c r="D538" s="7"/>
      <c r="E538" s="8"/>
      <c r="F538" s="9">
        <v>6600.4</v>
      </c>
      <c r="I538" s="10" t="s">
        <v>9</v>
      </c>
      <c r="J538" s="8" t="s">
        <v>151</v>
      </c>
    </row>
    <row r="539" spans="1:10">
      <c r="A539" s="5" t="s">
        <v>704</v>
      </c>
      <c r="B539" s="6">
        <v>44943.839049317132</v>
      </c>
      <c r="C539" s="5" t="s">
        <v>131</v>
      </c>
      <c r="D539" s="7"/>
      <c r="E539" s="8"/>
      <c r="F539" s="9">
        <v>9815.1</v>
      </c>
      <c r="I539" s="10" t="s">
        <v>9</v>
      </c>
      <c r="J539" s="8" t="s">
        <v>152</v>
      </c>
    </row>
    <row r="540" spans="1:10">
      <c r="A540" s="5" t="s">
        <v>704</v>
      </c>
      <c r="B540" s="6">
        <v>44943.839049317132</v>
      </c>
      <c r="C540" s="5" t="s">
        <v>131</v>
      </c>
      <c r="D540" s="7"/>
      <c r="E540" s="8"/>
      <c r="F540" s="9">
        <v>11739.4</v>
      </c>
      <c r="I540" s="10" t="s">
        <v>9</v>
      </c>
      <c r="J540" s="8" t="s">
        <v>153</v>
      </c>
    </row>
    <row r="541" spans="1:10">
      <c r="A541" s="5" t="s">
        <v>704</v>
      </c>
      <c r="B541" s="6">
        <v>44943.839049317132</v>
      </c>
      <c r="C541" s="5" t="s">
        <v>131</v>
      </c>
      <c r="D541" s="7"/>
      <c r="E541" s="8"/>
      <c r="F541" s="9">
        <v>11841.9</v>
      </c>
      <c r="I541" s="10" t="s">
        <v>9</v>
      </c>
      <c r="J541" s="8" t="s">
        <v>154</v>
      </c>
    </row>
    <row r="542" spans="1:10">
      <c r="A542" s="5" t="s">
        <v>704</v>
      </c>
      <c r="B542" s="6">
        <v>44943.839049317132</v>
      </c>
      <c r="C542" s="5" t="s">
        <v>131</v>
      </c>
      <c r="D542" s="7"/>
      <c r="E542" s="8"/>
      <c r="F542" s="9">
        <v>14126.3</v>
      </c>
      <c r="I542" s="10" t="s">
        <v>9</v>
      </c>
      <c r="J542" s="8" t="s">
        <v>155</v>
      </c>
    </row>
    <row r="543" spans="1:10">
      <c r="A543" s="5" t="s">
        <v>704</v>
      </c>
      <c r="B543" s="6">
        <v>44943.839049317132</v>
      </c>
      <c r="C543" s="5" t="s">
        <v>131</v>
      </c>
      <c r="D543" s="7"/>
      <c r="E543" s="8"/>
      <c r="F543" s="9">
        <v>6052.4</v>
      </c>
      <c r="I543" s="10" t="s">
        <v>9</v>
      </c>
      <c r="J543" s="8" t="s">
        <v>401</v>
      </c>
    </row>
    <row r="544" spans="1:10">
      <c r="A544" s="5" t="s">
        <v>704</v>
      </c>
      <c r="B544" s="6">
        <v>44943.839049317132</v>
      </c>
      <c r="C544" s="5" t="s">
        <v>131</v>
      </c>
      <c r="D544" s="7"/>
      <c r="E544" s="8"/>
      <c r="F544" s="9">
        <v>53951.4</v>
      </c>
      <c r="I544" s="10" t="s">
        <v>9</v>
      </c>
      <c r="J544" s="8" t="s">
        <v>142</v>
      </c>
    </row>
    <row r="545" spans="1:10">
      <c r="A545" s="5" t="s">
        <v>704</v>
      </c>
      <c r="B545" s="6">
        <v>44943.839049317132</v>
      </c>
      <c r="C545" s="5" t="s">
        <v>131</v>
      </c>
      <c r="D545" s="7"/>
      <c r="E545" s="8"/>
      <c r="F545" s="9">
        <v>10057</v>
      </c>
      <c r="I545" s="10" t="s">
        <v>9</v>
      </c>
      <c r="J545" s="5" t="s">
        <v>157</v>
      </c>
    </row>
    <row r="546" spans="1:10">
      <c r="A546" s="11" t="s">
        <v>22</v>
      </c>
      <c r="B546" s="3"/>
      <c r="C546" s="3"/>
      <c r="D546" s="19">
        <f>330053.77+35008.8</f>
        <v>365062.57</v>
      </c>
      <c r="E546" s="8"/>
      <c r="F546" s="39">
        <f>SUM(F510:G545)</f>
        <v>365062.57000000007</v>
      </c>
      <c r="G546" s="9"/>
      <c r="I546" s="10"/>
      <c r="J546" s="5"/>
    </row>
    <row r="547" spans="1:10">
      <c r="A547" s="13" t="s">
        <v>23</v>
      </c>
      <c r="B547" s="13" t="s">
        <v>24</v>
      </c>
      <c r="C547" s="13" t="s">
        <v>25</v>
      </c>
      <c r="D547" s="7"/>
      <c r="E547" s="8"/>
      <c r="G547" s="9"/>
      <c r="I547" s="10"/>
      <c r="J547" s="5"/>
    </row>
    <row r="548" spans="1:10" ht="15.75">
      <c r="D548" s="14">
        <v>112617449</v>
      </c>
    </row>
    <row r="549" spans="1:10" ht="15.75">
      <c r="D549" s="14">
        <v>112617458</v>
      </c>
    </row>
    <row r="551" spans="1:10">
      <c r="A551" s="1" t="s">
        <v>0</v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>
      <c r="A552" s="3" t="s">
        <v>725</v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>
      <c r="A553" s="95" t="s">
        <v>0</v>
      </c>
      <c r="B553" s="95" t="s">
        <v>2</v>
      </c>
      <c r="C553" s="95" t="s">
        <v>3</v>
      </c>
      <c r="D553" s="95" t="s">
        <v>4</v>
      </c>
      <c r="E553" s="95" t="s">
        <v>5</v>
      </c>
      <c r="F553" s="97" t="s">
        <v>6</v>
      </c>
      <c r="G553" s="98"/>
      <c r="H553" s="99"/>
      <c r="I553" s="95" t="s">
        <v>7</v>
      </c>
      <c r="J553" s="95" t="s">
        <v>8</v>
      </c>
    </row>
    <row r="554" spans="1:10">
      <c r="A554" s="96"/>
      <c r="B554" s="96"/>
      <c r="C554" s="96"/>
      <c r="D554" s="96"/>
      <c r="E554" s="96"/>
      <c r="F554" s="4" t="s">
        <v>9</v>
      </c>
      <c r="G554" s="4" t="s">
        <v>10</v>
      </c>
      <c r="H554" s="4" t="s">
        <v>11</v>
      </c>
      <c r="I554" s="96"/>
      <c r="J554" s="96"/>
    </row>
    <row r="555" spans="1:10">
      <c r="A555" s="5" t="s">
        <v>744</v>
      </c>
      <c r="B555" s="6">
        <v>44944.668805312504</v>
      </c>
      <c r="C555" s="5" t="s">
        <v>131</v>
      </c>
      <c r="D555" s="7"/>
      <c r="E555" s="8"/>
      <c r="G555" s="9">
        <v>5184.46</v>
      </c>
      <c r="I555" s="10" t="s">
        <v>10</v>
      </c>
      <c r="J555" s="5" t="s">
        <v>141</v>
      </c>
    </row>
    <row r="556" spans="1:10">
      <c r="A556" s="5" t="s">
        <v>745</v>
      </c>
      <c r="B556" s="6">
        <v>44944.668805312504</v>
      </c>
      <c r="C556" s="5" t="s">
        <v>131</v>
      </c>
      <c r="D556" s="15">
        <v>45133114907</v>
      </c>
      <c r="E556" s="8" t="s">
        <v>138</v>
      </c>
      <c r="H556" s="9">
        <v>339.89</v>
      </c>
      <c r="I556" s="5" t="s">
        <v>28</v>
      </c>
      <c r="J556" s="5" t="s">
        <v>139</v>
      </c>
    </row>
    <row r="557" spans="1:10">
      <c r="A557" s="5" t="s">
        <v>744</v>
      </c>
      <c r="B557" s="6">
        <v>44944.668805312504</v>
      </c>
      <c r="C557" s="5" t="s">
        <v>131</v>
      </c>
      <c r="D557" s="15">
        <v>45123245279</v>
      </c>
      <c r="E557" s="8" t="s">
        <v>138</v>
      </c>
      <c r="H557" s="9">
        <v>11796.67</v>
      </c>
      <c r="I557" s="5" t="s">
        <v>28</v>
      </c>
      <c r="J557" s="5" t="s">
        <v>141</v>
      </c>
    </row>
    <row r="558" spans="1:10">
      <c r="A558" s="5" t="s">
        <v>744</v>
      </c>
      <c r="B558" s="6">
        <v>44944.668805312504</v>
      </c>
      <c r="C558" s="5" t="s">
        <v>131</v>
      </c>
      <c r="D558" s="15">
        <v>45133113272</v>
      </c>
      <c r="E558" s="8" t="s">
        <v>138</v>
      </c>
      <c r="H558" s="9">
        <v>1225.56</v>
      </c>
      <c r="I558" s="5" t="s">
        <v>28</v>
      </c>
      <c r="J558" s="5" t="s">
        <v>139</v>
      </c>
    </row>
    <row r="559" spans="1:10">
      <c r="A559" s="5" t="s">
        <v>744</v>
      </c>
      <c r="B559" s="6">
        <v>44944.668805312504</v>
      </c>
      <c r="C559" s="5" t="s">
        <v>131</v>
      </c>
      <c r="D559" s="15">
        <v>53512236102</v>
      </c>
      <c r="E559" s="8" t="s">
        <v>138</v>
      </c>
      <c r="H559" s="9">
        <v>287.58</v>
      </c>
      <c r="I559" s="5" t="s">
        <v>28</v>
      </c>
      <c r="J559" s="5" t="s">
        <v>139</v>
      </c>
    </row>
    <row r="560" spans="1:10">
      <c r="A560" s="5" t="s">
        <v>744</v>
      </c>
      <c r="B560" s="6">
        <v>44944.668805312504</v>
      </c>
      <c r="C560" s="5" t="s">
        <v>131</v>
      </c>
      <c r="D560" s="15">
        <v>53512236102</v>
      </c>
      <c r="E560" s="8" t="s">
        <v>138</v>
      </c>
      <c r="H560" s="9">
        <v>319</v>
      </c>
      <c r="I560" s="5" t="s">
        <v>28</v>
      </c>
      <c r="J560" s="5" t="s">
        <v>139</v>
      </c>
    </row>
    <row r="561" spans="1:10">
      <c r="A561" s="5" t="s">
        <v>744</v>
      </c>
      <c r="B561" s="6">
        <v>44944.668805312504</v>
      </c>
      <c r="C561" s="5" t="s">
        <v>131</v>
      </c>
      <c r="D561" s="15">
        <v>45123244435</v>
      </c>
      <c r="E561" s="8" t="s">
        <v>138</v>
      </c>
      <c r="H561" s="9">
        <v>1663.69</v>
      </c>
      <c r="I561" s="5" t="s">
        <v>28</v>
      </c>
      <c r="J561" s="5" t="s">
        <v>139</v>
      </c>
    </row>
    <row r="562" spans="1:10">
      <c r="A562" s="5" t="s">
        <v>744</v>
      </c>
      <c r="B562" s="6">
        <v>44944.668805312504</v>
      </c>
      <c r="C562" s="5" t="s">
        <v>131</v>
      </c>
      <c r="D562" s="15">
        <v>45113264325</v>
      </c>
      <c r="E562" s="8" t="s">
        <v>138</v>
      </c>
      <c r="H562" s="9">
        <v>49</v>
      </c>
      <c r="I562" s="5" t="s">
        <v>28</v>
      </c>
      <c r="J562" s="5" t="s">
        <v>139</v>
      </c>
    </row>
    <row r="563" spans="1:10">
      <c r="A563" s="5" t="s">
        <v>744</v>
      </c>
      <c r="B563" s="6">
        <v>44944.668805312504</v>
      </c>
      <c r="C563" s="5" t="s">
        <v>131</v>
      </c>
      <c r="D563" s="15">
        <v>45123246629</v>
      </c>
      <c r="E563" s="8" t="s">
        <v>138</v>
      </c>
      <c r="H563" s="9">
        <v>10000</v>
      </c>
      <c r="I563" s="5" t="s">
        <v>28</v>
      </c>
      <c r="J563" s="5" t="s">
        <v>141</v>
      </c>
    </row>
    <row r="564" spans="1:10">
      <c r="A564" s="5" t="s">
        <v>744</v>
      </c>
      <c r="B564" s="6">
        <v>44944.668805312504</v>
      </c>
      <c r="C564" s="5" t="s">
        <v>131</v>
      </c>
      <c r="D564" s="15">
        <v>45123246726</v>
      </c>
      <c r="E564" s="8" t="s">
        <v>138</v>
      </c>
      <c r="H564" s="9">
        <v>6960</v>
      </c>
      <c r="I564" s="5" t="s">
        <v>28</v>
      </c>
      <c r="J564" s="5" t="s">
        <v>141</v>
      </c>
    </row>
    <row r="565" spans="1:10">
      <c r="A565" s="5" t="s">
        <v>744</v>
      </c>
      <c r="B565" s="6">
        <v>44944.668805312504</v>
      </c>
      <c r="C565" s="5" t="s">
        <v>131</v>
      </c>
      <c r="D565" s="15">
        <v>45133116809</v>
      </c>
      <c r="E565" s="8" t="s">
        <v>138</v>
      </c>
      <c r="H565" s="9">
        <v>143.94999999999999</v>
      </c>
      <c r="I565" s="5" t="s">
        <v>28</v>
      </c>
      <c r="J565" s="5" t="s">
        <v>139</v>
      </c>
    </row>
    <row r="566" spans="1:10">
      <c r="A566" s="5" t="s">
        <v>744</v>
      </c>
      <c r="B566" s="6">
        <v>44944.668805312504</v>
      </c>
      <c r="C566" s="5" t="s">
        <v>131</v>
      </c>
      <c r="D566" s="15">
        <v>53412229979</v>
      </c>
      <c r="E566" s="8" t="s">
        <v>138</v>
      </c>
      <c r="H566" s="9">
        <v>1021.84</v>
      </c>
      <c r="I566" s="5" t="s">
        <v>28</v>
      </c>
      <c r="J566" s="5" t="s">
        <v>141</v>
      </c>
    </row>
    <row r="567" spans="1:10">
      <c r="A567" s="5" t="s">
        <v>744</v>
      </c>
      <c r="B567" s="6">
        <v>44944.668805312504</v>
      </c>
      <c r="C567" s="5" t="s">
        <v>131</v>
      </c>
      <c r="D567" s="15">
        <v>45113265448</v>
      </c>
      <c r="E567" s="8" t="s">
        <v>138</v>
      </c>
      <c r="H567" s="9">
        <v>519.92999999999995</v>
      </c>
      <c r="I567" s="5" t="s">
        <v>28</v>
      </c>
      <c r="J567" s="5" t="s">
        <v>139</v>
      </c>
    </row>
    <row r="568" spans="1:10">
      <c r="A568" s="5" t="s">
        <v>744</v>
      </c>
      <c r="B568" s="6">
        <v>44944.668805312504</v>
      </c>
      <c r="C568" s="5" t="s">
        <v>131</v>
      </c>
      <c r="D568" s="15">
        <v>45153110977</v>
      </c>
      <c r="E568" s="8" t="s">
        <v>138</v>
      </c>
      <c r="H568" s="9">
        <v>1480.4</v>
      </c>
      <c r="I568" s="5" t="s">
        <v>28</v>
      </c>
      <c r="J568" s="5" t="s">
        <v>139</v>
      </c>
    </row>
    <row r="569" spans="1:10">
      <c r="A569" s="5" t="s">
        <v>744</v>
      </c>
      <c r="B569" s="6">
        <v>44944.668805312504</v>
      </c>
      <c r="C569" s="5" t="s">
        <v>131</v>
      </c>
      <c r="D569" s="15">
        <v>45113265316</v>
      </c>
      <c r="E569" s="8" t="s">
        <v>138</v>
      </c>
      <c r="H569" s="9">
        <v>31182.45</v>
      </c>
      <c r="I569" s="5" t="s">
        <v>28</v>
      </c>
      <c r="J569" s="5" t="s">
        <v>141</v>
      </c>
    </row>
    <row r="570" spans="1:10">
      <c r="A570" s="5" t="s">
        <v>744</v>
      </c>
      <c r="B570" s="6">
        <v>44944.668805312504</v>
      </c>
      <c r="C570" s="5" t="s">
        <v>131</v>
      </c>
      <c r="D570" s="15">
        <v>45113265109</v>
      </c>
      <c r="E570" s="8" t="s">
        <v>138</v>
      </c>
      <c r="H570" s="9">
        <v>19000</v>
      </c>
      <c r="I570" s="5" t="s">
        <v>28</v>
      </c>
      <c r="J570" s="8" t="s">
        <v>142</v>
      </c>
    </row>
    <row r="571" spans="1:10">
      <c r="A571" s="5" t="s">
        <v>744</v>
      </c>
      <c r="B571" s="6">
        <v>44944.668805312504</v>
      </c>
      <c r="C571" s="5" t="s">
        <v>131</v>
      </c>
      <c r="D571" s="7"/>
      <c r="E571" s="8"/>
      <c r="F571" s="9">
        <v>5454.4</v>
      </c>
      <c r="I571" s="10" t="s">
        <v>9</v>
      </c>
      <c r="J571" s="5" t="s">
        <v>139</v>
      </c>
    </row>
    <row r="572" spans="1:10">
      <c r="A572" s="5" t="s">
        <v>744</v>
      </c>
      <c r="B572" s="6">
        <v>44944.668805312504</v>
      </c>
      <c r="C572" s="5" t="s">
        <v>131</v>
      </c>
      <c r="D572" s="7"/>
      <c r="E572" s="8"/>
      <c r="F572" s="9">
        <v>123623.8</v>
      </c>
      <c r="I572" s="10" t="s">
        <v>9</v>
      </c>
      <c r="J572" s="8" t="s">
        <v>251</v>
      </c>
    </row>
    <row r="573" spans="1:10">
      <c r="A573" s="5" t="s">
        <v>744</v>
      </c>
      <c r="B573" s="6">
        <v>44944.668805312504</v>
      </c>
      <c r="C573" s="5" t="s">
        <v>131</v>
      </c>
      <c r="D573" s="7"/>
      <c r="E573" s="8"/>
      <c r="F573" s="9">
        <v>86943.1</v>
      </c>
      <c r="I573" s="10" t="s">
        <v>9</v>
      </c>
      <c r="J573" s="5" t="s">
        <v>141</v>
      </c>
    </row>
    <row r="574" spans="1:10">
      <c r="A574" s="5" t="s">
        <v>744</v>
      </c>
      <c r="B574" s="6">
        <v>44944.668805312504</v>
      </c>
      <c r="C574" s="5" t="s">
        <v>131</v>
      </c>
      <c r="D574" s="7"/>
      <c r="E574" s="8"/>
      <c r="F574" s="9">
        <v>16381.7</v>
      </c>
      <c r="I574" s="10" t="s">
        <v>9</v>
      </c>
      <c r="J574" s="8" t="s">
        <v>145</v>
      </c>
    </row>
    <row r="575" spans="1:10">
      <c r="A575" s="5" t="s">
        <v>744</v>
      </c>
      <c r="B575" s="6">
        <v>44944.668805312504</v>
      </c>
      <c r="C575" s="5" t="s">
        <v>131</v>
      </c>
      <c r="D575" s="7"/>
      <c r="E575" s="8"/>
      <c r="F575" s="9">
        <v>22379.599999999999</v>
      </c>
      <c r="I575" s="10" t="s">
        <v>9</v>
      </c>
      <c r="J575" s="5" t="s">
        <v>146</v>
      </c>
    </row>
    <row r="576" spans="1:10">
      <c r="A576" s="5" t="s">
        <v>744</v>
      </c>
      <c r="B576" s="6">
        <v>44944.668805312504</v>
      </c>
      <c r="C576" s="5" t="s">
        <v>131</v>
      </c>
      <c r="D576" s="7"/>
      <c r="E576" s="8"/>
      <c r="F576" s="9">
        <v>17692.7</v>
      </c>
      <c r="I576" s="10" t="s">
        <v>9</v>
      </c>
      <c r="J576" s="5" t="s">
        <v>132</v>
      </c>
    </row>
    <row r="577" spans="1:10">
      <c r="A577" s="5" t="s">
        <v>744</v>
      </c>
      <c r="B577" s="6">
        <v>44944.668805312504</v>
      </c>
      <c r="C577" s="5" t="s">
        <v>131</v>
      </c>
      <c r="D577" s="7"/>
      <c r="E577" s="8"/>
      <c r="F577" s="9">
        <v>13899.2</v>
      </c>
      <c r="I577" s="10" t="s">
        <v>9</v>
      </c>
      <c r="J577" s="5" t="s">
        <v>147</v>
      </c>
    </row>
    <row r="578" spans="1:10">
      <c r="A578" s="5" t="s">
        <v>744</v>
      </c>
      <c r="B578" s="6">
        <v>44944.668805312504</v>
      </c>
      <c r="C578" s="5" t="s">
        <v>131</v>
      </c>
      <c r="D578" s="7"/>
      <c r="E578" s="8"/>
      <c r="F578" s="9">
        <v>16701.5</v>
      </c>
      <c r="I578" s="10" t="s">
        <v>9</v>
      </c>
      <c r="J578" s="8" t="s">
        <v>148</v>
      </c>
    </row>
    <row r="579" spans="1:10">
      <c r="A579" s="5" t="s">
        <v>744</v>
      </c>
      <c r="B579" s="6">
        <v>44944.668805312504</v>
      </c>
      <c r="C579" s="5" t="s">
        <v>131</v>
      </c>
      <c r="D579" s="7"/>
      <c r="E579" s="8"/>
      <c r="F579" s="9">
        <v>20313.8</v>
      </c>
      <c r="I579" s="10" t="s">
        <v>9</v>
      </c>
      <c r="J579" s="5" t="s">
        <v>149</v>
      </c>
    </row>
    <row r="580" spans="1:10">
      <c r="A580" s="5" t="s">
        <v>744</v>
      </c>
      <c r="B580" s="6">
        <v>44944.668805312504</v>
      </c>
      <c r="C580" s="5" t="s">
        <v>131</v>
      </c>
      <c r="D580" s="7"/>
      <c r="E580" s="8"/>
      <c r="F580" s="9">
        <v>49495.199999999997</v>
      </c>
      <c r="I580" s="10" t="s">
        <v>9</v>
      </c>
      <c r="J580" s="5" t="s">
        <v>150</v>
      </c>
    </row>
    <row r="581" spans="1:10">
      <c r="A581" s="5" t="s">
        <v>744</v>
      </c>
      <c r="B581" s="6">
        <v>44944.668805312504</v>
      </c>
      <c r="C581" s="5" t="s">
        <v>131</v>
      </c>
      <c r="D581" s="7"/>
      <c r="E581" s="8"/>
      <c r="F581" s="9">
        <v>19254.400000000001</v>
      </c>
      <c r="I581" s="10" t="s">
        <v>9</v>
      </c>
      <c r="J581" s="8" t="s">
        <v>151</v>
      </c>
    </row>
    <row r="582" spans="1:10">
      <c r="A582" s="5" t="s">
        <v>744</v>
      </c>
      <c r="B582" s="6">
        <v>44944.668805312504</v>
      </c>
      <c r="C582" s="5" t="s">
        <v>131</v>
      </c>
      <c r="D582" s="7"/>
      <c r="E582" s="8"/>
      <c r="F582" s="9">
        <v>7153</v>
      </c>
      <c r="I582" s="10" t="s">
        <v>9</v>
      </c>
      <c r="J582" s="8" t="s">
        <v>152</v>
      </c>
    </row>
    <row r="583" spans="1:10">
      <c r="A583" s="5" t="s">
        <v>744</v>
      </c>
      <c r="B583" s="6">
        <v>44944.668805312504</v>
      </c>
      <c r="C583" s="5" t="s">
        <v>131</v>
      </c>
      <c r="D583" s="7"/>
      <c r="E583" s="8"/>
      <c r="F583" s="9">
        <v>12426.3</v>
      </c>
      <c r="I583" s="10" t="s">
        <v>9</v>
      </c>
      <c r="J583" s="8" t="s">
        <v>153</v>
      </c>
    </row>
    <row r="584" spans="1:10">
      <c r="A584" s="5" t="s">
        <v>744</v>
      </c>
      <c r="B584" s="6">
        <v>44944.668805312504</v>
      </c>
      <c r="C584" s="5" t="s">
        <v>131</v>
      </c>
      <c r="D584" s="7"/>
      <c r="E584" s="8"/>
      <c r="F584" s="9">
        <v>482.3</v>
      </c>
      <c r="I584" s="10" t="s">
        <v>9</v>
      </c>
      <c r="J584" s="8" t="s">
        <v>293</v>
      </c>
    </row>
    <row r="585" spans="1:10">
      <c r="A585" s="5" t="s">
        <v>744</v>
      </c>
      <c r="B585" s="6">
        <v>44944.668805312504</v>
      </c>
      <c r="C585" s="5" t="s">
        <v>131</v>
      </c>
      <c r="D585" s="7"/>
      <c r="E585" s="8"/>
      <c r="F585" s="9">
        <v>19501.3</v>
      </c>
      <c r="I585" s="10" t="s">
        <v>9</v>
      </c>
      <c r="J585" s="8" t="s">
        <v>154</v>
      </c>
    </row>
    <row r="586" spans="1:10">
      <c r="A586" s="5" t="s">
        <v>744</v>
      </c>
      <c r="B586" s="6">
        <v>44944.668805312504</v>
      </c>
      <c r="C586" s="5" t="s">
        <v>131</v>
      </c>
      <c r="D586" s="7"/>
      <c r="E586" s="8"/>
      <c r="F586" s="9">
        <v>23240.400000000001</v>
      </c>
      <c r="I586" s="10" t="s">
        <v>9</v>
      </c>
      <c r="J586" s="8" t="s">
        <v>155</v>
      </c>
    </row>
    <row r="587" spans="1:10">
      <c r="A587" s="5" t="s">
        <v>744</v>
      </c>
      <c r="B587" s="6">
        <v>44944.668805312504</v>
      </c>
      <c r="C587" s="5" t="s">
        <v>131</v>
      </c>
      <c r="D587" s="7"/>
      <c r="E587" s="8"/>
      <c r="F587" s="9">
        <v>4507.3999999999996</v>
      </c>
      <c r="I587" s="10" t="s">
        <v>9</v>
      </c>
      <c r="J587" s="8" t="s">
        <v>401</v>
      </c>
    </row>
    <row r="588" spans="1:10">
      <c r="A588" s="5" t="s">
        <v>744</v>
      </c>
      <c r="B588" s="6">
        <v>44944.668805312504</v>
      </c>
      <c r="C588" s="5" t="s">
        <v>131</v>
      </c>
      <c r="D588" s="7"/>
      <c r="E588" s="8"/>
      <c r="F588" s="9">
        <v>208175</v>
      </c>
      <c r="I588" s="10" t="s">
        <v>9</v>
      </c>
      <c r="J588" s="8" t="s">
        <v>142</v>
      </c>
    </row>
    <row r="589" spans="1:10">
      <c r="A589" s="5" t="s">
        <v>744</v>
      </c>
      <c r="B589" s="6">
        <v>44944.668805312504</v>
      </c>
      <c r="C589" s="5" t="s">
        <v>131</v>
      </c>
      <c r="D589" s="7"/>
      <c r="E589" s="8"/>
      <c r="F589" s="9">
        <v>3384.1</v>
      </c>
      <c r="I589" s="10" t="s">
        <v>9</v>
      </c>
      <c r="J589" s="5" t="s">
        <v>157</v>
      </c>
    </row>
    <row r="590" spans="1:10">
      <c r="A590" s="5" t="s">
        <v>744</v>
      </c>
      <c r="B590" s="6">
        <v>44944.668805312504</v>
      </c>
      <c r="C590" s="5" t="s">
        <v>131</v>
      </c>
      <c r="D590" s="7"/>
      <c r="E590" s="8"/>
      <c r="F590" s="9">
        <v>82720.899999999994</v>
      </c>
      <c r="I590" s="10" t="s">
        <v>9</v>
      </c>
      <c r="J590" s="5" t="s">
        <v>291</v>
      </c>
    </row>
    <row r="591" spans="1:10">
      <c r="A591" s="11" t="s">
        <v>22</v>
      </c>
      <c r="B591" s="3"/>
      <c r="C591" s="3"/>
      <c r="D591" s="19">
        <f>688131.36+70783.2</f>
        <v>758914.55999999994</v>
      </c>
      <c r="E591" s="8"/>
      <c r="F591" s="54">
        <f>SUM(F555:G590)</f>
        <v>758914.56000000006</v>
      </c>
      <c r="I591" s="10"/>
      <c r="J591" s="5"/>
    </row>
    <row r="592" spans="1:10">
      <c r="A592" s="13" t="s">
        <v>23</v>
      </c>
      <c r="B592" s="13" t="s">
        <v>24</v>
      </c>
      <c r="C592" s="13" t="s">
        <v>25</v>
      </c>
      <c r="D592" s="7"/>
      <c r="E592" s="8"/>
      <c r="F592" s="9"/>
      <c r="I592" s="10"/>
      <c r="J592" s="5"/>
    </row>
    <row r="593" spans="1:10" ht="15.75">
      <c r="A593" s="5"/>
      <c r="B593" s="6"/>
      <c r="C593" s="5"/>
      <c r="D593" s="14">
        <v>112644488</v>
      </c>
      <c r="E593" s="8"/>
      <c r="F593" s="9"/>
      <c r="I593" s="10"/>
      <c r="J593" s="5"/>
    </row>
    <row r="594" spans="1:10" ht="15.75">
      <c r="A594" s="5"/>
      <c r="B594" s="6"/>
      <c r="C594" s="5"/>
      <c r="D594" s="14">
        <v>112651430</v>
      </c>
      <c r="E594" s="8"/>
      <c r="F594" s="9"/>
      <c r="I594" s="10"/>
      <c r="J594" s="5"/>
    </row>
    <row r="595" spans="1:10">
      <c r="A595" s="5"/>
      <c r="B595" s="6"/>
      <c r="C595" s="5"/>
      <c r="D595" s="7" t="s">
        <v>939</v>
      </c>
      <c r="E595" s="8"/>
      <c r="F595" s="9"/>
      <c r="I595" s="10"/>
      <c r="J595" s="5"/>
    </row>
    <row r="596" spans="1:10">
      <c r="A596" s="5" t="s">
        <v>743</v>
      </c>
      <c r="B596" s="6">
        <v>44944.674218599539</v>
      </c>
      <c r="C596" s="5" t="s">
        <v>131</v>
      </c>
      <c r="D596" s="7"/>
      <c r="E596" s="8"/>
      <c r="F596" s="9">
        <v>8755.1</v>
      </c>
      <c r="I596" s="10" t="s">
        <v>9</v>
      </c>
      <c r="J596" s="8" t="s">
        <v>152</v>
      </c>
    </row>
    <row r="597" spans="1:10">
      <c r="A597" s="11" t="s">
        <v>22</v>
      </c>
      <c r="B597" s="3"/>
      <c r="C597" s="3"/>
      <c r="D597" s="7"/>
      <c r="E597" s="8"/>
      <c r="F597" s="9"/>
      <c r="I597" s="10"/>
      <c r="J597" s="5"/>
    </row>
    <row r="598" spans="1:10" ht="15.75">
      <c r="A598" s="13" t="s">
        <v>23</v>
      </c>
      <c r="B598" s="13" t="s">
        <v>24</v>
      </c>
      <c r="C598" s="13" t="s">
        <v>25</v>
      </c>
      <c r="D598" s="14">
        <v>112644490</v>
      </c>
      <c r="E598" s="8"/>
      <c r="F598" s="9"/>
      <c r="I598" s="10"/>
      <c r="J598" s="5"/>
    </row>
    <row r="599" spans="1:10">
      <c r="A599" s="5"/>
      <c r="B599" s="6"/>
      <c r="C599" s="5"/>
      <c r="D599" s="7"/>
      <c r="E599" s="8"/>
      <c r="F599" s="9"/>
      <c r="I599" s="10"/>
      <c r="J599" s="5"/>
    </row>
    <row r="600" spans="1:10">
      <c r="A600" s="5"/>
      <c r="B600" s="6"/>
      <c r="C600" s="5"/>
      <c r="D600" s="7"/>
      <c r="E600" s="8"/>
      <c r="F600" s="9"/>
      <c r="I600" s="10"/>
      <c r="J600" s="5"/>
    </row>
    <row r="601" spans="1:10">
      <c r="A601" s="5" t="s">
        <v>742</v>
      </c>
      <c r="B601" s="6">
        <v>44944.830619351851</v>
      </c>
      <c r="C601" s="5" t="s">
        <v>131</v>
      </c>
      <c r="D601" s="15">
        <v>451531132896</v>
      </c>
      <c r="E601" s="8" t="s">
        <v>138</v>
      </c>
      <c r="H601" s="9">
        <v>6602.93</v>
      </c>
      <c r="I601" s="5" t="s">
        <v>28</v>
      </c>
      <c r="J601" s="5" t="s">
        <v>139</v>
      </c>
    </row>
    <row r="602" spans="1:10">
      <c r="A602" s="5" t="s">
        <v>741</v>
      </c>
      <c r="B602" s="6">
        <v>44944.830619351851</v>
      </c>
      <c r="C602" s="5" t="s">
        <v>131</v>
      </c>
      <c r="D602" s="15">
        <v>45163207848</v>
      </c>
      <c r="E602" s="8" t="s">
        <v>138</v>
      </c>
      <c r="H602" s="9">
        <v>500</v>
      </c>
      <c r="I602" s="5" t="s">
        <v>28</v>
      </c>
      <c r="J602" s="5" t="s">
        <v>141</v>
      </c>
    </row>
    <row r="603" spans="1:10">
      <c r="A603" s="5" t="s">
        <v>741</v>
      </c>
      <c r="B603" s="6">
        <v>44944.830619351851</v>
      </c>
      <c r="C603" s="5" t="s">
        <v>131</v>
      </c>
      <c r="D603" s="15">
        <v>45163207846</v>
      </c>
      <c r="E603" s="8" t="s">
        <v>138</v>
      </c>
      <c r="H603" s="9">
        <v>500</v>
      </c>
      <c r="I603" s="5" t="s">
        <v>28</v>
      </c>
      <c r="J603" s="5" t="s">
        <v>141</v>
      </c>
    </row>
    <row r="604" spans="1:10">
      <c r="A604" s="5" t="s">
        <v>741</v>
      </c>
      <c r="B604" s="6">
        <v>44944.830619351851</v>
      </c>
      <c r="C604" s="5" t="s">
        <v>131</v>
      </c>
      <c r="D604" s="15">
        <v>45123250540</v>
      </c>
      <c r="E604" s="8" t="s">
        <v>138</v>
      </c>
      <c r="H604" s="9">
        <v>500</v>
      </c>
      <c r="I604" s="5" t="s">
        <v>28</v>
      </c>
      <c r="J604" s="5" t="s">
        <v>141</v>
      </c>
    </row>
    <row r="605" spans="1:10">
      <c r="A605" s="5" t="s">
        <v>741</v>
      </c>
      <c r="B605" s="6">
        <v>44944.830619351851</v>
      </c>
      <c r="C605" s="5" t="s">
        <v>131</v>
      </c>
      <c r="D605" s="15">
        <v>45123250533</v>
      </c>
      <c r="E605" s="8" t="s">
        <v>138</v>
      </c>
      <c r="H605" s="9">
        <v>500</v>
      </c>
      <c r="I605" s="5" t="s">
        <v>28</v>
      </c>
      <c r="J605" s="5" t="s">
        <v>141</v>
      </c>
    </row>
    <row r="606" spans="1:10">
      <c r="A606" s="5" t="s">
        <v>741</v>
      </c>
      <c r="B606" s="6">
        <v>44944.830619351851</v>
      </c>
      <c r="C606" s="5" t="s">
        <v>131</v>
      </c>
      <c r="D606" s="15">
        <v>451131132871</v>
      </c>
      <c r="E606" s="8" t="s">
        <v>138</v>
      </c>
      <c r="H606" s="9">
        <v>14517.39</v>
      </c>
      <c r="I606" s="5" t="s">
        <v>28</v>
      </c>
      <c r="J606" s="5" t="s">
        <v>139</v>
      </c>
    </row>
    <row r="607" spans="1:10">
      <c r="A607" s="5" t="s">
        <v>741</v>
      </c>
      <c r="B607" s="6">
        <v>44944.830619351851</v>
      </c>
      <c r="C607" s="5" t="s">
        <v>131</v>
      </c>
      <c r="D607" s="15">
        <v>451531132872</v>
      </c>
      <c r="E607" s="8" t="s">
        <v>138</v>
      </c>
      <c r="H607" s="9">
        <v>3299.64</v>
      </c>
      <c r="I607" s="5" t="s">
        <v>28</v>
      </c>
      <c r="J607" s="5" t="s">
        <v>139</v>
      </c>
    </row>
    <row r="608" spans="1:10">
      <c r="A608" s="5" t="s">
        <v>741</v>
      </c>
      <c r="B608" s="6">
        <v>44944.830619351851</v>
      </c>
      <c r="C608" s="5" t="s">
        <v>131</v>
      </c>
      <c r="D608" s="15">
        <v>451531132873</v>
      </c>
      <c r="E608" s="8" t="s">
        <v>138</v>
      </c>
      <c r="H608" s="9">
        <v>11166.44</v>
      </c>
      <c r="I608" s="5" t="s">
        <v>28</v>
      </c>
      <c r="J608" s="5" t="s">
        <v>139</v>
      </c>
    </row>
    <row r="609" spans="1:10">
      <c r="A609" s="5" t="s">
        <v>741</v>
      </c>
      <c r="B609" s="6">
        <v>44944.830619351851</v>
      </c>
      <c r="C609" s="5" t="s">
        <v>131</v>
      </c>
      <c r="D609" s="15">
        <v>451531132874</v>
      </c>
      <c r="E609" s="8" t="s">
        <v>138</v>
      </c>
      <c r="H609" s="9">
        <v>10715.21</v>
      </c>
      <c r="I609" s="5" t="s">
        <v>28</v>
      </c>
      <c r="J609" s="5" t="s">
        <v>139</v>
      </c>
    </row>
    <row r="610" spans="1:10">
      <c r="A610" s="5" t="s">
        <v>741</v>
      </c>
      <c r="B610" s="6">
        <v>44944.830619351851</v>
      </c>
      <c r="C610" s="5" t="s">
        <v>131</v>
      </c>
      <c r="D610" s="15">
        <v>451531132875</v>
      </c>
      <c r="E610" s="8" t="s">
        <v>138</v>
      </c>
      <c r="H610" s="9">
        <v>7976.18</v>
      </c>
      <c r="I610" s="5" t="s">
        <v>28</v>
      </c>
      <c r="J610" s="5" t="s">
        <v>139</v>
      </c>
    </row>
    <row r="611" spans="1:10">
      <c r="A611" s="5" t="s">
        <v>741</v>
      </c>
      <c r="B611" s="6">
        <v>44944.830619351851</v>
      </c>
      <c r="C611" s="5" t="s">
        <v>131</v>
      </c>
      <c r="D611" s="15">
        <v>451531132876</v>
      </c>
      <c r="E611" s="8" t="s">
        <v>138</v>
      </c>
      <c r="H611" s="9">
        <v>9208.94</v>
      </c>
      <c r="I611" s="5" t="s">
        <v>28</v>
      </c>
      <c r="J611" s="5" t="s">
        <v>139</v>
      </c>
    </row>
    <row r="612" spans="1:10">
      <c r="A612" s="5" t="s">
        <v>741</v>
      </c>
      <c r="B612" s="6">
        <v>44944.830619351851</v>
      </c>
      <c r="C612" s="5" t="s">
        <v>131</v>
      </c>
      <c r="D612" s="15">
        <v>451531132891</v>
      </c>
      <c r="E612" s="8" t="s">
        <v>138</v>
      </c>
      <c r="H612" s="9">
        <v>13964.3</v>
      </c>
      <c r="I612" s="5" t="s">
        <v>28</v>
      </c>
      <c r="J612" s="5" t="s">
        <v>139</v>
      </c>
    </row>
    <row r="613" spans="1:10">
      <c r="A613" s="5" t="s">
        <v>741</v>
      </c>
      <c r="B613" s="6">
        <v>44944.830619351851</v>
      </c>
      <c r="C613" s="5" t="s">
        <v>131</v>
      </c>
      <c r="D613" s="15">
        <v>451531132892</v>
      </c>
      <c r="E613" s="8" t="s">
        <v>138</v>
      </c>
      <c r="H613" s="9">
        <v>9400.57</v>
      </c>
      <c r="I613" s="5" t="s">
        <v>28</v>
      </c>
      <c r="J613" s="5" t="s">
        <v>139</v>
      </c>
    </row>
    <row r="614" spans="1:10">
      <c r="A614" s="5" t="s">
        <v>741</v>
      </c>
      <c r="B614" s="6">
        <v>44944.830619351851</v>
      </c>
      <c r="C614" s="5" t="s">
        <v>131</v>
      </c>
      <c r="D614" s="15">
        <v>451531132893</v>
      </c>
      <c r="E614" s="8" t="s">
        <v>138</v>
      </c>
      <c r="H614" s="9">
        <v>7782.7</v>
      </c>
      <c r="I614" s="5" t="s">
        <v>28</v>
      </c>
      <c r="J614" s="5" t="s">
        <v>139</v>
      </c>
    </row>
    <row r="615" spans="1:10">
      <c r="A615" s="5" t="s">
        <v>741</v>
      </c>
      <c r="B615" s="6">
        <v>44944.830619351851</v>
      </c>
      <c r="C615" s="5" t="s">
        <v>131</v>
      </c>
      <c r="D615" s="15">
        <v>451531132894</v>
      </c>
      <c r="E615" s="8" t="s">
        <v>138</v>
      </c>
      <c r="H615" s="9">
        <v>7934.4</v>
      </c>
      <c r="I615" s="5" t="s">
        <v>28</v>
      </c>
      <c r="J615" s="5" t="s">
        <v>139</v>
      </c>
    </row>
    <row r="616" spans="1:10">
      <c r="A616" s="5" t="s">
        <v>741</v>
      </c>
      <c r="B616" s="6">
        <v>44944.830619351851</v>
      </c>
      <c r="C616" s="5" t="s">
        <v>131</v>
      </c>
      <c r="D616" s="15">
        <v>451531132895</v>
      </c>
      <c r="E616" s="8" t="s">
        <v>138</v>
      </c>
      <c r="H616" s="9">
        <v>9582.6</v>
      </c>
      <c r="I616" s="5" t="s">
        <v>28</v>
      </c>
      <c r="J616" s="5" t="s">
        <v>139</v>
      </c>
    </row>
    <row r="617" spans="1:10">
      <c r="A617" s="5" t="s">
        <v>741</v>
      </c>
      <c r="B617" s="6">
        <v>44944.830619351851</v>
      </c>
      <c r="C617" s="5" t="s">
        <v>131</v>
      </c>
      <c r="D617" s="15">
        <v>451632072971</v>
      </c>
      <c r="E617" s="8" t="s">
        <v>138</v>
      </c>
      <c r="H617" s="9">
        <v>105593.23</v>
      </c>
      <c r="I617" s="5" t="s">
        <v>28</v>
      </c>
      <c r="J617" s="5" t="s">
        <v>139</v>
      </c>
    </row>
    <row r="618" spans="1:10">
      <c r="A618" s="5" t="s">
        <v>741</v>
      </c>
      <c r="B618" s="6">
        <v>44944.830619351851</v>
      </c>
      <c r="C618" s="5" t="s">
        <v>131</v>
      </c>
      <c r="D618" s="15">
        <v>451632072972</v>
      </c>
      <c r="E618" s="8" t="s">
        <v>138</v>
      </c>
      <c r="H618" s="9">
        <v>74001.14</v>
      </c>
      <c r="I618" s="5" t="s">
        <v>28</v>
      </c>
      <c r="J618" s="5" t="s">
        <v>139</v>
      </c>
    </row>
    <row r="619" spans="1:10">
      <c r="A619" s="5" t="s">
        <v>741</v>
      </c>
      <c r="B619" s="6">
        <v>44944.830619351851</v>
      </c>
      <c r="C619" s="5" t="s">
        <v>131</v>
      </c>
      <c r="D619" s="15">
        <v>451632072973</v>
      </c>
      <c r="E619" s="8" t="s">
        <v>138</v>
      </c>
      <c r="H619" s="9">
        <v>67405.740000000005</v>
      </c>
      <c r="I619" s="5" t="s">
        <v>28</v>
      </c>
      <c r="J619" s="5" t="s">
        <v>139</v>
      </c>
    </row>
    <row r="620" spans="1:10">
      <c r="A620" s="5" t="s">
        <v>741</v>
      </c>
      <c r="B620" s="6">
        <v>44944.830619351851</v>
      </c>
      <c r="C620" s="5" t="s">
        <v>131</v>
      </c>
      <c r="D620" s="15">
        <v>451632072974</v>
      </c>
      <c r="E620" s="8" t="s">
        <v>138</v>
      </c>
      <c r="H620" s="9">
        <v>124000.29</v>
      </c>
      <c r="I620" s="5" t="s">
        <v>28</v>
      </c>
      <c r="J620" s="5" t="s">
        <v>139</v>
      </c>
    </row>
    <row r="621" spans="1:10">
      <c r="A621" s="5" t="s">
        <v>741</v>
      </c>
      <c r="B621" s="6">
        <v>44944.830619351851</v>
      </c>
      <c r="C621" s="5" t="s">
        <v>131</v>
      </c>
      <c r="D621" s="15">
        <v>451632072975</v>
      </c>
      <c r="E621" s="8" t="s">
        <v>138</v>
      </c>
      <c r="H621" s="9">
        <v>103530.21</v>
      </c>
      <c r="I621" s="5" t="s">
        <v>28</v>
      </c>
      <c r="J621" s="5" t="s">
        <v>139</v>
      </c>
    </row>
    <row r="622" spans="1:10">
      <c r="A622" s="5" t="s">
        <v>741</v>
      </c>
      <c r="B622" s="6">
        <v>44944.830619351851</v>
      </c>
      <c r="C622" s="5" t="s">
        <v>131</v>
      </c>
      <c r="D622" s="15">
        <v>451632072976</v>
      </c>
      <c r="E622" s="8" t="s">
        <v>138</v>
      </c>
      <c r="H622" s="9">
        <v>54222.93</v>
      </c>
      <c r="I622" s="5" t="s">
        <v>28</v>
      </c>
      <c r="J622" s="5" t="s">
        <v>139</v>
      </c>
    </row>
    <row r="623" spans="1:10">
      <c r="A623" s="5" t="s">
        <v>741</v>
      </c>
      <c r="B623" s="6">
        <v>44944.830619351851</v>
      </c>
      <c r="C623" s="5" t="s">
        <v>131</v>
      </c>
      <c r="D623" s="15">
        <v>45113268716</v>
      </c>
      <c r="E623" s="8" t="s">
        <v>138</v>
      </c>
      <c r="H623" s="9">
        <v>1952.85</v>
      </c>
      <c r="I623" s="5" t="s">
        <v>28</v>
      </c>
      <c r="J623" s="5" t="s">
        <v>139</v>
      </c>
    </row>
    <row r="624" spans="1:10">
      <c r="A624" s="5" t="s">
        <v>741</v>
      </c>
      <c r="B624" s="6">
        <v>44944.830619351851</v>
      </c>
      <c r="C624" s="5" t="s">
        <v>131</v>
      </c>
      <c r="D624" s="15">
        <v>45163208114</v>
      </c>
      <c r="E624" s="8" t="s">
        <v>138</v>
      </c>
      <c r="H624" s="9">
        <v>143.94999999999999</v>
      </c>
      <c r="I624" s="5" t="s">
        <v>28</v>
      </c>
      <c r="J624" s="5" t="s">
        <v>139</v>
      </c>
    </row>
    <row r="625" spans="1:10">
      <c r="A625" s="5" t="s">
        <v>741</v>
      </c>
      <c r="B625" s="6">
        <v>44944.830619351851</v>
      </c>
      <c r="C625" s="5" t="s">
        <v>131</v>
      </c>
      <c r="D625" s="15">
        <v>45113268952</v>
      </c>
      <c r="E625" s="8" t="s">
        <v>138</v>
      </c>
      <c r="H625" s="9">
        <v>1189.6600000000001</v>
      </c>
      <c r="I625" s="5" t="s">
        <v>28</v>
      </c>
      <c r="J625" s="5" t="s">
        <v>139</v>
      </c>
    </row>
    <row r="626" spans="1:10">
      <c r="A626" s="5" t="s">
        <v>741</v>
      </c>
      <c r="B626" s="6">
        <v>44944.830619351851</v>
      </c>
      <c r="C626" s="5" t="s">
        <v>131</v>
      </c>
      <c r="D626" s="15">
        <v>45153114368</v>
      </c>
      <c r="E626" s="8" t="s">
        <v>138</v>
      </c>
      <c r="H626" s="9">
        <v>644.79999999999995</v>
      </c>
      <c r="I626" s="5" t="s">
        <v>28</v>
      </c>
      <c r="J626" s="5" t="s">
        <v>139</v>
      </c>
    </row>
    <row r="627" spans="1:10">
      <c r="A627" s="5" t="s">
        <v>741</v>
      </c>
      <c r="B627" s="6">
        <v>44944.830619351851</v>
      </c>
      <c r="C627" s="5" t="s">
        <v>131</v>
      </c>
      <c r="D627" s="15">
        <v>45173181313</v>
      </c>
      <c r="E627" s="8" t="s">
        <v>138</v>
      </c>
      <c r="H627" s="9">
        <v>1235.04</v>
      </c>
      <c r="I627" s="5" t="s">
        <v>28</v>
      </c>
      <c r="J627" s="5" t="s">
        <v>139</v>
      </c>
    </row>
    <row r="628" spans="1:10">
      <c r="A628" s="5" t="s">
        <v>741</v>
      </c>
      <c r="B628" s="6">
        <v>44944.830619351851</v>
      </c>
      <c r="C628" s="5" t="s">
        <v>131</v>
      </c>
      <c r="D628" s="15">
        <v>45153114869</v>
      </c>
      <c r="E628" s="8" t="s">
        <v>138</v>
      </c>
      <c r="H628" s="9">
        <v>531.95000000000005</v>
      </c>
      <c r="I628" s="5" t="s">
        <v>28</v>
      </c>
      <c r="J628" s="5" t="s">
        <v>139</v>
      </c>
    </row>
    <row r="629" spans="1:10">
      <c r="A629" s="5" t="s">
        <v>741</v>
      </c>
      <c r="B629" s="6">
        <v>44944.830619351851</v>
      </c>
      <c r="C629" s="5" t="s">
        <v>131</v>
      </c>
      <c r="D629" s="15">
        <v>45163208496</v>
      </c>
      <c r="E629" s="8" t="s">
        <v>138</v>
      </c>
      <c r="H629" s="9">
        <v>203</v>
      </c>
      <c r="I629" s="5" t="s">
        <v>28</v>
      </c>
      <c r="J629" s="5" t="s">
        <v>139</v>
      </c>
    </row>
    <row r="630" spans="1:10">
      <c r="A630" s="5" t="s">
        <v>741</v>
      </c>
      <c r="B630" s="6">
        <v>44944.830619351851</v>
      </c>
      <c r="C630" s="5" t="s">
        <v>131</v>
      </c>
      <c r="D630" s="15">
        <v>45163208934</v>
      </c>
      <c r="E630" s="8" t="s">
        <v>138</v>
      </c>
      <c r="H630" s="9">
        <v>139.08000000000001</v>
      </c>
      <c r="I630" s="5" t="s">
        <v>28</v>
      </c>
      <c r="J630" s="5" t="s">
        <v>139</v>
      </c>
    </row>
    <row r="631" spans="1:10">
      <c r="A631" s="5" t="s">
        <v>741</v>
      </c>
      <c r="B631" s="6">
        <v>44944.830619351851</v>
      </c>
      <c r="C631" s="5" t="s">
        <v>131</v>
      </c>
      <c r="D631" s="15">
        <v>45133121143</v>
      </c>
      <c r="E631" s="8" t="s">
        <v>138</v>
      </c>
      <c r="H631" s="9">
        <v>15000</v>
      </c>
      <c r="I631" s="5" t="s">
        <v>28</v>
      </c>
      <c r="J631" s="8" t="s">
        <v>142</v>
      </c>
    </row>
    <row r="632" spans="1:10">
      <c r="A632" s="5" t="s">
        <v>741</v>
      </c>
      <c r="B632" s="6">
        <v>44944.830619351851</v>
      </c>
      <c r="C632" s="5" t="s">
        <v>131</v>
      </c>
      <c r="D632" s="7"/>
      <c r="E632" s="8"/>
      <c r="F632" s="9">
        <v>0.6</v>
      </c>
      <c r="I632" s="10" t="s">
        <v>9</v>
      </c>
      <c r="J632" s="5" t="s">
        <v>139</v>
      </c>
    </row>
    <row r="633" spans="1:10">
      <c r="A633" s="5" t="s">
        <v>741</v>
      </c>
      <c r="B633" s="6">
        <v>44944.830619351851</v>
      </c>
      <c r="C633" s="5" t="s">
        <v>131</v>
      </c>
      <c r="D633" s="7"/>
      <c r="E633" s="8"/>
      <c r="F633" s="9">
        <v>10261.200000000001</v>
      </c>
      <c r="I633" s="10" t="s">
        <v>9</v>
      </c>
      <c r="J633" s="5" t="s">
        <v>144</v>
      </c>
    </row>
    <row r="634" spans="1:10">
      <c r="A634" s="5" t="s">
        <v>741</v>
      </c>
      <c r="B634" s="6">
        <v>44944.830619351851</v>
      </c>
      <c r="C634" s="5" t="s">
        <v>131</v>
      </c>
      <c r="D634" s="7"/>
      <c r="E634" s="8"/>
      <c r="F634" s="9">
        <v>54036.4</v>
      </c>
      <c r="I634" s="10" t="s">
        <v>9</v>
      </c>
      <c r="J634" s="5" t="s">
        <v>141</v>
      </c>
    </row>
    <row r="635" spans="1:10">
      <c r="A635" s="5" t="s">
        <v>741</v>
      </c>
      <c r="B635" s="6">
        <v>44944.830619351851</v>
      </c>
      <c r="C635" s="5" t="s">
        <v>131</v>
      </c>
      <c r="D635" s="7"/>
      <c r="E635" s="8"/>
      <c r="F635" s="9">
        <v>5737</v>
      </c>
      <c r="I635" s="10" t="s">
        <v>9</v>
      </c>
      <c r="J635" s="8" t="s">
        <v>145</v>
      </c>
    </row>
    <row r="636" spans="1:10">
      <c r="A636" s="5" t="s">
        <v>741</v>
      </c>
      <c r="B636" s="6">
        <v>44944.830619351851</v>
      </c>
      <c r="C636" s="5" t="s">
        <v>131</v>
      </c>
      <c r="D636" s="7"/>
      <c r="E636" s="8"/>
      <c r="F636" s="9">
        <v>14872.1</v>
      </c>
      <c r="I636" s="10" t="s">
        <v>9</v>
      </c>
      <c r="J636" s="5" t="s">
        <v>146</v>
      </c>
    </row>
    <row r="637" spans="1:10">
      <c r="A637" s="5" t="s">
        <v>741</v>
      </c>
      <c r="B637" s="6">
        <v>44944.830619351851</v>
      </c>
      <c r="C637" s="5" t="s">
        <v>131</v>
      </c>
      <c r="D637" s="7"/>
      <c r="E637" s="8"/>
      <c r="F637" s="9">
        <v>7975</v>
      </c>
      <c r="I637" s="10" t="s">
        <v>9</v>
      </c>
      <c r="J637" s="5" t="s">
        <v>132</v>
      </c>
    </row>
    <row r="638" spans="1:10">
      <c r="A638" s="5" t="s">
        <v>741</v>
      </c>
      <c r="B638" s="6">
        <v>44944.830619351851</v>
      </c>
      <c r="C638" s="5" t="s">
        <v>131</v>
      </c>
      <c r="D638" s="7"/>
      <c r="E638" s="8"/>
      <c r="F638" s="9">
        <v>11654.2</v>
      </c>
      <c r="I638" s="10" t="s">
        <v>9</v>
      </c>
      <c r="J638" s="5" t="s">
        <v>147</v>
      </c>
    </row>
    <row r="639" spans="1:10">
      <c r="A639" s="5" t="s">
        <v>741</v>
      </c>
      <c r="B639" s="6">
        <v>44944.830619351851</v>
      </c>
      <c r="C639" s="5" t="s">
        <v>131</v>
      </c>
      <c r="D639" s="7"/>
      <c r="E639" s="8"/>
      <c r="F639" s="9">
        <v>9010.2999999999993</v>
      </c>
      <c r="I639" s="10" t="s">
        <v>9</v>
      </c>
      <c r="J639" s="8" t="s">
        <v>148</v>
      </c>
    </row>
    <row r="640" spans="1:10">
      <c r="A640" s="5" t="s">
        <v>741</v>
      </c>
      <c r="B640" s="6">
        <v>44944.830619351851</v>
      </c>
      <c r="C640" s="5" t="s">
        <v>131</v>
      </c>
      <c r="D640" s="7"/>
      <c r="E640" s="8"/>
      <c r="F640" s="9">
        <v>8722.1</v>
      </c>
      <c r="I640" s="10" t="s">
        <v>9</v>
      </c>
      <c r="J640" s="5" t="s">
        <v>149</v>
      </c>
    </row>
    <row r="641" spans="1:10">
      <c r="A641" s="5" t="s">
        <v>741</v>
      </c>
      <c r="B641" s="6">
        <v>44944.830619351851</v>
      </c>
      <c r="C641" s="5" t="s">
        <v>131</v>
      </c>
      <c r="D641" s="7"/>
      <c r="E641" s="8"/>
      <c r="F641" s="9">
        <v>16037.7</v>
      </c>
      <c r="I641" s="10" t="s">
        <v>9</v>
      </c>
      <c r="J641" s="5" t="s">
        <v>150</v>
      </c>
    </row>
    <row r="642" spans="1:10">
      <c r="A642" s="5" t="s">
        <v>741</v>
      </c>
      <c r="B642" s="6">
        <v>44944.830619351851</v>
      </c>
      <c r="C642" s="5" t="s">
        <v>131</v>
      </c>
      <c r="D642" s="7"/>
      <c r="E642" s="8"/>
      <c r="F642" s="9">
        <v>11588.4</v>
      </c>
      <c r="I642" s="10" t="s">
        <v>9</v>
      </c>
      <c r="J642" s="8" t="s">
        <v>151</v>
      </c>
    </row>
    <row r="643" spans="1:10">
      <c r="A643" s="5" t="s">
        <v>741</v>
      </c>
      <c r="B643" s="6">
        <v>44944.830619351851</v>
      </c>
      <c r="C643" s="5" t="s">
        <v>131</v>
      </c>
      <c r="D643" s="7"/>
      <c r="E643" s="8"/>
      <c r="F643" s="9">
        <v>9415.7000000000007</v>
      </c>
      <c r="I643" s="10" t="s">
        <v>9</v>
      </c>
      <c r="J643" s="8" t="s">
        <v>152</v>
      </c>
    </row>
    <row r="644" spans="1:10">
      <c r="A644" s="5" t="s">
        <v>741</v>
      </c>
      <c r="B644" s="6">
        <v>44944.830619351851</v>
      </c>
      <c r="C644" s="5" t="s">
        <v>131</v>
      </c>
      <c r="D644" s="7"/>
      <c r="E644" s="8"/>
      <c r="F644" s="9">
        <v>8114.6</v>
      </c>
      <c r="I644" s="10" t="s">
        <v>9</v>
      </c>
      <c r="J644" s="8" t="s">
        <v>153</v>
      </c>
    </row>
    <row r="645" spans="1:10">
      <c r="A645" s="5" t="s">
        <v>741</v>
      </c>
      <c r="B645" s="6">
        <v>44944.830619351851</v>
      </c>
      <c r="C645" s="5" t="s">
        <v>131</v>
      </c>
      <c r="D645" s="7"/>
      <c r="E645" s="8"/>
      <c r="F645" s="9">
        <v>15850.7</v>
      </c>
      <c r="I645" s="10" t="s">
        <v>9</v>
      </c>
      <c r="J645" s="8" t="s">
        <v>154</v>
      </c>
    </row>
    <row r="646" spans="1:10">
      <c r="A646" s="5" t="s">
        <v>741</v>
      </c>
      <c r="B646" s="6">
        <v>44944.830619351851</v>
      </c>
      <c r="C646" s="5" t="s">
        <v>131</v>
      </c>
      <c r="D646" s="7"/>
      <c r="E646" s="8"/>
      <c r="F646" s="9">
        <v>11445.7</v>
      </c>
      <c r="I646" s="10" t="s">
        <v>9</v>
      </c>
      <c r="J646" s="8" t="s">
        <v>155</v>
      </c>
    </row>
    <row r="647" spans="1:10">
      <c r="A647" s="5" t="s">
        <v>741</v>
      </c>
      <c r="B647" s="6">
        <v>44944.830619351851</v>
      </c>
      <c r="C647" s="5" t="s">
        <v>131</v>
      </c>
      <c r="D647" s="7"/>
      <c r="E647" s="8"/>
      <c r="F647" s="9">
        <v>4611</v>
      </c>
      <c r="I647" s="10" t="s">
        <v>9</v>
      </c>
      <c r="J647" s="8" t="s">
        <v>401</v>
      </c>
    </row>
    <row r="648" spans="1:10">
      <c r="A648" s="5" t="s">
        <v>741</v>
      </c>
      <c r="B648" s="6">
        <v>44944.830619351851</v>
      </c>
      <c r="C648" s="5" t="s">
        <v>131</v>
      </c>
      <c r="D648" s="7"/>
      <c r="E648" s="8"/>
      <c r="F648" s="9">
        <v>81688.899999999994</v>
      </c>
      <c r="I648" s="10" t="s">
        <v>9</v>
      </c>
      <c r="J648" s="8" t="s">
        <v>142</v>
      </c>
    </row>
    <row r="649" spans="1:10">
      <c r="A649" s="5" t="s">
        <v>741</v>
      </c>
      <c r="B649" s="6">
        <v>44944.830619351851</v>
      </c>
      <c r="C649" s="5" t="s">
        <v>131</v>
      </c>
      <c r="D649" s="7"/>
      <c r="E649" s="8"/>
      <c r="F649" s="9">
        <v>11470.1</v>
      </c>
      <c r="I649" s="10" t="s">
        <v>9</v>
      </c>
      <c r="J649" s="5" t="s">
        <v>157</v>
      </c>
    </row>
    <row r="650" spans="1:10">
      <c r="A650" s="5" t="s">
        <v>741</v>
      </c>
      <c r="B650" s="6">
        <v>44944.830619351851</v>
      </c>
      <c r="C650" s="5" t="s">
        <v>131</v>
      </c>
      <c r="D650" s="7"/>
      <c r="E650" s="8"/>
      <c r="F650" s="9">
        <v>35211.5</v>
      </c>
      <c r="I650" s="10" t="s">
        <v>9</v>
      </c>
      <c r="J650" s="5" t="s">
        <v>291</v>
      </c>
    </row>
    <row r="651" spans="1:10">
      <c r="A651" s="11" t="s">
        <v>22</v>
      </c>
      <c r="B651" s="3"/>
      <c r="C651" s="3"/>
      <c r="D651" s="19">
        <f>324223.2+3480</f>
        <v>327703.2</v>
      </c>
      <c r="E651" s="8"/>
      <c r="F651" s="54">
        <f>SUM(F601:G650)</f>
        <v>327703.20000000007</v>
      </c>
      <c r="I651" s="10"/>
      <c r="J651" s="5"/>
    </row>
    <row r="652" spans="1:10">
      <c r="A652" s="13" t="s">
        <v>23</v>
      </c>
      <c r="B652" s="13" t="s">
        <v>24</v>
      </c>
      <c r="C652" s="13" t="s">
        <v>25</v>
      </c>
      <c r="D652" s="7"/>
      <c r="E652" s="8"/>
      <c r="F652" s="9"/>
      <c r="I652" s="10"/>
      <c r="J652" s="5"/>
    </row>
    <row r="653" spans="1:10" ht="15.75">
      <c r="D653" s="14">
        <v>112624656</v>
      </c>
    </row>
    <row r="654" spans="1:10" ht="15.75">
      <c r="D654" s="14">
        <v>112624662</v>
      </c>
    </row>
    <row r="656" spans="1:10">
      <c r="A656" s="1" t="s">
        <v>0</v>
      </c>
      <c r="B656" s="2"/>
      <c r="C656" s="2"/>
      <c r="D656" s="2"/>
      <c r="E656" s="2"/>
      <c r="F656" s="2"/>
      <c r="G656" s="2"/>
      <c r="H656" s="2"/>
      <c r="I656" s="2"/>
      <c r="J656" s="2"/>
    </row>
    <row r="657" spans="1:10">
      <c r="A657" s="3" t="s">
        <v>769</v>
      </c>
      <c r="B657" s="2"/>
      <c r="C657" s="2"/>
      <c r="D657" s="2"/>
      <c r="E657" s="2"/>
      <c r="F657" s="2"/>
      <c r="G657" s="2"/>
      <c r="H657" s="2"/>
      <c r="I657" s="2"/>
      <c r="J657" s="2"/>
    </row>
    <row r="658" spans="1:10">
      <c r="A658" s="95" t="s">
        <v>0</v>
      </c>
      <c r="B658" s="95" t="s">
        <v>2</v>
      </c>
      <c r="C658" s="95" t="s">
        <v>3</v>
      </c>
      <c r="D658" s="95" t="s">
        <v>4</v>
      </c>
      <c r="E658" s="95" t="s">
        <v>5</v>
      </c>
      <c r="F658" s="97" t="s">
        <v>6</v>
      </c>
      <c r="G658" s="98"/>
      <c r="H658" s="99"/>
      <c r="I658" s="95" t="s">
        <v>7</v>
      </c>
      <c r="J658" s="95" t="s">
        <v>8</v>
      </c>
    </row>
    <row r="659" spans="1:10">
      <c r="A659" s="96"/>
      <c r="B659" s="96"/>
      <c r="C659" s="96"/>
      <c r="D659" s="96"/>
      <c r="E659" s="96"/>
      <c r="F659" s="4" t="s">
        <v>9</v>
      </c>
      <c r="G659" s="4" t="s">
        <v>10</v>
      </c>
      <c r="H659" s="4" t="s">
        <v>11</v>
      </c>
      <c r="I659" s="96"/>
      <c r="J659" s="96"/>
    </row>
    <row r="660" spans="1:10">
      <c r="A660" s="5" t="s">
        <v>785</v>
      </c>
      <c r="B660" s="6">
        <v>44945.828531805557</v>
      </c>
      <c r="C660" s="5" t="s">
        <v>131</v>
      </c>
      <c r="D660" s="7"/>
      <c r="E660" s="8"/>
      <c r="G660" s="9">
        <v>21224.55</v>
      </c>
      <c r="I660" s="10" t="s">
        <v>10</v>
      </c>
      <c r="J660" s="5" t="s">
        <v>141</v>
      </c>
    </row>
    <row r="661" spans="1:10">
      <c r="A661" s="5" t="s">
        <v>785</v>
      </c>
      <c r="B661" s="6">
        <v>44945.828531805557</v>
      </c>
      <c r="C661" s="5" t="s">
        <v>131</v>
      </c>
      <c r="D661" s="15">
        <v>23550683012</v>
      </c>
      <c r="E661" s="8" t="s">
        <v>138</v>
      </c>
      <c r="H661" s="9">
        <v>2900</v>
      </c>
      <c r="I661" s="5" t="s">
        <v>28</v>
      </c>
      <c r="J661" s="5" t="s">
        <v>141</v>
      </c>
    </row>
    <row r="662" spans="1:10">
      <c r="A662" s="5" t="s">
        <v>785</v>
      </c>
      <c r="B662" s="6">
        <v>44945.828531805557</v>
      </c>
      <c r="C662" s="5" t="s">
        <v>131</v>
      </c>
      <c r="D662" s="15">
        <v>45113270624</v>
      </c>
      <c r="E662" s="8" t="s">
        <v>138</v>
      </c>
      <c r="H662" s="9">
        <v>166.65</v>
      </c>
      <c r="I662" s="5" t="s">
        <v>28</v>
      </c>
      <c r="J662" s="5" t="s">
        <v>139</v>
      </c>
    </row>
    <row r="663" spans="1:10">
      <c r="A663" s="5" t="s">
        <v>785</v>
      </c>
      <c r="B663" s="6">
        <v>44945.828531805557</v>
      </c>
      <c r="C663" s="5" t="s">
        <v>131</v>
      </c>
      <c r="D663" s="15">
        <v>45163210223</v>
      </c>
      <c r="E663" s="8" t="s">
        <v>138</v>
      </c>
      <c r="H663" s="9">
        <v>259.95999999999998</v>
      </c>
      <c r="I663" s="5" t="s">
        <v>28</v>
      </c>
      <c r="J663" s="5" t="s">
        <v>139</v>
      </c>
    </row>
    <row r="664" spans="1:10">
      <c r="A664" s="5" t="s">
        <v>785</v>
      </c>
      <c r="B664" s="6">
        <v>44945.828531805557</v>
      </c>
      <c r="C664" s="5" t="s">
        <v>131</v>
      </c>
      <c r="D664" s="15">
        <v>45113271078</v>
      </c>
      <c r="E664" s="8" t="s">
        <v>138</v>
      </c>
      <c r="H664" s="9">
        <v>882.57</v>
      </c>
      <c r="I664" s="5" t="s">
        <v>28</v>
      </c>
      <c r="J664" s="5" t="s">
        <v>139</v>
      </c>
    </row>
    <row r="665" spans="1:10">
      <c r="A665" s="5" t="s">
        <v>785</v>
      </c>
      <c r="B665" s="6">
        <v>44945.828531805557</v>
      </c>
      <c r="C665" s="5" t="s">
        <v>131</v>
      </c>
      <c r="D665" s="15">
        <v>45133122613</v>
      </c>
      <c r="E665" s="8" t="s">
        <v>138</v>
      </c>
      <c r="H665" s="9">
        <v>149.6</v>
      </c>
      <c r="I665" s="5" t="s">
        <v>28</v>
      </c>
      <c r="J665" s="5" t="s">
        <v>139</v>
      </c>
    </row>
    <row r="666" spans="1:10">
      <c r="A666" s="5" t="s">
        <v>785</v>
      </c>
      <c r="B666" s="6">
        <v>44945.828531805557</v>
      </c>
      <c r="C666" s="5" t="s">
        <v>131</v>
      </c>
      <c r="D666" s="15">
        <v>45163210396</v>
      </c>
      <c r="E666" s="8" t="s">
        <v>138</v>
      </c>
      <c r="H666" s="9">
        <v>113.6</v>
      </c>
      <c r="I666" s="5" t="s">
        <v>28</v>
      </c>
      <c r="J666" s="5" t="s">
        <v>139</v>
      </c>
    </row>
    <row r="667" spans="1:10">
      <c r="A667" s="5" t="s">
        <v>785</v>
      </c>
      <c r="B667" s="6">
        <v>44945.828531805557</v>
      </c>
      <c r="C667" s="5" t="s">
        <v>131</v>
      </c>
      <c r="D667" s="15">
        <v>45153116467</v>
      </c>
      <c r="E667" s="8" t="s">
        <v>138</v>
      </c>
      <c r="H667" s="9">
        <v>121</v>
      </c>
      <c r="I667" s="5" t="s">
        <v>28</v>
      </c>
      <c r="J667" s="5" t="s">
        <v>139</v>
      </c>
    </row>
    <row r="668" spans="1:10">
      <c r="A668" s="5" t="s">
        <v>785</v>
      </c>
      <c r="B668" s="6">
        <v>44945.828531805557</v>
      </c>
      <c r="C668" s="5" t="s">
        <v>131</v>
      </c>
      <c r="D668" s="15">
        <v>45143489891</v>
      </c>
      <c r="E668" s="8" t="s">
        <v>138</v>
      </c>
      <c r="H668" s="9">
        <v>601.63</v>
      </c>
      <c r="I668" s="5" t="s">
        <v>28</v>
      </c>
      <c r="J668" s="5" t="s">
        <v>139</v>
      </c>
    </row>
    <row r="669" spans="1:10">
      <c r="A669" s="5" t="s">
        <v>785</v>
      </c>
      <c r="B669" s="6">
        <v>44945.828531805557</v>
      </c>
      <c r="C669" s="5" t="s">
        <v>131</v>
      </c>
      <c r="D669" s="15">
        <v>45143489910</v>
      </c>
      <c r="E669" s="8" t="s">
        <v>138</v>
      </c>
      <c r="H669" s="9">
        <v>70.03</v>
      </c>
      <c r="I669" s="5" t="s">
        <v>28</v>
      </c>
      <c r="J669" s="5" t="s">
        <v>139</v>
      </c>
    </row>
    <row r="670" spans="1:10">
      <c r="A670" s="5" t="s">
        <v>785</v>
      </c>
      <c r="B670" s="6">
        <v>44945.828531805557</v>
      </c>
      <c r="C670" s="5" t="s">
        <v>131</v>
      </c>
      <c r="D670" s="15">
        <v>53512244499</v>
      </c>
      <c r="E670" s="8" t="s">
        <v>138</v>
      </c>
      <c r="H670" s="9">
        <v>357.92</v>
      </c>
      <c r="I670" s="5" t="s">
        <v>28</v>
      </c>
      <c r="J670" s="5" t="s">
        <v>139</v>
      </c>
    </row>
    <row r="671" spans="1:10">
      <c r="A671" s="5" t="s">
        <v>785</v>
      </c>
      <c r="B671" s="6">
        <v>44945.828531805557</v>
      </c>
      <c r="C671" s="5" t="s">
        <v>131</v>
      </c>
      <c r="D671" s="15">
        <v>45123253523</v>
      </c>
      <c r="E671" s="8" t="s">
        <v>138</v>
      </c>
      <c r="H671" s="9">
        <v>92.97</v>
      </c>
      <c r="I671" s="5" t="s">
        <v>28</v>
      </c>
      <c r="J671" s="5" t="s">
        <v>139</v>
      </c>
    </row>
    <row r="672" spans="1:10">
      <c r="A672" s="5" t="s">
        <v>785</v>
      </c>
      <c r="B672" s="6">
        <v>44945.828531805557</v>
      </c>
      <c r="C672" s="5" t="s">
        <v>131</v>
      </c>
      <c r="D672" s="15">
        <v>53112281509</v>
      </c>
      <c r="E672" s="8" t="s">
        <v>138</v>
      </c>
      <c r="H672" s="9">
        <v>140.07</v>
      </c>
      <c r="I672" s="5" t="s">
        <v>28</v>
      </c>
      <c r="J672" s="5" t="s">
        <v>139</v>
      </c>
    </row>
    <row r="673" spans="1:10">
      <c r="A673" s="5" t="s">
        <v>785</v>
      </c>
      <c r="B673" s="6">
        <v>44945.828531805557</v>
      </c>
      <c r="C673" s="5" t="s">
        <v>131</v>
      </c>
      <c r="D673" s="15">
        <v>45163210702</v>
      </c>
      <c r="E673" s="8" t="s">
        <v>138</v>
      </c>
      <c r="H673" s="9">
        <v>159.12</v>
      </c>
      <c r="I673" s="5" t="s">
        <v>28</v>
      </c>
      <c r="J673" s="5" t="s">
        <v>139</v>
      </c>
    </row>
    <row r="674" spans="1:10">
      <c r="A674" s="5" t="s">
        <v>785</v>
      </c>
      <c r="B674" s="6">
        <v>44945.828531805557</v>
      </c>
      <c r="C674" s="5" t="s">
        <v>131</v>
      </c>
      <c r="D674" s="15">
        <v>51217490370</v>
      </c>
      <c r="E674" s="8" t="s">
        <v>138</v>
      </c>
      <c r="H674" s="9">
        <v>763.92</v>
      </c>
      <c r="I674" s="5" t="s">
        <v>28</v>
      </c>
      <c r="J674" s="5" t="s">
        <v>139</v>
      </c>
    </row>
    <row r="675" spans="1:10">
      <c r="A675" s="5" t="s">
        <v>785</v>
      </c>
      <c r="B675" s="6">
        <v>44945.828531805557</v>
      </c>
      <c r="C675" s="5" t="s">
        <v>131</v>
      </c>
      <c r="D675" s="15">
        <v>53712250198</v>
      </c>
      <c r="E675" s="8" t="s">
        <v>138</v>
      </c>
      <c r="H675" s="9">
        <v>174.1</v>
      </c>
      <c r="I675" s="5" t="s">
        <v>28</v>
      </c>
      <c r="J675" s="5" t="s">
        <v>139</v>
      </c>
    </row>
    <row r="676" spans="1:10">
      <c r="A676" s="5" t="s">
        <v>785</v>
      </c>
      <c r="B676" s="6">
        <v>44945.828531805557</v>
      </c>
      <c r="C676" s="5" t="s">
        <v>131</v>
      </c>
      <c r="D676" s="15">
        <v>45153116948</v>
      </c>
      <c r="E676" s="8" t="s">
        <v>138</v>
      </c>
      <c r="H676" s="9">
        <v>742</v>
      </c>
      <c r="I676" s="5" t="s">
        <v>28</v>
      </c>
      <c r="J676" s="5" t="s">
        <v>139</v>
      </c>
    </row>
    <row r="677" spans="1:10">
      <c r="A677" s="5" t="s">
        <v>785</v>
      </c>
      <c r="B677" s="6">
        <v>44945.828531805557</v>
      </c>
      <c r="C677" s="5" t="s">
        <v>131</v>
      </c>
      <c r="D677" s="15">
        <v>45123253692</v>
      </c>
      <c r="E677" s="8" t="s">
        <v>138</v>
      </c>
      <c r="H677" s="9">
        <v>2328</v>
      </c>
      <c r="I677" s="5" t="s">
        <v>28</v>
      </c>
      <c r="J677" s="5" t="s">
        <v>141</v>
      </c>
    </row>
    <row r="678" spans="1:10">
      <c r="A678" s="5" t="s">
        <v>786</v>
      </c>
      <c r="B678" s="6">
        <v>44945.828531805557</v>
      </c>
      <c r="C678" s="5" t="s">
        <v>131</v>
      </c>
      <c r="D678" s="7"/>
      <c r="E678" s="8"/>
      <c r="F678" s="9">
        <v>709.1</v>
      </c>
      <c r="I678" s="10" t="s">
        <v>9</v>
      </c>
      <c r="J678" s="8" t="s">
        <v>293</v>
      </c>
    </row>
    <row r="679" spans="1:10">
      <c r="A679" s="5" t="s">
        <v>785</v>
      </c>
      <c r="B679" s="6">
        <v>44945.828531805557</v>
      </c>
      <c r="C679" s="5" t="s">
        <v>131</v>
      </c>
      <c r="D679" s="7"/>
      <c r="E679" s="8"/>
      <c r="F679" s="9">
        <v>7481.4</v>
      </c>
      <c r="I679" s="10" t="s">
        <v>9</v>
      </c>
      <c r="J679" s="5" t="s">
        <v>143</v>
      </c>
    </row>
    <row r="680" spans="1:10">
      <c r="A680" s="5" t="s">
        <v>785</v>
      </c>
      <c r="B680" s="6">
        <v>44945.828531805557</v>
      </c>
      <c r="C680" s="5" t="s">
        <v>131</v>
      </c>
      <c r="D680" s="7"/>
      <c r="E680" s="8"/>
      <c r="F680" s="9">
        <v>84018.7</v>
      </c>
      <c r="I680" s="10" t="s">
        <v>9</v>
      </c>
      <c r="J680" s="5" t="s">
        <v>141</v>
      </c>
    </row>
    <row r="681" spans="1:10">
      <c r="A681" s="5" t="s">
        <v>785</v>
      </c>
      <c r="B681" s="6">
        <v>44945.828531805557</v>
      </c>
      <c r="C681" s="5" t="s">
        <v>131</v>
      </c>
      <c r="D681" s="7"/>
      <c r="E681" s="8"/>
      <c r="F681" s="9">
        <v>7036.1</v>
      </c>
      <c r="I681" s="10" t="s">
        <v>9</v>
      </c>
      <c r="J681" s="8" t="s">
        <v>145</v>
      </c>
    </row>
    <row r="682" spans="1:10">
      <c r="A682" s="5" t="s">
        <v>785</v>
      </c>
      <c r="B682" s="6">
        <v>44945.828531805557</v>
      </c>
      <c r="C682" s="5" t="s">
        <v>131</v>
      </c>
      <c r="D682" s="7"/>
      <c r="E682" s="8"/>
      <c r="F682" s="9">
        <v>13621.7</v>
      </c>
      <c r="I682" s="10" t="s">
        <v>9</v>
      </c>
      <c r="J682" s="5" t="s">
        <v>146</v>
      </c>
    </row>
    <row r="683" spans="1:10">
      <c r="A683" s="5" t="s">
        <v>785</v>
      </c>
      <c r="B683" s="6">
        <v>44945.828531805557</v>
      </c>
      <c r="C683" s="5" t="s">
        <v>131</v>
      </c>
      <c r="D683" s="7"/>
      <c r="E683" s="8"/>
      <c r="F683" s="9">
        <v>5210.5</v>
      </c>
      <c r="I683" s="10" t="s">
        <v>9</v>
      </c>
      <c r="J683" s="5" t="s">
        <v>132</v>
      </c>
    </row>
    <row r="684" spans="1:10">
      <c r="A684" s="5" t="s">
        <v>785</v>
      </c>
      <c r="B684" s="6">
        <v>44945.828531805557</v>
      </c>
      <c r="C684" s="5" t="s">
        <v>131</v>
      </c>
      <c r="D684" s="7"/>
      <c r="E684" s="8"/>
      <c r="F684" s="9">
        <v>17804.900000000001</v>
      </c>
      <c r="I684" s="10" t="s">
        <v>9</v>
      </c>
      <c r="J684" s="5" t="s">
        <v>147</v>
      </c>
    </row>
    <row r="685" spans="1:10">
      <c r="A685" s="5" t="s">
        <v>785</v>
      </c>
      <c r="B685" s="6">
        <v>44945.828531805557</v>
      </c>
      <c r="C685" s="5" t="s">
        <v>131</v>
      </c>
      <c r="D685" s="7"/>
      <c r="E685" s="8"/>
      <c r="F685" s="9">
        <v>13253.6</v>
      </c>
      <c r="I685" s="10" t="s">
        <v>9</v>
      </c>
      <c r="J685" s="8" t="s">
        <v>148</v>
      </c>
    </row>
    <row r="686" spans="1:10">
      <c r="A686" s="5" t="s">
        <v>785</v>
      </c>
      <c r="B686" s="6">
        <v>44945.828531805557</v>
      </c>
      <c r="C686" s="5" t="s">
        <v>131</v>
      </c>
      <c r="D686" s="7"/>
      <c r="E686" s="8"/>
      <c r="F686" s="9">
        <v>3641.7</v>
      </c>
      <c r="I686" s="10" t="s">
        <v>9</v>
      </c>
      <c r="J686" s="5" t="s">
        <v>149</v>
      </c>
    </row>
    <row r="687" spans="1:10">
      <c r="A687" s="5" t="s">
        <v>785</v>
      </c>
      <c r="B687" s="6">
        <v>44945.828531805557</v>
      </c>
      <c r="C687" s="5" t="s">
        <v>131</v>
      </c>
      <c r="D687" s="7"/>
      <c r="E687" s="8"/>
      <c r="F687" s="9">
        <v>9168.7999999999993</v>
      </c>
      <c r="I687" s="10" t="s">
        <v>9</v>
      </c>
      <c r="J687" s="8" t="s">
        <v>151</v>
      </c>
    </row>
    <row r="688" spans="1:10">
      <c r="A688" s="5" t="s">
        <v>785</v>
      </c>
      <c r="B688" s="6">
        <v>44945.828531805557</v>
      </c>
      <c r="C688" s="5" t="s">
        <v>131</v>
      </c>
      <c r="D688" s="7"/>
      <c r="E688" s="8"/>
      <c r="F688" s="9">
        <v>11820.2</v>
      </c>
      <c r="I688" s="10" t="s">
        <v>9</v>
      </c>
      <c r="J688" s="8" t="s">
        <v>152</v>
      </c>
    </row>
    <row r="689" spans="1:10">
      <c r="A689" s="5" t="s">
        <v>785</v>
      </c>
      <c r="B689" s="6">
        <v>44945.828531805557</v>
      </c>
      <c r="C689" s="5" t="s">
        <v>131</v>
      </c>
      <c r="D689" s="7"/>
      <c r="E689" s="8"/>
      <c r="F689" s="9">
        <v>12130.4</v>
      </c>
      <c r="I689" s="10" t="s">
        <v>9</v>
      </c>
      <c r="J689" s="8" t="s">
        <v>153</v>
      </c>
    </row>
    <row r="690" spans="1:10">
      <c r="A690" s="5" t="s">
        <v>785</v>
      </c>
      <c r="B690" s="6">
        <v>44945.828531805557</v>
      </c>
      <c r="C690" s="5" t="s">
        <v>131</v>
      </c>
      <c r="D690" s="7"/>
      <c r="E690" s="8"/>
      <c r="F690" s="9">
        <v>14485.2</v>
      </c>
      <c r="I690" s="10" t="s">
        <v>9</v>
      </c>
      <c r="J690" s="8" t="s">
        <v>154</v>
      </c>
    </row>
    <row r="691" spans="1:10">
      <c r="A691" s="5" t="s">
        <v>785</v>
      </c>
      <c r="B691" s="6">
        <v>44945.828531805557</v>
      </c>
      <c r="C691" s="5" t="s">
        <v>131</v>
      </c>
      <c r="D691" s="7"/>
      <c r="E691" s="8"/>
      <c r="F691" s="9">
        <v>13067.6</v>
      </c>
      <c r="I691" s="10" t="s">
        <v>9</v>
      </c>
      <c r="J691" s="8" t="s">
        <v>155</v>
      </c>
    </row>
    <row r="692" spans="1:10">
      <c r="A692" s="5" t="s">
        <v>785</v>
      </c>
      <c r="B692" s="6">
        <v>44945.828531805557</v>
      </c>
      <c r="C692" s="5" t="s">
        <v>131</v>
      </c>
      <c r="D692" s="7"/>
      <c r="E692" s="8"/>
      <c r="F692" s="9">
        <v>167277.70000000001</v>
      </c>
      <c r="I692" s="10" t="s">
        <v>9</v>
      </c>
      <c r="J692" s="8" t="s">
        <v>142</v>
      </c>
    </row>
    <row r="693" spans="1:10">
      <c r="A693" s="5" t="s">
        <v>785</v>
      </c>
      <c r="B693" s="6">
        <v>44945.828531805557</v>
      </c>
      <c r="C693" s="5" t="s">
        <v>131</v>
      </c>
      <c r="D693" s="7"/>
      <c r="E693" s="8"/>
      <c r="F693" s="9">
        <v>14753.7</v>
      </c>
      <c r="I693" s="10" t="s">
        <v>9</v>
      </c>
      <c r="J693" s="5" t="s">
        <v>156</v>
      </c>
    </row>
    <row r="694" spans="1:10">
      <c r="A694" s="11" t="s">
        <v>22</v>
      </c>
      <c r="B694" s="3"/>
      <c r="C694" s="3"/>
      <c r="D694" s="19">
        <f>415313.85+1392</f>
        <v>416705.85</v>
      </c>
      <c r="E694" s="8"/>
      <c r="F694" s="54">
        <f>SUM(F660:G693)</f>
        <v>416705.85000000003</v>
      </c>
      <c r="H694" s="9"/>
      <c r="I694" s="10"/>
      <c r="J694" s="5"/>
    </row>
    <row r="695" spans="1:10">
      <c r="A695" s="13" t="s">
        <v>23</v>
      </c>
      <c r="B695" s="13" t="s">
        <v>24</v>
      </c>
      <c r="C695" s="13" t="s">
        <v>25</v>
      </c>
      <c r="D695" s="7"/>
      <c r="E695" s="8"/>
      <c r="H695" s="9"/>
      <c r="I695" s="10"/>
      <c r="J695" s="5"/>
    </row>
    <row r="696" spans="1:10" ht="15.75">
      <c r="A696" s="5"/>
      <c r="B696" s="6"/>
      <c r="C696" s="5"/>
      <c r="D696" s="14">
        <v>112636332</v>
      </c>
      <c r="E696" s="8"/>
      <c r="H696" s="9"/>
      <c r="I696" s="10"/>
      <c r="J696" s="5"/>
    </row>
    <row r="697" spans="1:10" ht="15.75">
      <c r="D697" s="14">
        <v>112636375</v>
      </c>
    </row>
    <row r="699" spans="1:10">
      <c r="A699" s="1" t="s">
        <v>0</v>
      </c>
      <c r="B699" s="2"/>
      <c r="C699" s="2"/>
      <c r="D699" s="2"/>
      <c r="E699" s="2"/>
      <c r="F699" s="2"/>
      <c r="G699" s="2"/>
      <c r="H699" s="2"/>
      <c r="I699" s="2"/>
      <c r="J699" s="2"/>
    </row>
    <row r="700" spans="1:10">
      <c r="A700" s="3" t="s">
        <v>806</v>
      </c>
      <c r="B700" s="2"/>
      <c r="C700" s="2"/>
      <c r="D700" s="2"/>
      <c r="E700" s="2"/>
      <c r="F700" s="2"/>
      <c r="G700" s="2"/>
      <c r="H700" s="2"/>
      <c r="I700" s="2"/>
      <c r="J700" s="2"/>
    </row>
    <row r="701" spans="1:10">
      <c r="A701" s="95" t="s">
        <v>0</v>
      </c>
      <c r="B701" s="95" t="s">
        <v>2</v>
      </c>
      <c r="C701" s="95" t="s">
        <v>3</v>
      </c>
      <c r="D701" s="95" t="s">
        <v>4</v>
      </c>
      <c r="E701" s="95" t="s">
        <v>5</v>
      </c>
      <c r="F701" s="97" t="s">
        <v>6</v>
      </c>
      <c r="G701" s="98"/>
      <c r="H701" s="99"/>
      <c r="I701" s="95" t="s">
        <v>7</v>
      </c>
      <c r="J701" s="95" t="s">
        <v>8</v>
      </c>
    </row>
    <row r="702" spans="1:10">
      <c r="A702" s="96"/>
      <c r="B702" s="96"/>
      <c r="C702" s="96"/>
      <c r="D702" s="96"/>
      <c r="E702" s="96"/>
      <c r="F702" s="4" t="s">
        <v>9</v>
      </c>
      <c r="G702" s="4" t="s">
        <v>10</v>
      </c>
      <c r="H702" s="4" t="s">
        <v>11</v>
      </c>
      <c r="I702" s="96"/>
      <c r="J702" s="96"/>
    </row>
    <row r="703" spans="1:10">
      <c r="A703" s="5" t="s">
        <v>840</v>
      </c>
      <c r="B703" s="6">
        <v>44946.418441238427</v>
      </c>
      <c r="C703" s="5" t="s">
        <v>131</v>
      </c>
      <c r="D703" s="10"/>
      <c r="E703" s="8"/>
      <c r="F703" s="9">
        <v>1691.3</v>
      </c>
      <c r="I703" s="10" t="s">
        <v>9</v>
      </c>
      <c r="J703" s="5" t="s">
        <v>139</v>
      </c>
    </row>
    <row r="704" spans="1:10">
      <c r="A704" s="11" t="s">
        <v>22</v>
      </c>
      <c r="B704" s="3"/>
      <c r="C704" s="3"/>
      <c r="D704" s="10"/>
      <c r="E704" s="8"/>
      <c r="H704" s="9"/>
      <c r="I704" s="10"/>
      <c r="J704" s="5"/>
    </row>
    <row r="705" spans="1:10" ht="15.75">
      <c r="A705" s="13" t="s">
        <v>23</v>
      </c>
      <c r="B705" s="13" t="s">
        <v>24</v>
      </c>
      <c r="C705" s="13" t="s">
        <v>25</v>
      </c>
      <c r="D705" s="14">
        <v>112644436</v>
      </c>
      <c r="E705" s="8"/>
      <c r="H705" s="9"/>
      <c r="I705" s="10"/>
      <c r="J705" s="5"/>
    </row>
    <row r="706" spans="1:10">
      <c r="A706" s="5"/>
      <c r="B706" s="6"/>
      <c r="C706" s="5"/>
      <c r="D706" s="10"/>
      <c r="E706" s="8"/>
      <c r="H706" s="9"/>
      <c r="I706" s="10"/>
      <c r="J706" s="5"/>
    </row>
    <row r="707" spans="1:10">
      <c r="A707" s="5"/>
      <c r="B707" s="6"/>
      <c r="C707" s="5"/>
      <c r="D707" s="10"/>
      <c r="E707" s="8"/>
      <c r="H707" s="9"/>
      <c r="I707" s="10"/>
      <c r="J707" s="5"/>
    </row>
    <row r="708" spans="1:10">
      <c r="A708" s="5" t="s">
        <v>838</v>
      </c>
      <c r="B708" s="6">
        <v>44946.847817870374</v>
      </c>
      <c r="C708" s="5" t="s">
        <v>131</v>
      </c>
      <c r="D708" s="7"/>
      <c r="E708" s="8"/>
      <c r="G708" s="9">
        <v>48678.97</v>
      </c>
      <c r="I708" s="10" t="s">
        <v>10</v>
      </c>
      <c r="J708" s="5" t="s">
        <v>141</v>
      </c>
    </row>
    <row r="709" spans="1:10">
      <c r="A709" s="5" t="s">
        <v>839</v>
      </c>
      <c r="B709" s="6">
        <v>44946.847817870374</v>
      </c>
      <c r="C709" s="5" t="s">
        <v>131</v>
      </c>
      <c r="D709" s="15">
        <v>45143490133</v>
      </c>
      <c r="E709" s="8" t="s">
        <v>138</v>
      </c>
      <c r="H709" s="9">
        <v>216.98</v>
      </c>
      <c r="I709" s="5" t="s">
        <v>28</v>
      </c>
      <c r="J709" s="5" t="s">
        <v>139</v>
      </c>
    </row>
    <row r="710" spans="1:10">
      <c r="A710" s="5" t="s">
        <v>838</v>
      </c>
      <c r="B710" s="6">
        <v>44946.847817870374</v>
      </c>
      <c r="C710" s="5" t="s">
        <v>131</v>
      </c>
      <c r="D710" s="15">
        <v>45113271924</v>
      </c>
      <c r="E710" s="8" t="s">
        <v>138</v>
      </c>
      <c r="H710" s="9">
        <v>2085.35</v>
      </c>
      <c r="I710" s="5" t="s">
        <v>28</v>
      </c>
      <c r="J710" s="5" t="s">
        <v>141</v>
      </c>
    </row>
    <row r="711" spans="1:10">
      <c r="A711" s="5" t="s">
        <v>838</v>
      </c>
      <c r="B711" s="6">
        <v>44946.847817870374</v>
      </c>
      <c r="C711" s="5" t="s">
        <v>131</v>
      </c>
      <c r="D711" s="15">
        <v>45113271505</v>
      </c>
      <c r="E711" s="8" t="s">
        <v>453</v>
      </c>
      <c r="H711" s="9">
        <v>1327</v>
      </c>
      <c r="I711" s="5" t="s">
        <v>28</v>
      </c>
      <c r="J711" s="5" t="s">
        <v>141</v>
      </c>
    </row>
    <row r="712" spans="1:10">
      <c r="A712" s="5" t="s">
        <v>838</v>
      </c>
      <c r="B712" s="6">
        <v>44946.847817870374</v>
      </c>
      <c r="C712" s="5" t="s">
        <v>131</v>
      </c>
      <c r="D712" s="15">
        <v>45173184249</v>
      </c>
      <c r="E712" s="8" t="s">
        <v>138</v>
      </c>
      <c r="H712" s="9">
        <v>238.8</v>
      </c>
      <c r="I712" s="5" t="s">
        <v>28</v>
      </c>
      <c r="J712" s="5" t="s">
        <v>139</v>
      </c>
    </row>
    <row r="713" spans="1:10">
      <c r="A713" s="5" t="s">
        <v>838</v>
      </c>
      <c r="B713" s="6">
        <v>44946.847817870374</v>
      </c>
      <c r="C713" s="5" t="s">
        <v>131</v>
      </c>
      <c r="D713" s="15">
        <v>45133124445</v>
      </c>
      <c r="E713" s="8" t="s">
        <v>138</v>
      </c>
      <c r="H713" s="9">
        <v>669.12</v>
      </c>
      <c r="I713" s="5" t="s">
        <v>28</v>
      </c>
      <c r="J713" s="5" t="s">
        <v>139</v>
      </c>
    </row>
    <row r="714" spans="1:10">
      <c r="A714" s="5" t="s">
        <v>838</v>
      </c>
      <c r="B714" s="6">
        <v>44946.847817870374</v>
      </c>
      <c r="C714" s="5" t="s">
        <v>131</v>
      </c>
      <c r="D714" s="15">
        <v>45173184817</v>
      </c>
      <c r="E714" s="8" t="s">
        <v>138</v>
      </c>
      <c r="H714" s="9">
        <v>156.07</v>
      </c>
      <c r="I714" s="5" t="s">
        <v>28</v>
      </c>
      <c r="J714" s="5" t="s">
        <v>139</v>
      </c>
    </row>
    <row r="715" spans="1:10">
      <c r="A715" s="5" t="s">
        <v>838</v>
      </c>
      <c r="B715" s="6">
        <v>44946.847817870374</v>
      </c>
      <c r="C715" s="5" t="s">
        <v>131</v>
      </c>
      <c r="D715" s="15">
        <v>45153118386</v>
      </c>
      <c r="E715" s="8" t="s">
        <v>138</v>
      </c>
      <c r="H715" s="9">
        <v>1539.97</v>
      </c>
      <c r="I715" s="5" t="s">
        <v>28</v>
      </c>
      <c r="J715" s="5" t="s">
        <v>139</v>
      </c>
    </row>
    <row r="716" spans="1:10">
      <c r="A716" s="5" t="s">
        <v>838</v>
      </c>
      <c r="B716" s="6">
        <v>44946.847817870374</v>
      </c>
      <c r="C716" s="5" t="s">
        <v>131</v>
      </c>
      <c r="D716" s="15">
        <v>53412237328</v>
      </c>
      <c r="E716" s="8" t="s">
        <v>138</v>
      </c>
      <c r="H716" s="9">
        <v>274.2</v>
      </c>
      <c r="I716" s="5" t="s">
        <v>28</v>
      </c>
      <c r="J716" s="5" t="s">
        <v>139</v>
      </c>
    </row>
    <row r="717" spans="1:10">
      <c r="A717" s="5" t="s">
        <v>838</v>
      </c>
      <c r="B717" s="6">
        <v>44946.847817870374</v>
      </c>
      <c r="C717" s="5" t="s">
        <v>131</v>
      </c>
      <c r="D717" s="15">
        <v>534122373281</v>
      </c>
      <c r="E717" s="8" t="s">
        <v>138</v>
      </c>
      <c r="H717" s="9">
        <v>276.72000000000003</v>
      </c>
      <c r="I717" s="5" t="s">
        <v>28</v>
      </c>
      <c r="J717" s="5" t="s">
        <v>139</v>
      </c>
    </row>
    <row r="718" spans="1:10">
      <c r="A718" s="5" t="s">
        <v>838</v>
      </c>
      <c r="B718" s="6">
        <v>44946.847817870374</v>
      </c>
      <c r="C718" s="5" t="s">
        <v>131</v>
      </c>
      <c r="D718" s="15">
        <v>45153118633</v>
      </c>
      <c r="E718" s="8" t="s">
        <v>138</v>
      </c>
      <c r="H718" s="9">
        <v>1284.32</v>
      </c>
      <c r="I718" s="5" t="s">
        <v>28</v>
      </c>
      <c r="J718" s="5" t="s">
        <v>139</v>
      </c>
    </row>
    <row r="719" spans="1:10">
      <c r="A719" s="5" t="s">
        <v>838</v>
      </c>
      <c r="B719" s="6">
        <v>44946.847817870374</v>
      </c>
      <c r="C719" s="5" t="s">
        <v>131</v>
      </c>
      <c r="D719" s="15">
        <v>45143491941</v>
      </c>
      <c r="E719" s="8" t="s">
        <v>138</v>
      </c>
      <c r="H719" s="9">
        <v>1885.9</v>
      </c>
      <c r="I719" s="5" t="s">
        <v>28</v>
      </c>
      <c r="J719" s="5" t="s">
        <v>139</v>
      </c>
    </row>
    <row r="720" spans="1:10">
      <c r="A720" s="5" t="s">
        <v>838</v>
      </c>
      <c r="B720" s="6">
        <v>44946.847817870374</v>
      </c>
      <c r="C720" s="5" t="s">
        <v>131</v>
      </c>
      <c r="D720" s="15">
        <v>53612243463</v>
      </c>
      <c r="E720" s="8" t="s">
        <v>138</v>
      </c>
      <c r="H720" s="9">
        <v>415.94</v>
      </c>
      <c r="I720" s="5" t="s">
        <v>28</v>
      </c>
      <c r="J720" s="5" t="s">
        <v>139</v>
      </c>
    </row>
    <row r="721" spans="1:10">
      <c r="A721" s="5" t="s">
        <v>838</v>
      </c>
      <c r="B721" s="6">
        <v>44946.847817870374</v>
      </c>
      <c r="C721" s="5" t="s">
        <v>131</v>
      </c>
      <c r="D721" s="15">
        <v>45123255488</v>
      </c>
      <c r="E721" s="8" t="s">
        <v>138</v>
      </c>
      <c r="H721" s="9">
        <v>521.39</v>
      </c>
      <c r="I721" s="5" t="s">
        <v>28</v>
      </c>
      <c r="J721" s="5" t="s">
        <v>139</v>
      </c>
    </row>
    <row r="722" spans="1:10">
      <c r="A722" s="5" t="s">
        <v>838</v>
      </c>
      <c r="B722" s="6">
        <v>44946.847817870374</v>
      </c>
      <c r="C722" s="5" t="s">
        <v>131</v>
      </c>
      <c r="D722" s="15">
        <v>45123255598</v>
      </c>
      <c r="E722" s="8" t="s">
        <v>138</v>
      </c>
      <c r="H722" s="9">
        <v>515.59</v>
      </c>
      <c r="I722" s="5" t="s">
        <v>28</v>
      </c>
      <c r="J722" s="5" t="s">
        <v>139</v>
      </c>
    </row>
    <row r="723" spans="1:10">
      <c r="A723" s="5" t="s">
        <v>838</v>
      </c>
      <c r="B723" s="6">
        <v>44946.847817870374</v>
      </c>
      <c r="C723" s="5" t="s">
        <v>131</v>
      </c>
      <c r="D723" s="15">
        <v>45123255607</v>
      </c>
      <c r="E723" s="8" t="s">
        <v>138</v>
      </c>
      <c r="H723" s="9">
        <v>324.35000000000002</v>
      </c>
      <c r="I723" s="5" t="s">
        <v>28</v>
      </c>
      <c r="J723" s="5" t="s">
        <v>139</v>
      </c>
    </row>
    <row r="724" spans="1:10">
      <c r="A724" s="5" t="s">
        <v>838</v>
      </c>
      <c r="B724" s="6">
        <v>44946.847817870374</v>
      </c>
      <c r="C724" s="5" t="s">
        <v>131</v>
      </c>
      <c r="D724" s="15">
        <v>53612243539</v>
      </c>
      <c r="E724" s="8" t="s">
        <v>138</v>
      </c>
      <c r="H724" s="9">
        <v>2200</v>
      </c>
      <c r="I724" s="5" t="s">
        <v>28</v>
      </c>
      <c r="J724" s="5" t="s">
        <v>141</v>
      </c>
    </row>
    <row r="725" spans="1:10">
      <c r="A725" s="5" t="s">
        <v>838</v>
      </c>
      <c r="B725" s="6">
        <v>44946.847817870374</v>
      </c>
      <c r="C725" s="5" t="s">
        <v>131</v>
      </c>
      <c r="D725" s="7"/>
      <c r="E725" s="8"/>
      <c r="F725" s="9">
        <v>7778.3</v>
      </c>
      <c r="I725" s="10" t="s">
        <v>9</v>
      </c>
      <c r="J725" s="5" t="s">
        <v>143</v>
      </c>
    </row>
    <row r="726" spans="1:10">
      <c r="A726" s="5" t="s">
        <v>838</v>
      </c>
      <c r="B726" s="6">
        <v>44946.847817870374</v>
      </c>
      <c r="C726" s="5" t="s">
        <v>131</v>
      </c>
      <c r="D726" s="7"/>
      <c r="E726" s="8"/>
      <c r="F726" s="9">
        <v>13261.4</v>
      </c>
      <c r="I726" s="10" t="s">
        <v>9</v>
      </c>
      <c r="J726" s="5" t="s">
        <v>144</v>
      </c>
    </row>
    <row r="727" spans="1:10">
      <c r="A727" s="5" t="s">
        <v>838</v>
      </c>
      <c r="B727" s="6">
        <v>44946.847817870374</v>
      </c>
      <c r="C727" s="5" t="s">
        <v>131</v>
      </c>
      <c r="D727" s="7"/>
      <c r="E727" s="8"/>
      <c r="F727" s="9">
        <v>8462.6</v>
      </c>
      <c r="I727" s="10" t="s">
        <v>9</v>
      </c>
      <c r="J727" s="8" t="s">
        <v>402</v>
      </c>
    </row>
    <row r="728" spans="1:10">
      <c r="A728" s="5" t="s">
        <v>838</v>
      </c>
      <c r="B728" s="6">
        <v>44946.847817870374</v>
      </c>
      <c r="C728" s="5" t="s">
        <v>131</v>
      </c>
      <c r="D728" s="7"/>
      <c r="E728" s="8"/>
      <c r="F728" s="9">
        <v>159333.29999999999</v>
      </c>
      <c r="I728" s="10" t="s">
        <v>9</v>
      </c>
      <c r="J728" s="5" t="s">
        <v>141</v>
      </c>
    </row>
    <row r="729" spans="1:10">
      <c r="A729" s="5" t="s">
        <v>838</v>
      </c>
      <c r="B729" s="6">
        <v>44946.847817870374</v>
      </c>
      <c r="C729" s="5" t="s">
        <v>131</v>
      </c>
      <c r="D729" s="7"/>
      <c r="E729" s="8"/>
      <c r="F729" s="9">
        <v>10020.5</v>
      </c>
      <c r="I729" s="10" t="s">
        <v>9</v>
      </c>
      <c r="J729" s="8" t="s">
        <v>145</v>
      </c>
    </row>
    <row r="730" spans="1:10">
      <c r="A730" s="5" t="s">
        <v>838</v>
      </c>
      <c r="B730" s="6">
        <v>44946.847817870374</v>
      </c>
      <c r="C730" s="5" t="s">
        <v>131</v>
      </c>
      <c r="D730" s="7"/>
      <c r="E730" s="8"/>
      <c r="F730" s="9">
        <v>12354.5</v>
      </c>
      <c r="I730" s="10" t="s">
        <v>9</v>
      </c>
      <c r="J730" s="5" t="s">
        <v>146</v>
      </c>
    </row>
    <row r="731" spans="1:10">
      <c r="A731" s="5" t="s">
        <v>838</v>
      </c>
      <c r="B731" s="6">
        <v>44946.847817870374</v>
      </c>
      <c r="C731" s="5" t="s">
        <v>131</v>
      </c>
      <c r="D731" s="7"/>
      <c r="E731" s="8"/>
      <c r="F731" s="9">
        <v>12293.6</v>
      </c>
      <c r="I731" s="10" t="s">
        <v>9</v>
      </c>
      <c r="J731" s="5" t="s">
        <v>132</v>
      </c>
    </row>
    <row r="732" spans="1:10">
      <c r="A732" s="5" t="s">
        <v>838</v>
      </c>
      <c r="B732" s="6">
        <v>44946.847817870374</v>
      </c>
      <c r="C732" s="5" t="s">
        <v>131</v>
      </c>
      <c r="D732" s="7"/>
      <c r="E732" s="8"/>
      <c r="F732" s="9">
        <v>10904.9</v>
      </c>
      <c r="I732" s="10" t="s">
        <v>9</v>
      </c>
      <c r="J732" s="8" t="s">
        <v>148</v>
      </c>
    </row>
    <row r="733" spans="1:10">
      <c r="A733" s="5" t="s">
        <v>838</v>
      </c>
      <c r="B733" s="6">
        <v>44946.847817870374</v>
      </c>
      <c r="C733" s="5" t="s">
        <v>131</v>
      </c>
      <c r="D733" s="7"/>
      <c r="E733" s="8"/>
      <c r="F733" s="9">
        <v>3900.6</v>
      </c>
      <c r="I733" s="10" t="s">
        <v>9</v>
      </c>
      <c r="J733" s="5" t="s">
        <v>149</v>
      </c>
    </row>
    <row r="734" spans="1:10">
      <c r="A734" s="5" t="s">
        <v>838</v>
      </c>
      <c r="B734" s="6">
        <v>44946.847817870374</v>
      </c>
      <c r="C734" s="5" t="s">
        <v>131</v>
      </c>
      <c r="D734" s="7"/>
      <c r="E734" s="8"/>
      <c r="F734" s="9">
        <v>14738.5</v>
      </c>
      <c r="I734" s="10" t="s">
        <v>9</v>
      </c>
      <c r="J734" s="5" t="s">
        <v>150</v>
      </c>
    </row>
    <row r="735" spans="1:10">
      <c r="A735" s="5" t="s">
        <v>838</v>
      </c>
      <c r="B735" s="6">
        <v>44946.847817870374</v>
      </c>
      <c r="C735" s="5" t="s">
        <v>131</v>
      </c>
      <c r="D735" s="7"/>
      <c r="E735" s="8"/>
      <c r="F735" s="9">
        <v>8360.2000000000007</v>
      </c>
      <c r="I735" s="10" t="s">
        <v>9</v>
      </c>
      <c r="J735" s="8" t="s">
        <v>151</v>
      </c>
    </row>
    <row r="736" spans="1:10">
      <c r="A736" s="5" t="s">
        <v>838</v>
      </c>
      <c r="B736" s="6">
        <v>44946.847817870374</v>
      </c>
      <c r="C736" s="5" t="s">
        <v>131</v>
      </c>
      <c r="D736" s="7"/>
      <c r="E736" s="8"/>
      <c r="F736" s="9">
        <v>6638.9</v>
      </c>
      <c r="I736" s="10" t="s">
        <v>9</v>
      </c>
      <c r="J736" s="8" t="s">
        <v>152</v>
      </c>
    </row>
    <row r="737" spans="1:10">
      <c r="A737" s="5" t="s">
        <v>838</v>
      </c>
      <c r="B737" s="6">
        <v>44946.847817870374</v>
      </c>
      <c r="C737" s="5" t="s">
        <v>131</v>
      </c>
      <c r="D737" s="7"/>
      <c r="E737" s="8"/>
      <c r="F737" s="9">
        <v>11642</v>
      </c>
      <c r="I737" s="10" t="s">
        <v>9</v>
      </c>
      <c r="J737" s="8" t="s">
        <v>153</v>
      </c>
    </row>
    <row r="738" spans="1:10">
      <c r="A738" s="5" t="s">
        <v>838</v>
      </c>
      <c r="B738" s="6">
        <v>44946.847817870374</v>
      </c>
      <c r="C738" s="5" t="s">
        <v>131</v>
      </c>
      <c r="D738" s="7"/>
      <c r="E738" s="8"/>
      <c r="F738" s="9">
        <v>4384.3999999999996</v>
      </c>
      <c r="I738" s="10" t="s">
        <v>9</v>
      </c>
      <c r="J738" s="8" t="s">
        <v>293</v>
      </c>
    </row>
    <row r="739" spans="1:10">
      <c r="A739" s="5" t="s">
        <v>838</v>
      </c>
      <c r="B739" s="6">
        <v>44946.847817870374</v>
      </c>
      <c r="C739" s="5" t="s">
        <v>131</v>
      </c>
      <c r="D739" s="7"/>
      <c r="E739" s="8"/>
      <c r="F739" s="9">
        <v>9523.9</v>
      </c>
      <c r="I739" s="10" t="s">
        <v>9</v>
      </c>
      <c r="J739" s="8" t="s">
        <v>154</v>
      </c>
    </row>
    <row r="740" spans="1:10">
      <c r="A740" s="5" t="s">
        <v>838</v>
      </c>
      <c r="B740" s="6">
        <v>44946.847817870374</v>
      </c>
      <c r="C740" s="5" t="s">
        <v>131</v>
      </c>
      <c r="D740" s="7"/>
      <c r="E740" s="8"/>
      <c r="F740" s="9">
        <v>15984.1</v>
      </c>
      <c r="I740" s="10" t="s">
        <v>9</v>
      </c>
      <c r="J740" s="8" t="s">
        <v>155</v>
      </c>
    </row>
    <row r="741" spans="1:10">
      <c r="A741" s="5" t="s">
        <v>838</v>
      </c>
      <c r="B741" s="6">
        <v>44946.847817870374</v>
      </c>
      <c r="C741" s="5" t="s">
        <v>131</v>
      </c>
      <c r="D741" s="7"/>
      <c r="E741" s="8"/>
      <c r="F741" s="9">
        <v>68176.5</v>
      </c>
      <c r="I741" s="10" t="s">
        <v>9</v>
      </c>
      <c r="J741" s="8" t="s">
        <v>142</v>
      </c>
    </row>
    <row r="742" spans="1:10">
      <c r="A742" s="5" t="s">
        <v>838</v>
      </c>
      <c r="B742" s="6">
        <v>44946.847817870374</v>
      </c>
      <c r="C742" s="5" t="s">
        <v>131</v>
      </c>
      <c r="D742" s="7"/>
      <c r="E742" s="8"/>
      <c r="F742" s="9">
        <v>17728.5</v>
      </c>
      <c r="I742" s="10" t="s">
        <v>9</v>
      </c>
      <c r="J742" s="5" t="s">
        <v>157</v>
      </c>
    </row>
    <row r="743" spans="1:10">
      <c r="A743" s="11" t="s">
        <v>22</v>
      </c>
      <c r="B743" s="3"/>
      <c r="C743" s="3"/>
      <c r="D743" s="65">
        <f>441381.67+2784</f>
        <v>444165.67</v>
      </c>
      <c r="E743" s="8"/>
      <c r="F743" s="39">
        <f>SUM(F708:G742)</f>
        <v>444165.67000000004</v>
      </c>
      <c r="H743" s="9"/>
      <c r="I743" s="10"/>
      <c r="J743" s="5"/>
    </row>
    <row r="744" spans="1:10">
      <c r="A744" s="13" t="s">
        <v>23</v>
      </c>
      <c r="B744" s="13" t="s">
        <v>24</v>
      </c>
      <c r="C744" s="13" t="s">
        <v>25</v>
      </c>
      <c r="D744" s="10"/>
      <c r="E744" s="8"/>
      <c r="H744" s="9"/>
      <c r="I744" s="10"/>
      <c r="J744" s="5"/>
    </row>
    <row r="745" spans="1:10" ht="15.75">
      <c r="A745" s="5"/>
      <c r="B745" s="6"/>
      <c r="C745" s="5"/>
      <c r="D745" s="14">
        <v>112644437</v>
      </c>
      <c r="H745" s="9"/>
      <c r="I745" s="10"/>
      <c r="J745" s="5"/>
    </row>
    <row r="746" spans="1:10" ht="15.75">
      <c r="A746" s="5"/>
      <c r="B746" s="6"/>
      <c r="C746" s="5"/>
      <c r="D746" s="14">
        <v>112644480</v>
      </c>
      <c r="E746" s="8"/>
      <c r="H746" s="9"/>
      <c r="I746" s="10"/>
      <c r="J746" s="5"/>
    </row>
    <row r="747" spans="1:10">
      <c r="A747" s="5"/>
      <c r="B747" s="6"/>
      <c r="C747" s="5"/>
      <c r="E747" s="8"/>
      <c r="H747" s="9"/>
      <c r="I747" s="10"/>
      <c r="J747" s="5"/>
    </row>
    <row r="748" spans="1:10">
      <c r="A748" s="1" t="s">
        <v>0</v>
      </c>
      <c r="B748" s="2"/>
      <c r="C748" s="2"/>
      <c r="D748" s="2"/>
      <c r="E748" s="2"/>
      <c r="F748" s="2"/>
      <c r="G748" s="2"/>
      <c r="H748" s="2"/>
      <c r="I748" s="2"/>
      <c r="J748" s="2"/>
    </row>
    <row r="749" spans="1:10">
      <c r="A749" s="3" t="s">
        <v>802</v>
      </c>
      <c r="B749" s="2"/>
      <c r="C749" s="2"/>
      <c r="D749" s="2"/>
      <c r="E749" s="2"/>
      <c r="F749" s="2"/>
      <c r="G749" s="2"/>
      <c r="H749" s="2"/>
      <c r="I749" s="2"/>
      <c r="J749" s="2"/>
    </row>
    <row r="750" spans="1:10">
      <c r="A750" s="95" t="s">
        <v>0</v>
      </c>
      <c r="B750" s="95" t="s">
        <v>2</v>
      </c>
      <c r="C750" s="95" t="s">
        <v>3</v>
      </c>
      <c r="D750" s="95" t="s">
        <v>4</v>
      </c>
      <c r="E750" s="95" t="s">
        <v>5</v>
      </c>
      <c r="F750" s="97" t="s">
        <v>6</v>
      </c>
      <c r="G750" s="98"/>
      <c r="H750" s="99"/>
      <c r="I750" s="95" t="s">
        <v>7</v>
      </c>
      <c r="J750" s="95" t="s">
        <v>8</v>
      </c>
    </row>
    <row r="751" spans="1:10">
      <c r="A751" s="96"/>
      <c r="B751" s="96"/>
      <c r="C751" s="96"/>
      <c r="D751" s="96"/>
      <c r="E751" s="96"/>
      <c r="F751" s="4" t="s">
        <v>9</v>
      </c>
      <c r="G751" s="4" t="s">
        <v>10</v>
      </c>
      <c r="H751" s="4" t="s">
        <v>11</v>
      </c>
      <c r="I751" s="96"/>
      <c r="J751" s="96"/>
    </row>
    <row r="752" spans="1:10">
      <c r="A752" s="5" t="s">
        <v>837</v>
      </c>
      <c r="B752" s="6">
        <v>44947.633942534725</v>
      </c>
      <c r="C752" s="5" t="s">
        <v>131</v>
      </c>
      <c r="D752" s="15">
        <v>23550683264</v>
      </c>
      <c r="E752" s="8" t="s">
        <v>138</v>
      </c>
      <c r="H752" s="9">
        <v>200</v>
      </c>
      <c r="I752" s="5" t="s">
        <v>28</v>
      </c>
      <c r="J752" s="5" t="s">
        <v>141</v>
      </c>
    </row>
    <row r="753" spans="1:10">
      <c r="A753" s="5" t="s">
        <v>837</v>
      </c>
      <c r="B753" s="6">
        <v>44947.633942534725</v>
      </c>
      <c r="C753" s="5" t="s">
        <v>131</v>
      </c>
      <c r="D753" s="15">
        <v>23550683263</v>
      </c>
      <c r="E753" s="8" t="s">
        <v>138</v>
      </c>
      <c r="H753" s="9">
        <v>1990</v>
      </c>
      <c r="I753" s="5" t="s">
        <v>28</v>
      </c>
      <c r="J753" s="5" t="s">
        <v>141</v>
      </c>
    </row>
    <row r="754" spans="1:10">
      <c r="A754" s="5" t="s">
        <v>837</v>
      </c>
      <c r="B754" s="6">
        <v>44947.633942534725</v>
      </c>
      <c r="C754" s="5" t="s">
        <v>131</v>
      </c>
      <c r="D754" s="7">
        <v>261220</v>
      </c>
      <c r="E754" s="8" t="s">
        <v>274</v>
      </c>
      <c r="H754" s="9">
        <v>2088</v>
      </c>
      <c r="I754" s="5" t="s">
        <v>28</v>
      </c>
      <c r="J754" s="5" t="s">
        <v>141</v>
      </c>
    </row>
    <row r="755" spans="1:10">
      <c r="A755" s="5" t="s">
        <v>837</v>
      </c>
      <c r="B755" s="6">
        <v>44947.633942534725</v>
      </c>
      <c r="C755" s="5" t="s">
        <v>131</v>
      </c>
      <c r="D755" s="7">
        <v>261225</v>
      </c>
      <c r="E755" s="8" t="s">
        <v>138</v>
      </c>
      <c r="H755" s="9">
        <v>12203.52</v>
      </c>
      <c r="I755" s="5" t="s">
        <v>28</v>
      </c>
      <c r="J755" s="5" t="s">
        <v>141</v>
      </c>
    </row>
    <row r="756" spans="1:10">
      <c r="A756" s="5" t="s">
        <v>837</v>
      </c>
      <c r="B756" s="6">
        <v>44947.633942534725</v>
      </c>
      <c r="C756" s="5" t="s">
        <v>131</v>
      </c>
      <c r="D756" s="7">
        <v>279989</v>
      </c>
      <c r="E756" s="8" t="s">
        <v>138</v>
      </c>
      <c r="H756" s="9">
        <v>34853.81</v>
      </c>
      <c r="I756" s="5" t="s">
        <v>28</v>
      </c>
      <c r="J756" s="8" t="s">
        <v>142</v>
      </c>
    </row>
    <row r="757" spans="1:10">
      <c r="A757" s="5" t="s">
        <v>837</v>
      </c>
      <c r="B757" s="6">
        <v>44947.633942534725</v>
      </c>
      <c r="C757" s="5" t="s">
        <v>131</v>
      </c>
      <c r="D757" s="7"/>
      <c r="E757" s="8"/>
      <c r="F757" s="9">
        <v>77839.899999999994</v>
      </c>
      <c r="I757" s="10" t="s">
        <v>9</v>
      </c>
      <c r="J757" s="8" t="s">
        <v>251</v>
      </c>
    </row>
    <row r="758" spans="1:10">
      <c r="A758" s="11" t="s">
        <v>22</v>
      </c>
      <c r="B758" s="3"/>
      <c r="C758" s="3"/>
      <c r="D758" s="64">
        <f>52087.9+25752</f>
        <v>77839.899999999994</v>
      </c>
      <c r="E758" s="8"/>
      <c r="H758" s="9"/>
      <c r="I758" s="10"/>
      <c r="J758" s="5"/>
    </row>
    <row r="759" spans="1:10">
      <c r="A759" s="13" t="s">
        <v>23</v>
      </c>
      <c r="B759" s="13" t="s">
        <v>24</v>
      </c>
      <c r="C759" s="13" t="s">
        <v>25</v>
      </c>
      <c r="D759" s="10"/>
      <c r="E759" s="8"/>
      <c r="H759" s="9"/>
      <c r="I759" s="10"/>
      <c r="J759" s="5"/>
    </row>
    <row r="760" spans="1:10" ht="15.75">
      <c r="D760" s="14">
        <v>112644438</v>
      </c>
    </row>
    <row r="761" spans="1:10" ht="15.75">
      <c r="D761" s="14">
        <v>112644481</v>
      </c>
    </row>
    <row r="763" spans="1:10">
      <c r="A763" s="1" t="s">
        <v>0</v>
      </c>
      <c r="B763" s="2"/>
      <c r="C763" s="2"/>
      <c r="D763" s="2"/>
      <c r="E763" s="2"/>
      <c r="F763" s="2"/>
      <c r="G763" s="2"/>
      <c r="H763" s="2"/>
      <c r="I763" s="2"/>
      <c r="J763" s="2"/>
    </row>
    <row r="764" spans="1:10">
      <c r="A764" s="3" t="s">
        <v>940</v>
      </c>
      <c r="B764" s="2"/>
      <c r="C764" s="2"/>
      <c r="D764" s="2"/>
      <c r="E764" s="2"/>
      <c r="F764" s="2"/>
      <c r="G764" s="2"/>
      <c r="H764" s="2"/>
      <c r="I764" s="2"/>
      <c r="J764" s="2"/>
    </row>
    <row r="765" spans="1:10">
      <c r="A765" s="95" t="s">
        <v>0</v>
      </c>
      <c r="B765" s="95" t="s">
        <v>2</v>
      </c>
      <c r="C765" s="95" t="s">
        <v>3</v>
      </c>
      <c r="D765" s="95" t="s">
        <v>4</v>
      </c>
      <c r="E765" s="95" t="s">
        <v>5</v>
      </c>
      <c r="F765" s="97" t="s">
        <v>6</v>
      </c>
      <c r="G765" s="98"/>
      <c r="H765" s="99"/>
      <c r="I765" s="95" t="s">
        <v>7</v>
      </c>
      <c r="J765" s="95" t="s">
        <v>8</v>
      </c>
    </row>
    <row r="766" spans="1:10">
      <c r="A766" s="96"/>
      <c r="B766" s="96"/>
      <c r="C766" s="96"/>
      <c r="D766" s="96"/>
      <c r="E766" s="96"/>
      <c r="F766" s="4" t="s">
        <v>9</v>
      </c>
      <c r="G766" s="4" t="s">
        <v>10</v>
      </c>
      <c r="H766" s="4" t="s">
        <v>11</v>
      </c>
      <c r="I766" s="96"/>
      <c r="J766" s="96"/>
    </row>
    <row r="767" spans="1:10">
      <c r="A767" s="40" t="s">
        <v>941</v>
      </c>
      <c r="B767" s="41"/>
      <c r="C767" s="42"/>
      <c r="D767" s="70"/>
      <c r="E767" s="71"/>
      <c r="F767" s="9"/>
      <c r="I767" s="10"/>
      <c r="J767" s="5"/>
    </row>
    <row r="768" spans="1:10">
      <c r="A768" s="11" t="s">
        <v>22</v>
      </c>
      <c r="B768" s="3"/>
      <c r="C768" s="3"/>
      <c r="D768" s="7"/>
      <c r="E768" s="8"/>
      <c r="H768" s="9"/>
      <c r="I768" s="10"/>
      <c r="J768" s="5"/>
    </row>
    <row r="769" spans="1:10" ht="15.75">
      <c r="A769" s="13" t="s">
        <v>23</v>
      </c>
      <c r="B769" s="13" t="s">
        <v>24</v>
      </c>
      <c r="C769" s="13" t="s">
        <v>25</v>
      </c>
      <c r="D769" s="28"/>
      <c r="E769" s="14"/>
      <c r="H769" s="9"/>
      <c r="I769" s="10"/>
      <c r="J769" s="5"/>
    </row>
    <row r="772" spans="1:10">
      <c r="A772" s="1" t="s">
        <v>0</v>
      </c>
      <c r="B772" s="2"/>
      <c r="C772" s="2"/>
      <c r="D772" s="2"/>
      <c r="E772" s="2"/>
      <c r="F772" s="2"/>
      <c r="G772" s="2"/>
      <c r="H772" s="2"/>
      <c r="I772" s="2"/>
      <c r="J772" s="2"/>
    </row>
    <row r="773" spans="1:10">
      <c r="A773" s="3" t="s">
        <v>872</v>
      </c>
      <c r="B773" s="2"/>
      <c r="C773" s="2"/>
      <c r="D773" s="2"/>
      <c r="E773" s="2"/>
      <c r="F773" s="2"/>
      <c r="G773" s="2"/>
      <c r="H773" s="2"/>
      <c r="I773" s="2"/>
      <c r="J773" s="2"/>
    </row>
    <row r="774" spans="1:10">
      <c r="A774" s="95" t="s">
        <v>0</v>
      </c>
      <c r="B774" s="95" t="s">
        <v>2</v>
      </c>
      <c r="C774" s="95" t="s">
        <v>3</v>
      </c>
      <c r="D774" s="95" t="s">
        <v>4</v>
      </c>
      <c r="E774" s="95" t="s">
        <v>5</v>
      </c>
      <c r="F774" s="97" t="s">
        <v>6</v>
      </c>
      <c r="G774" s="98"/>
      <c r="H774" s="99"/>
      <c r="I774" s="95" t="s">
        <v>7</v>
      </c>
      <c r="J774" s="95" t="s">
        <v>8</v>
      </c>
    </row>
    <row r="775" spans="1:10">
      <c r="A775" s="96"/>
      <c r="B775" s="96"/>
      <c r="C775" s="96"/>
      <c r="D775" s="96"/>
      <c r="E775" s="96"/>
      <c r="F775" s="4" t="s">
        <v>9</v>
      </c>
      <c r="G775" s="4" t="s">
        <v>10</v>
      </c>
      <c r="H775" s="4" t="s">
        <v>11</v>
      </c>
      <c r="I775" s="96"/>
      <c r="J775" s="96"/>
    </row>
    <row r="776" spans="1:10">
      <c r="A776" s="5" t="s">
        <v>889</v>
      </c>
      <c r="B776" s="6">
        <v>44950.824189814812</v>
      </c>
      <c r="C776" s="5" t="s">
        <v>131</v>
      </c>
      <c r="D776" s="15">
        <v>45143496251</v>
      </c>
      <c r="E776" s="8" t="s">
        <v>138</v>
      </c>
      <c r="H776" s="9">
        <v>584.76</v>
      </c>
      <c r="I776" s="5" t="s">
        <v>28</v>
      </c>
      <c r="J776" s="5" t="s">
        <v>141</v>
      </c>
    </row>
    <row r="777" spans="1:10">
      <c r="A777" s="5" t="s">
        <v>888</v>
      </c>
      <c r="B777" s="6">
        <v>44950.824189814812</v>
      </c>
      <c r="C777" s="5" t="s">
        <v>131</v>
      </c>
      <c r="D777" s="15">
        <v>45113276482</v>
      </c>
      <c r="E777" s="8" t="s">
        <v>138</v>
      </c>
      <c r="H777" s="9">
        <v>5320</v>
      </c>
      <c r="I777" s="5" t="s">
        <v>28</v>
      </c>
      <c r="J777" s="5" t="s">
        <v>141</v>
      </c>
    </row>
    <row r="778" spans="1:10">
      <c r="A778" s="5" t="s">
        <v>888</v>
      </c>
      <c r="B778" s="6">
        <v>44950.824189814812</v>
      </c>
      <c r="C778" s="5" t="s">
        <v>131</v>
      </c>
      <c r="D778" s="15">
        <v>45113275118</v>
      </c>
      <c r="E778" s="8" t="s">
        <v>138</v>
      </c>
      <c r="H778" s="9">
        <v>1798.16</v>
      </c>
      <c r="I778" s="5" t="s">
        <v>28</v>
      </c>
      <c r="J778" s="5" t="s">
        <v>141</v>
      </c>
    </row>
    <row r="779" spans="1:10">
      <c r="A779" s="5" t="s">
        <v>888</v>
      </c>
      <c r="B779" s="6">
        <v>44950.824189814812</v>
      </c>
      <c r="C779" s="5" t="s">
        <v>131</v>
      </c>
      <c r="D779" s="15">
        <v>45133126379</v>
      </c>
      <c r="E779" s="8" t="s">
        <v>138</v>
      </c>
      <c r="H779" s="9">
        <v>11691.77</v>
      </c>
      <c r="I779" s="5" t="s">
        <v>28</v>
      </c>
      <c r="J779" s="8" t="s">
        <v>142</v>
      </c>
    </row>
    <row r="780" spans="1:10">
      <c r="A780" s="5" t="s">
        <v>888</v>
      </c>
      <c r="B780" s="6">
        <v>44950.824189814812</v>
      </c>
      <c r="C780" s="5" t="s">
        <v>131</v>
      </c>
      <c r="D780" s="7">
        <v>36050326</v>
      </c>
      <c r="E780" s="8" t="s">
        <v>90</v>
      </c>
      <c r="H780" s="9">
        <v>7385.52</v>
      </c>
      <c r="I780" s="5" t="s">
        <v>28</v>
      </c>
      <c r="J780" s="5" t="s">
        <v>139</v>
      </c>
    </row>
    <row r="781" spans="1:10">
      <c r="A781" s="5" t="s">
        <v>888</v>
      </c>
      <c r="B781" s="6">
        <v>44950.824189814812</v>
      </c>
      <c r="C781" s="5" t="s">
        <v>131</v>
      </c>
      <c r="D781" s="15">
        <v>45123256582</v>
      </c>
      <c r="E781" s="8" t="s">
        <v>138</v>
      </c>
      <c r="H781" s="9">
        <v>300</v>
      </c>
      <c r="I781" s="5" t="s">
        <v>28</v>
      </c>
      <c r="J781" s="5" t="s">
        <v>139</v>
      </c>
    </row>
    <row r="782" spans="1:10">
      <c r="A782" s="5" t="s">
        <v>888</v>
      </c>
      <c r="B782" s="6">
        <v>44950.824189814812</v>
      </c>
      <c r="C782" s="5" t="s">
        <v>131</v>
      </c>
      <c r="D782" s="15">
        <v>45153119824</v>
      </c>
      <c r="E782" s="8" t="s">
        <v>138</v>
      </c>
      <c r="H782" s="9">
        <v>697.24</v>
      </c>
      <c r="I782" s="5" t="s">
        <v>28</v>
      </c>
      <c r="J782" s="5" t="s">
        <v>139</v>
      </c>
    </row>
    <row r="783" spans="1:10">
      <c r="A783" s="5" t="s">
        <v>888</v>
      </c>
      <c r="B783" s="6">
        <v>44950.824189814812</v>
      </c>
      <c r="C783" s="5" t="s">
        <v>131</v>
      </c>
      <c r="D783" s="15">
        <v>45153119910</v>
      </c>
      <c r="E783" s="8" t="s">
        <v>138</v>
      </c>
      <c r="H783" s="9">
        <v>361.62</v>
      </c>
      <c r="I783" s="5" t="s">
        <v>28</v>
      </c>
      <c r="J783" s="5" t="s">
        <v>139</v>
      </c>
    </row>
    <row r="784" spans="1:10">
      <c r="A784" s="5" t="s">
        <v>888</v>
      </c>
      <c r="B784" s="6">
        <v>44950.824189814812</v>
      </c>
      <c r="C784" s="5" t="s">
        <v>131</v>
      </c>
      <c r="D784" s="15">
        <v>45153120113</v>
      </c>
      <c r="E784" s="8" t="s">
        <v>138</v>
      </c>
      <c r="H784" s="9">
        <v>140.07</v>
      </c>
      <c r="I784" s="5" t="s">
        <v>28</v>
      </c>
      <c r="J784" s="5" t="s">
        <v>139</v>
      </c>
    </row>
    <row r="785" spans="1:10">
      <c r="A785" s="5" t="s">
        <v>888</v>
      </c>
      <c r="B785" s="6">
        <v>44950.824189814812</v>
      </c>
      <c r="C785" s="5" t="s">
        <v>131</v>
      </c>
      <c r="D785" s="7">
        <v>36179053</v>
      </c>
      <c r="E785" s="8" t="s">
        <v>90</v>
      </c>
      <c r="H785" s="9">
        <v>15375.56</v>
      </c>
      <c r="I785" s="5" t="s">
        <v>28</v>
      </c>
      <c r="J785" s="5" t="s">
        <v>139</v>
      </c>
    </row>
    <row r="786" spans="1:10">
      <c r="A786" s="5" t="s">
        <v>888</v>
      </c>
      <c r="B786" s="6">
        <v>44950.824189814812</v>
      </c>
      <c r="C786" s="5" t="s">
        <v>131</v>
      </c>
      <c r="D786" s="15">
        <v>45133128621</v>
      </c>
      <c r="E786" s="8" t="s">
        <v>138</v>
      </c>
      <c r="H786" s="9">
        <v>1033.1300000000001</v>
      </c>
      <c r="I786" s="5" t="s">
        <v>28</v>
      </c>
      <c r="J786" s="5" t="s">
        <v>139</v>
      </c>
    </row>
    <row r="787" spans="1:10">
      <c r="A787" s="5" t="s">
        <v>888</v>
      </c>
      <c r="B787" s="6">
        <v>44950.824189814812</v>
      </c>
      <c r="C787" s="5" t="s">
        <v>131</v>
      </c>
      <c r="D787" s="15">
        <v>45113277740</v>
      </c>
      <c r="E787" s="8" t="s">
        <v>138</v>
      </c>
      <c r="H787" s="9">
        <v>1903.4</v>
      </c>
      <c r="I787" s="5" t="s">
        <v>28</v>
      </c>
      <c r="J787" s="5" t="s">
        <v>139</v>
      </c>
    </row>
    <row r="788" spans="1:10">
      <c r="A788" s="5" t="s">
        <v>888</v>
      </c>
      <c r="B788" s="6">
        <v>44950.824189814812</v>
      </c>
      <c r="C788" s="5" t="s">
        <v>131</v>
      </c>
      <c r="D788" s="15">
        <v>45153122883</v>
      </c>
      <c r="E788" s="8" t="s">
        <v>138</v>
      </c>
      <c r="H788" s="9">
        <v>601.63</v>
      </c>
      <c r="I788" s="5" t="s">
        <v>28</v>
      </c>
      <c r="J788" s="5" t="s">
        <v>139</v>
      </c>
    </row>
    <row r="789" spans="1:10">
      <c r="A789" s="5" t="s">
        <v>888</v>
      </c>
      <c r="B789" s="6">
        <v>44950.824189814812</v>
      </c>
      <c r="C789" s="5" t="s">
        <v>131</v>
      </c>
      <c r="D789" s="15">
        <v>45123260034</v>
      </c>
      <c r="E789" s="8" t="s">
        <v>138</v>
      </c>
      <c r="H789" s="9">
        <v>213.98</v>
      </c>
      <c r="I789" s="5" t="s">
        <v>28</v>
      </c>
      <c r="J789" s="5" t="s">
        <v>139</v>
      </c>
    </row>
    <row r="790" spans="1:10">
      <c r="A790" s="5" t="s">
        <v>888</v>
      </c>
      <c r="B790" s="6">
        <v>44950.824189814812</v>
      </c>
      <c r="C790" s="5" t="s">
        <v>131</v>
      </c>
      <c r="D790" s="15">
        <v>45113278652</v>
      </c>
      <c r="E790" s="8" t="s">
        <v>138</v>
      </c>
      <c r="H790" s="9">
        <v>2151.08</v>
      </c>
      <c r="I790" s="5" t="s">
        <v>28</v>
      </c>
      <c r="J790" s="5" t="s">
        <v>141</v>
      </c>
    </row>
    <row r="791" spans="1:10">
      <c r="A791" s="5" t="s">
        <v>888</v>
      </c>
      <c r="B791" s="6">
        <v>44950.824189814812</v>
      </c>
      <c r="C791" s="5" t="s">
        <v>131</v>
      </c>
      <c r="D791" s="15">
        <v>45163216435</v>
      </c>
      <c r="E791" s="8" t="s">
        <v>138</v>
      </c>
      <c r="H791" s="9">
        <v>6000</v>
      </c>
      <c r="I791" s="5" t="s">
        <v>28</v>
      </c>
      <c r="J791" s="5" t="s">
        <v>141</v>
      </c>
    </row>
    <row r="792" spans="1:10">
      <c r="A792" s="5" t="s">
        <v>888</v>
      </c>
      <c r="B792" s="6">
        <v>44950.824189814812</v>
      </c>
      <c r="C792" s="5" t="s">
        <v>131</v>
      </c>
      <c r="D792" s="15">
        <v>45113278004</v>
      </c>
      <c r="E792" s="8" t="s">
        <v>138</v>
      </c>
      <c r="H792" s="9">
        <v>500</v>
      </c>
      <c r="I792" s="5" t="s">
        <v>28</v>
      </c>
      <c r="J792" s="5" t="s">
        <v>141</v>
      </c>
    </row>
    <row r="793" spans="1:10">
      <c r="A793" s="5" t="s">
        <v>888</v>
      </c>
      <c r="B793" s="6">
        <v>44950.824189814812</v>
      </c>
      <c r="C793" s="5" t="s">
        <v>131</v>
      </c>
      <c r="D793" s="15">
        <v>45173189221</v>
      </c>
      <c r="E793" s="8" t="s">
        <v>138</v>
      </c>
      <c r="H793" s="9">
        <v>500</v>
      </c>
      <c r="I793" s="5" t="s">
        <v>28</v>
      </c>
      <c r="J793" s="5" t="s">
        <v>141</v>
      </c>
    </row>
    <row r="794" spans="1:10">
      <c r="A794" s="5" t="s">
        <v>888</v>
      </c>
      <c r="B794" s="6">
        <v>44950.824189814812</v>
      </c>
      <c r="C794" s="5" t="s">
        <v>131</v>
      </c>
      <c r="D794" s="15">
        <v>45143496085</v>
      </c>
      <c r="E794" s="8" t="s">
        <v>138</v>
      </c>
      <c r="H794" s="9">
        <v>500</v>
      </c>
      <c r="I794" s="5" t="s">
        <v>28</v>
      </c>
      <c r="J794" s="5" t="s">
        <v>141</v>
      </c>
    </row>
    <row r="795" spans="1:10">
      <c r="A795" s="5" t="s">
        <v>888</v>
      </c>
      <c r="B795" s="6">
        <v>44950.824189814812</v>
      </c>
      <c r="C795" s="5" t="s">
        <v>131</v>
      </c>
      <c r="D795" s="15">
        <v>45163216799</v>
      </c>
      <c r="E795" s="8" t="s">
        <v>138</v>
      </c>
      <c r="H795" s="9">
        <v>500</v>
      </c>
      <c r="I795" s="5" t="s">
        <v>28</v>
      </c>
      <c r="J795" s="5" t="s">
        <v>141</v>
      </c>
    </row>
    <row r="796" spans="1:10">
      <c r="A796" s="5" t="s">
        <v>888</v>
      </c>
      <c r="B796" s="6">
        <v>44950.824189814812</v>
      </c>
      <c r="C796" s="5" t="s">
        <v>131</v>
      </c>
      <c r="D796" s="15">
        <v>52316736259</v>
      </c>
      <c r="E796" s="8" t="s">
        <v>453</v>
      </c>
      <c r="H796" s="9">
        <v>1698.34</v>
      </c>
      <c r="I796" s="5" t="s">
        <v>28</v>
      </c>
      <c r="J796" s="5" t="s">
        <v>141</v>
      </c>
    </row>
    <row r="797" spans="1:10">
      <c r="A797" s="5" t="s">
        <v>888</v>
      </c>
      <c r="B797" s="6">
        <v>44950.824189814812</v>
      </c>
      <c r="C797" s="5" t="s">
        <v>131</v>
      </c>
      <c r="D797" s="15">
        <v>45173189233</v>
      </c>
      <c r="E797" s="8" t="s">
        <v>138</v>
      </c>
      <c r="H797" s="9">
        <v>500</v>
      </c>
      <c r="I797" s="5" t="s">
        <v>28</v>
      </c>
      <c r="J797" s="5" t="s">
        <v>141</v>
      </c>
    </row>
    <row r="798" spans="1:10">
      <c r="A798" s="5" t="s">
        <v>888</v>
      </c>
      <c r="B798" s="6">
        <v>44950.824189814812</v>
      </c>
      <c r="C798" s="5" t="s">
        <v>131</v>
      </c>
      <c r="D798" s="15">
        <v>45113278018</v>
      </c>
      <c r="E798" s="8" t="s">
        <v>138</v>
      </c>
      <c r="H798" s="9">
        <v>500</v>
      </c>
      <c r="I798" s="5" t="s">
        <v>28</v>
      </c>
      <c r="J798" s="5" t="s">
        <v>141</v>
      </c>
    </row>
    <row r="799" spans="1:10">
      <c r="A799" s="5" t="s">
        <v>888</v>
      </c>
      <c r="B799" s="6">
        <v>44950.824189814812</v>
      </c>
      <c r="C799" s="5" t="s">
        <v>131</v>
      </c>
      <c r="D799" s="15">
        <v>45133129011</v>
      </c>
      <c r="E799" s="8" t="s">
        <v>138</v>
      </c>
      <c r="H799" s="9">
        <v>500</v>
      </c>
      <c r="I799" s="5" t="s">
        <v>28</v>
      </c>
      <c r="J799" s="5" t="s">
        <v>141</v>
      </c>
    </row>
    <row r="800" spans="1:10">
      <c r="A800" s="5" t="s">
        <v>888</v>
      </c>
      <c r="B800" s="6">
        <v>44950.824189814812</v>
      </c>
      <c r="C800" s="5" t="s">
        <v>131</v>
      </c>
      <c r="D800" s="15">
        <v>45133129715</v>
      </c>
      <c r="E800" s="8" t="s">
        <v>138</v>
      </c>
      <c r="H800" s="9">
        <v>500</v>
      </c>
      <c r="I800" s="5" t="s">
        <v>28</v>
      </c>
      <c r="J800" s="5" t="s">
        <v>141</v>
      </c>
    </row>
    <row r="801" spans="1:10">
      <c r="A801" s="5" t="s">
        <v>888</v>
      </c>
      <c r="B801" s="6">
        <v>44950.824189814812</v>
      </c>
      <c r="C801" s="5" t="s">
        <v>131</v>
      </c>
      <c r="D801" s="15">
        <v>45143496832</v>
      </c>
      <c r="E801" s="8" t="s">
        <v>138</v>
      </c>
      <c r="H801" s="9">
        <v>1800</v>
      </c>
      <c r="I801" s="5" t="s">
        <v>28</v>
      </c>
      <c r="J801" s="5" t="s">
        <v>141</v>
      </c>
    </row>
    <row r="802" spans="1:10">
      <c r="A802" s="5" t="s">
        <v>888</v>
      </c>
      <c r="B802" s="6">
        <v>44950.824189814812</v>
      </c>
      <c r="C802" s="5" t="s">
        <v>131</v>
      </c>
      <c r="D802" s="15">
        <v>45133129201</v>
      </c>
      <c r="E802" s="8" t="s">
        <v>138</v>
      </c>
      <c r="H802" s="9">
        <v>515.29</v>
      </c>
      <c r="I802" s="5" t="s">
        <v>28</v>
      </c>
      <c r="J802" s="8" t="s">
        <v>142</v>
      </c>
    </row>
    <row r="803" spans="1:10">
      <c r="A803" s="5" t="s">
        <v>888</v>
      </c>
      <c r="B803" s="6">
        <v>44950.824189814812</v>
      </c>
      <c r="C803" s="5" t="s">
        <v>131</v>
      </c>
      <c r="D803" s="7"/>
      <c r="E803" s="8"/>
      <c r="F803" s="9">
        <v>26534.2</v>
      </c>
      <c r="I803" s="10" t="s">
        <v>9</v>
      </c>
      <c r="J803" s="5" t="s">
        <v>143</v>
      </c>
    </row>
    <row r="804" spans="1:10">
      <c r="A804" s="5" t="s">
        <v>888</v>
      </c>
      <c r="B804" s="6">
        <v>44950.824189814812</v>
      </c>
      <c r="C804" s="5" t="s">
        <v>131</v>
      </c>
      <c r="D804" s="7"/>
      <c r="E804" s="8"/>
      <c r="F804" s="9">
        <v>5071.8</v>
      </c>
      <c r="I804" s="10" t="s">
        <v>9</v>
      </c>
      <c r="J804" s="5" t="s">
        <v>144</v>
      </c>
    </row>
    <row r="805" spans="1:10">
      <c r="A805" s="5" t="s">
        <v>888</v>
      </c>
      <c r="B805" s="6">
        <v>44950.824189814812</v>
      </c>
      <c r="C805" s="5" t="s">
        <v>131</v>
      </c>
      <c r="D805" s="7"/>
      <c r="E805" s="8"/>
      <c r="F805" s="9">
        <v>117335.6</v>
      </c>
      <c r="I805" s="10" t="s">
        <v>9</v>
      </c>
      <c r="J805" s="5" t="s">
        <v>141</v>
      </c>
    </row>
    <row r="806" spans="1:10">
      <c r="A806" s="5" t="s">
        <v>888</v>
      </c>
      <c r="B806" s="6">
        <v>44950.824189814812</v>
      </c>
      <c r="C806" s="5" t="s">
        <v>131</v>
      </c>
      <c r="D806" s="7"/>
      <c r="E806" s="8"/>
      <c r="F806" s="9">
        <v>16723.8</v>
      </c>
      <c r="I806" s="10" t="s">
        <v>9</v>
      </c>
      <c r="J806" s="8" t="s">
        <v>145</v>
      </c>
    </row>
    <row r="807" spans="1:10">
      <c r="A807" s="5" t="s">
        <v>888</v>
      </c>
      <c r="B807" s="6">
        <v>44950.824189814812</v>
      </c>
      <c r="C807" s="5" t="s">
        <v>131</v>
      </c>
      <c r="D807" s="7"/>
      <c r="E807" s="8"/>
      <c r="F807" s="9">
        <v>15468</v>
      </c>
      <c r="I807" s="10" t="s">
        <v>9</v>
      </c>
      <c r="J807" s="5" t="s">
        <v>146</v>
      </c>
    </row>
    <row r="808" spans="1:10">
      <c r="A808" s="5" t="s">
        <v>888</v>
      </c>
      <c r="B808" s="6">
        <v>44950.824189814812</v>
      </c>
      <c r="C808" s="5" t="s">
        <v>131</v>
      </c>
      <c r="D808" s="7"/>
      <c r="E808" s="8"/>
      <c r="F808" s="9">
        <v>16577.900000000001</v>
      </c>
      <c r="I808" s="10" t="s">
        <v>9</v>
      </c>
      <c r="J808" s="5" t="s">
        <v>132</v>
      </c>
    </row>
    <row r="809" spans="1:10">
      <c r="A809" s="5" t="s">
        <v>888</v>
      </c>
      <c r="B809" s="6">
        <v>44950.824189814812</v>
      </c>
      <c r="C809" s="5" t="s">
        <v>131</v>
      </c>
      <c r="D809" s="7"/>
      <c r="E809" s="8"/>
      <c r="F809" s="9">
        <v>94951.9</v>
      </c>
      <c r="I809" s="10" t="s">
        <v>9</v>
      </c>
      <c r="J809" s="5" t="s">
        <v>147</v>
      </c>
    </row>
    <row r="810" spans="1:10">
      <c r="A810" s="5" t="s">
        <v>888</v>
      </c>
      <c r="B810" s="6">
        <v>44950.824189814812</v>
      </c>
      <c r="C810" s="5" t="s">
        <v>131</v>
      </c>
      <c r="D810" s="7"/>
      <c r="E810" s="8"/>
      <c r="F810" s="9">
        <v>19530.099999999999</v>
      </c>
      <c r="I810" s="10" t="s">
        <v>9</v>
      </c>
      <c r="J810" s="8" t="s">
        <v>148</v>
      </c>
    </row>
    <row r="811" spans="1:10">
      <c r="A811" s="5" t="s">
        <v>888</v>
      </c>
      <c r="B811" s="6">
        <v>44950.824189814812</v>
      </c>
      <c r="C811" s="5" t="s">
        <v>131</v>
      </c>
      <c r="D811" s="7"/>
      <c r="E811" s="8"/>
      <c r="F811" s="9">
        <v>46750.400000000001</v>
      </c>
      <c r="I811" s="10" t="s">
        <v>9</v>
      </c>
      <c r="J811" s="5" t="s">
        <v>149</v>
      </c>
    </row>
    <row r="812" spans="1:10">
      <c r="A812" s="5" t="s">
        <v>888</v>
      </c>
      <c r="B812" s="6">
        <v>44950.824189814812</v>
      </c>
      <c r="C812" s="5" t="s">
        <v>131</v>
      </c>
      <c r="D812" s="7"/>
      <c r="E812" s="8"/>
      <c r="F812" s="9">
        <v>68448.100000000006</v>
      </c>
      <c r="I812" s="10" t="s">
        <v>9</v>
      </c>
      <c r="J812" s="5" t="s">
        <v>150</v>
      </c>
    </row>
    <row r="813" spans="1:10">
      <c r="A813" s="5" t="s">
        <v>888</v>
      </c>
      <c r="B813" s="6">
        <v>44950.824189814812</v>
      </c>
      <c r="C813" s="5" t="s">
        <v>131</v>
      </c>
      <c r="D813" s="7"/>
      <c r="E813" s="8"/>
      <c r="F813" s="9">
        <v>14268.4</v>
      </c>
      <c r="I813" s="10" t="s">
        <v>9</v>
      </c>
      <c r="J813" s="8" t="s">
        <v>151</v>
      </c>
    </row>
    <row r="814" spans="1:10">
      <c r="A814" s="5" t="s">
        <v>888</v>
      </c>
      <c r="B814" s="6">
        <v>44950.824189814812</v>
      </c>
      <c r="C814" s="5" t="s">
        <v>131</v>
      </c>
      <c r="D814" s="7"/>
      <c r="E814" s="8"/>
      <c r="F814" s="9">
        <v>12392.8</v>
      </c>
      <c r="I814" s="10" t="s">
        <v>9</v>
      </c>
      <c r="J814" s="8" t="s">
        <v>152</v>
      </c>
    </row>
    <row r="815" spans="1:10">
      <c r="A815" s="5" t="s">
        <v>888</v>
      </c>
      <c r="B815" s="6">
        <v>44950.824189814812</v>
      </c>
      <c r="C815" s="5" t="s">
        <v>131</v>
      </c>
      <c r="D815" s="7"/>
      <c r="E815" s="8"/>
      <c r="F815" s="9">
        <v>5641.6</v>
      </c>
      <c r="I815" s="10" t="s">
        <v>9</v>
      </c>
      <c r="J815" s="8" t="s">
        <v>153</v>
      </c>
    </row>
    <row r="816" spans="1:10">
      <c r="A816" s="5" t="s">
        <v>888</v>
      </c>
      <c r="B816" s="6">
        <v>44950.824189814812</v>
      </c>
      <c r="C816" s="5" t="s">
        <v>131</v>
      </c>
      <c r="D816" s="7"/>
      <c r="E816" s="8"/>
      <c r="F816" s="9">
        <v>14865.8</v>
      </c>
      <c r="I816" s="10" t="s">
        <v>9</v>
      </c>
      <c r="J816" s="8" t="s">
        <v>293</v>
      </c>
    </row>
    <row r="817" spans="1:10">
      <c r="A817" s="5" t="s">
        <v>888</v>
      </c>
      <c r="B817" s="6">
        <v>44950.824189814812</v>
      </c>
      <c r="C817" s="5" t="s">
        <v>131</v>
      </c>
      <c r="D817" s="7"/>
      <c r="E817" s="8"/>
      <c r="F817" s="9">
        <v>34827.199999999997</v>
      </c>
      <c r="I817" s="10" t="s">
        <v>9</v>
      </c>
      <c r="J817" s="8" t="s">
        <v>154</v>
      </c>
    </row>
    <row r="818" spans="1:10">
      <c r="A818" s="5" t="s">
        <v>888</v>
      </c>
      <c r="B818" s="6">
        <v>44950.824189814812</v>
      </c>
      <c r="C818" s="5" t="s">
        <v>131</v>
      </c>
      <c r="D818" s="7"/>
      <c r="E818" s="8"/>
      <c r="F818" s="9">
        <v>27983.7</v>
      </c>
      <c r="I818" s="10" t="s">
        <v>9</v>
      </c>
      <c r="J818" s="8" t="s">
        <v>155</v>
      </c>
    </row>
    <row r="819" spans="1:10">
      <c r="A819" s="5" t="s">
        <v>888</v>
      </c>
      <c r="B819" s="6">
        <v>44950.824189814812</v>
      </c>
      <c r="C819" s="5" t="s">
        <v>131</v>
      </c>
      <c r="D819" s="7"/>
      <c r="E819" s="8"/>
      <c r="F819" s="9">
        <v>11214.1</v>
      </c>
      <c r="I819" s="10" t="s">
        <v>9</v>
      </c>
      <c r="J819" s="8" t="s">
        <v>401</v>
      </c>
    </row>
    <row r="820" spans="1:10">
      <c r="A820" s="5" t="s">
        <v>888</v>
      </c>
      <c r="B820" s="6">
        <v>44950.824189814812</v>
      </c>
      <c r="C820" s="5" t="s">
        <v>131</v>
      </c>
      <c r="D820" s="7"/>
      <c r="E820" s="8"/>
      <c r="F820" s="9">
        <v>96535.5</v>
      </c>
      <c r="I820" s="10" t="s">
        <v>9</v>
      </c>
      <c r="J820" s="8" t="s">
        <v>142</v>
      </c>
    </row>
    <row r="821" spans="1:10">
      <c r="A821" s="5" t="s">
        <v>888</v>
      </c>
      <c r="B821" s="6">
        <v>44950.824189814812</v>
      </c>
      <c r="C821" s="5" t="s">
        <v>131</v>
      </c>
      <c r="D821" s="7"/>
      <c r="E821" s="8"/>
      <c r="F821" s="9">
        <v>10040</v>
      </c>
      <c r="I821" s="10" t="s">
        <v>9</v>
      </c>
      <c r="J821" s="5" t="s">
        <v>156</v>
      </c>
    </row>
    <row r="822" spans="1:10">
      <c r="A822" s="5" t="s">
        <v>888</v>
      </c>
      <c r="B822" s="6">
        <v>44950.824189814812</v>
      </c>
      <c r="C822" s="5" t="s">
        <v>131</v>
      </c>
      <c r="D822" s="7"/>
      <c r="E822" s="8"/>
      <c r="F822" s="9">
        <v>9241</v>
      </c>
      <c r="I822" s="10" t="s">
        <v>9</v>
      </c>
      <c r="J822" s="5" t="s">
        <v>400</v>
      </c>
    </row>
    <row r="823" spans="1:10">
      <c r="A823" s="5" t="s">
        <v>888</v>
      </c>
      <c r="B823" s="6">
        <v>44950.824189814812</v>
      </c>
      <c r="C823" s="5" t="s">
        <v>131</v>
      </c>
      <c r="D823" s="7"/>
      <c r="E823" s="8"/>
      <c r="F823" s="9">
        <v>4831.5</v>
      </c>
      <c r="I823" s="10" t="s">
        <v>9</v>
      </c>
      <c r="J823" s="5" t="s">
        <v>157</v>
      </c>
    </row>
    <row r="824" spans="1:10">
      <c r="A824" s="11" t="s">
        <v>22</v>
      </c>
      <c r="B824" s="3"/>
      <c r="C824" s="3"/>
      <c r="D824" s="19">
        <f>588358.2+80875.2</f>
        <v>669233.39999999991</v>
      </c>
      <c r="E824" s="8"/>
      <c r="F824" s="12">
        <f>SUM(F776:G823)</f>
        <v>669233.39999999991</v>
      </c>
      <c r="H824" s="9"/>
      <c r="I824" s="10"/>
      <c r="J824" s="5"/>
    </row>
    <row r="825" spans="1:10">
      <c r="A825" s="13" t="s">
        <v>23</v>
      </c>
      <c r="B825" s="13" t="s">
        <v>24</v>
      </c>
      <c r="C825" s="13" t="s">
        <v>25</v>
      </c>
      <c r="D825" s="7"/>
      <c r="E825" s="8"/>
      <c r="H825" s="9"/>
      <c r="I825" s="10"/>
      <c r="J825" s="5"/>
    </row>
    <row r="826" spans="1:10" ht="15.75">
      <c r="A826" s="5"/>
      <c r="B826" s="6"/>
      <c r="C826" s="5"/>
      <c r="D826" s="14">
        <v>112651354</v>
      </c>
      <c r="E826" s="8"/>
      <c r="H826" s="9"/>
      <c r="I826" s="10"/>
      <c r="J826" s="5"/>
    </row>
    <row r="827" spans="1:10" ht="15.75">
      <c r="D827" s="14">
        <v>112651431</v>
      </c>
    </row>
    <row r="829" spans="1:10">
      <c r="A829" s="1" t="s">
        <v>0</v>
      </c>
      <c r="B829" s="2"/>
      <c r="C829" s="2"/>
      <c r="D829" s="2"/>
      <c r="E829" s="2"/>
      <c r="F829" s="2"/>
      <c r="G829" s="2"/>
      <c r="H829" s="2"/>
      <c r="I829" s="2"/>
      <c r="J829" s="2"/>
    </row>
    <row r="830" spans="1:10">
      <c r="A830" s="3" t="s">
        <v>909</v>
      </c>
      <c r="B830" s="2"/>
      <c r="C830" s="2"/>
      <c r="D830" s="2"/>
      <c r="E830" s="2"/>
      <c r="F830" s="2"/>
      <c r="G830" s="2"/>
      <c r="H830" s="2"/>
      <c r="I830" s="2"/>
      <c r="J830" s="2"/>
    </row>
    <row r="831" spans="1:10">
      <c r="A831" s="95" t="s">
        <v>0</v>
      </c>
      <c r="B831" s="95" t="s">
        <v>2</v>
      </c>
      <c r="C831" s="95" t="s">
        <v>3</v>
      </c>
      <c r="D831" s="95" t="s">
        <v>4</v>
      </c>
      <c r="E831" s="95" t="s">
        <v>5</v>
      </c>
      <c r="F831" s="97" t="s">
        <v>6</v>
      </c>
      <c r="G831" s="98"/>
      <c r="H831" s="99"/>
      <c r="I831" s="95" t="s">
        <v>7</v>
      </c>
      <c r="J831" s="95" t="s">
        <v>8</v>
      </c>
    </row>
    <row r="832" spans="1:10">
      <c r="A832" s="96"/>
      <c r="B832" s="96"/>
      <c r="C832" s="96"/>
      <c r="D832" s="96"/>
      <c r="E832" s="96"/>
      <c r="F832" s="4" t="s">
        <v>9</v>
      </c>
      <c r="G832" s="4" t="s">
        <v>10</v>
      </c>
      <c r="H832" s="4" t="s">
        <v>11</v>
      </c>
      <c r="I832" s="96"/>
      <c r="J832" s="96"/>
    </row>
    <row r="833" spans="1:10">
      <c r="A833" s="5" t="s">
        <v>925</v>
      </c>
      <c r="B833" s="6">
        <v>44951.822151018518</v>
      </c>
      <c r="C833" s="5" t="s">
        <v>131</v>
      </c>
      <c r="D833" s="7"/>
      <c r="E833" s="8"/>
      <c r="G833" s="9">
        <v>6961.54</v>
      </c>
      <c r="I833" s="10" t="s">
        <v>10</v>
      </c>
      <c r="J833" s="5" t="s">
        <v>141</v>
      </c>
    </row>
    <row r="834" spans="1:10">
      <c r="A834" s="5" t="s">
        <v>925</v>
      </c>
      <c r="B834" s="6">
        <v>44951.822151018518</v>
      </c>
      <c r="C834" s="5" t="s">
        <v>131</v>
      </c>
      <c r="D834" s="7">
        <v>36328720</v>
      </c>
      <c r="E834" s="8" t="s">
        <v>90</v>
      </c>
      <c r="H834" s="9">
        <v>4667.1000000000004</v>
      </c>
      <c r="I834" s="5" t="s">
        <v>28</v>
      </c>
      <c r="J834" s="5" t="s">
        <v>139</v>
      </c>
    </row>
    <row r="835" spans="1:10">
      <c r="A835" s="5" t="s">
        <v>925</v>
      </c>
      <c r="B835" s="6">
        <v>44951.822151018518</v>
      </c>
      <c r="C835" s="5" t="s">
        <v>131</v>
      </c>
      <c r="D835" s="15">
        <v>45163216977</v>
      </c>
      <c r="E835" s="8" t="s">
        <v>138</v>
      </c>
      <c r="H835" s="9">
        <v>143.94999999999999</v>
      </c>
      <c r="I835" s="5" t="s">
        <v>28</v>
      </c>
      <c r="J835" s="5" t="s">
        <v>139</v>
      </c>
    </row>
    <row r="836" spans="1:10">
      <c r="A836" s="5" t="s">
        <v>925</v>
      </c>
      <c r="B836" s="6">
        <v>44951.822151018518</v>
      </c>
      <c r="C836" s="5" t="s">
        <v>131</v>
      </c>
      <c r="D836" s="15">
        <v>45153123365</v>
      </c>
      <c r="E836" s="8" t="s">
        <v>138</v>
      </c>
      <c r="H836" s="9">
        <v>326.12</v>
      </c>
      <c r="I836" s="5" t="s">
        <v>28</v>
      </c>
      <c r="J836" s="5" t="s">
        <v>139</v>
      </c>
    </row>
    <row r="837" spans="1:10">
      <c r="A837" s="5" t="s">
        <v>925</v>
      </c>
      <c r="B837" s="6">
        <v>44951.822151018518</v>
      </c>
      <c r="C837" s="5" t="s">
        <v>131</v>
      </c>
      <c r="D837" s="15">
        <v>45153123450</v>
      </c>
      <c r="E837" s="8" t="s">
        <v>138</v>
      </c>
      <c r="H837" s="9">
        <v>3192</v>
      </c>
      <c r="I837" s="5" t="s">
        <v>28</v>
      </c>
      <c r="J837" s="5" t="s">
        <v>141</v>
      </c>
    </row>
    <row r="838" spans="1:10">
      <c r="A838" s="5" t="s">
        <v>925</v>
      </c>
      <c r="B838" s="6">
        <v>44951.822151018518</v>
      </c>
      <c r="C838" s="5" t="s">
        <v>131</v>
      </c>
      <c r="D838" s="15">
        <v>45133130759</v>
      </c>
      <c r="E838" s="8" t="s">
        <v>138</v>
      </c>
      <c r="H838" s="9">
        <v>12050.41</v>
      </c>
      <c r="I838" s="5" t="s">
        <v>28</v>
      </c>
      <c r="J838" s="5" t="s">
        <v>139</v>
      </c>
    </row>
    <row r="839" spans="1:10">
      <c r="A839" s="5" t="s">
        <v>925</v>
      </c>
      <c r="B839" s="6">
        <v>44951.822151018518</v>
      </c>
      <c r="C839" s="5" t="s">
        <v>131</v>
      </c>
      <c r="D839" s="15">
        <v>45133130867</v>
      </c>
      <c r="E839" s="8" t="s">
        <v>138</v>
      </c>
      <c r="H839" s="9">
        <v>143.94999999999999</v>
      </c>
      <c r="I839" s="5" t="s">
        <v>28</v>
      </c>
      <c r="J839" s="5" t="s">
        <v>139</v>
      </c>
    </row>
    <row r="840" spans="1:10">
      <c r="A840" s="5" t="s">
        <v>925</v>
      </c>
      <c r="B840" s="6">
        <v>44951.822151018518</v>
      </c>
      <c r="C840" s="5" t="s">
        <v>131</v>
      </c>
      <c r="D840" s="15">
        <v>45123262061</v>
      </c>
      <c r="E840" s="8" t="s">
        <v>138</v>
      </c>
      <c r="H840" s="9">
        <v>995.62</v>
      </c>
      <c r="I840" s="5" t="s">
        <v>28</v>
      </c>
      <c r="J840" s="5" t="s">
        <v>139</v>
      </c>
    </row>
    <row r="841" spans="1:10">
      <c r="A841" s="5" t="s">
        <v>925</v>
      </c>
      <c r="B841" s="6">
        <v>44951.822151018518</v>
      </c>
      <c r="C841" s="5" t="s">
        <v>131</v>
      </c>
      <c r="D841" s="15">
        <v>45143498582</v>
      </c>
      <c r="E841" s="8" t="s">
        <v>138</v>
      </c>
      <c r="H841" s="9">
        <v>450</v>
      </c>
      <c r="I841" s="5" t="s">
        <v>28</v>
      </c>
      <c r="J841" s="5" t="s">
        <v>139</v>
      </c>
    </row>
    <row r="842" spans="1:10">
      <c r="A842" s="5" t="s">
        <v>925</v>
      </c>
      <c r="B842" s="6">
        <v>44951.822151018518</v>
      </c>
      <c r="C842" s="5" t="s">
        <v>131</v>
      </c>
      <c r="D842" s="15">
        <v>45153125245</v>
      </c>
      <c r="E842" s="8" t="s">
        <v>138</v>
      </c>
      <c r="H842" s="9">
        <v>872</v>
      </c>
      <c r="I842" s="5" t="s">
        <v>28</v>
      </c>
      <c r="J842" s="5" t="s">
        <v>139</v>
      </c>
    </row>
    <row r="843" spans="1:10">
      <c r="A843" s="5" t="s">
        <v>925</v>
      </c>
      <c r="B843" s="6">
        <v>44951.822151018518</v>
      </c>
      <c r="C843" s="5" t="s">
        <v>131</v>
      </c>
      <c r="D843" s="15">
        <v>45163218511</v>
      </c>
      <c r="E843" s="8" t="s">
        <v>138</v>
      </c>
      <c r="H843" s="9">
        <v>13209.6</v>
      </c>
      <c r="I843" s="5" t="s">
        <v>28</v>
      </c>
      <c r="J843" s="8" t="s">
        <v>142</v>
      </c>
    </row>
    <row r="844" spans="1:10">
      <c r="A844" s="5" t="s">
        <v>925</v>
      </c>
      <c r="B844" s="6">
        <v>44951.822151018518</v>
      </c>
      <c r="C844" s="5" t="s">
        <v>131</v>
      </c>
      <c r="D844" s="15">
        <v>45113280166</v>
      </c>
      <c r="E844" s="8" t="s">
        <v>138</v>
      </c>
      <c r="H844" s="9">
        <v>2000</v>
      </c>
      <c r="I844" s="5" t="s">
        <v>28</v>
      </c>
      <c r="J844" s="8" t="s">
        <v>142</v>
      </c>
    </row>
    <row r="845" spans="1:10">
      <c r="A845" s="5" t="s">
        <v>925</v>
      </c>
      <c r="B845" s="6">
        <v>44951.822151018518</v>
      </c>
      <c r="C845" s="5" t="s">
        <v>131</v>
      </c>
      <c r="D845" s="15">
        <v>45173191424</v>
      </c>
      <c r="E845" s="8" t="s">
        <v>138</v>
      </c>
      <c r="H845" s="9">
        <v>33048.94</v>
      </c>
      <c r="I845" s="5" t="s">
        <v>28</v>
      </c>
      <c r="J845" s="8" t="s">
        <v>142</v>
      </c>
    </row>
    <row r="846" spans="1:10">
      <c r="A846" s="5" t="s">
        <v>925</v>
      </c>
      <c r="B846" s="6">
        <v>44951.822151018518</v>
      </c>
      <c r="C846" s="5" t="s">
        <v>131</v>
      </c>
      <c r="D846" s="15">
        <v>45113280402</v>
      </c>
      <c r="E846" s="8" t="s">
        <v>138</v>
      </c>
      <c r="H846" s="9">
        <v>4000</v>
      </c>
      <c r="I846" s="5" t="s">
        <v>28</v>
      </c>
      <c r="J846" s="8" t="s">
        <v>142</v>
      </c>
    </row>
    <row r="847" spans="1:10">
      <c r="A847" s="5" t="s">
        <v>925</v>
      </c>
      <c r="B847" s="6">
        <v>44951.822151018518</v>
      </c>
      <c r="C847" s="5" t="s">
        <v>131</v>
      </c>
      <c r="D847" s="15">
        <v>45113280406</v>
      </c>
      <c r="E847" s="8" t="s">
        <v>138</v>
      </c>
      <c r="H847" s="9">
        <v>10166.870000000001</v>
      </c>
      <c r="I847" s="5" t="s">
        <v>28</v>
      </c>
      <c r="J847" s="8" t="s">
        <v>142</v>
      </c>
    </row>
    <row r="848" spans="1:10">
      <c r="A848" s="5" t="s">
        <v>925</v>
      </c>
      <c r="B848" s="6">
        <v>44951.822151018518</v>
      </c>
      <c r="C848" s="5" t="s">
        <v>131</v>
      </c>
      <c r="D848" s="7"/>
      <c r="E848" s="8"/>
      <c r="F848" s="9">
        <v>116.2</v>
      </c>
      <c r="I848" s="10" t="s">
        <v>9</v>
      </c>
      <c r="J848" s="5" t="s">
        <v>139</v>
      </c>
    </row>
    <row r="849" spans="1:10">
      <c r="A849" s="5" t="s">
        <v>925</v>
      </c>
      <c r="B849" s="6">
        <v>44951.822151018518</v>
      </c>
      <c r="C849" s="5" t="s">
        <v>131</v>
      </c>
      <c r="D849" s="7"/>
      <c r="E849" s="8"/>
      <c r="F849" s="9">
        <v>7164.4</v>
      </c>
      <c r="I849" s="10" t="s">
        <v>9</v>
      </c>
      <c r="J849" s="5" t="s">
        <v>143</v>
      </c>
    </row>
    <row r="850" spans="1:10">
      <c r="A850" s="5" t="s">
        <v>925</v>
      </c>
      <c r="B850" s="6">
        <v>44951.822151018518</v>
      </c>
      <c r="C850" s="5" t="s">
        <v>131</v>
      </c>
      <c r="D850" s="7"/>
      <c r="E850" s="8"/>
      <c r="F850" s="9">
        <v>46791.7</v>
      </c>
      <c r="I850" s="10" t="s">
        <v>9</v>
      </c>
      <c r="J850" s="5" t="s">
        <v>144</v>
      </c>
    </row>
    <row r="851" spans="1:10">
      <c r="A851" s="5" t="s">
        <v>925</v>
      </c>
      <c r="B851" s="6">
        <v>44951.822151018518</v>
      </c>
      <c r="C851" s="5" t="s">
        <v>131</v>
      </c>
      <c r="D851" s="7"/>
      <c r="E851" s="8"/>
      <c r="F851" s="9">
        <v>46984.7</v>
      </c>
      <c r="I851" s="10" t="s">
        <v>9</v>
      </c>
      <c r="J851" s="5" t="s">
        <v>141</v>
      </c>
    </row>
    <row r="852" spans="1:10">
      <c r="A852" s="5" t="s">
        <v>925</v>
      </c>
      <c r="B852" s="6">
        <v>44951.822151018518</v>
      </c>
      <c r="C852" s="5" t="s">
        <v>131</v>
      </c>
      <c r="D852" s="7"/>
      <c r="E852" s="8"/>
      <c r="F852" s="9">
        <v>17857.599999999999</v>
      </c>
      <c r="I852" s="10" t="s">
        <v>9</v>
      </c>
      <c r="J852" s="5" t="s">
        <v>146</v>
      </c>
    </row>
    <row r="853" spans="1:10">
      <c r="A853" s="5" t="s">
        <v>925</v>
      </c>
      <c r="B853" s="6">
        <v>44951.822151018518</v>
      </c>
      <c r="C853" s="5" t="s">
        <v>131</v>
      </c>
      <c r="D853" s="7"/>
      <c r="E853" s="8"/>
      <c r="F853" s="9">
        <v>8683</v>
      </c>
      <c r="I853" s="10" t="s">
        <v>9</v>
      </c>
      <c r="J853" s="5" t="s">
        <v>132</v>
      </c>
    </row>
    <row r="854" spans="1:10">
      <c r="A854" s="5" t="s">
        <v>925</v>
      </c>
      <c r="B854" s="6">
        <v>44951.822151018518</v>
      </c>
      <c r="C854" s="5" t="s">
        <v>131</v>
      </c>
      <c r="D854" s="7"/>
      <c r="E854" s="8"/>
      <c r="F854" s="9">
        <v>11621.8</v>
      </c>
      <c r="I854" s="10" t="s">
        <v>9</v>
      </c>
      <c r="J854" s="5" t="s">
        <v>147</v>
      </c>
    </row>
    <row r="855" spans="1:10">
      <c r="A855" s="5" t="s">
        <v>925</v>
      </c>
      <c r="B855" s="6">
        <v>44951.822151018518</v>
      </c>
      <c r="C855" s="5" t="s">
        <v>131</v>
      </c>
      <c r="D855" s="7"/>
      <c r="E855" s="8"/>
      <c r="F855" s="9">
        <v>16722.900000000001</v>
      </c>
      <c r="I855" s="10" t="s">
        <v>9</v>
      </c>
      <c r="J855" s="8" t="s">
        <v>148</v>
      </c>
    </row>
    <row r="856" spans="1:10">
      <c r="A856" s="5" t="s">
        <v>925</v>
      </c>
      <c r="B856" s="6">
        <v>44951.822151018518</v>
      </c>
      <c r="C856" s="5" t="s">
        <v>131</v>
      </c>
      <c r="D856" s="7"/>
      <c r="E856" s="8"/>
      <c r="F856" s="9">
        <v>6170.2</v>
      </c>
      <c r="I856" s="10" t="s">
        <v>9</v>
      </c>
      <c r="J856" s="5" t="s">
        <v>149</v>
      </c>
    </row>
    <row r="857" spans="1:10">
      <c r="A857" s="5" t="s">
        <v>925</v>
      </c>
      <c r="B857" s="6">
        <v>44951.822151018518</v>
      </c>
      <c r="C857" s="5" t="s">
        <v>131</v>
      </c>
      <c r="D857" s="7"/>
      <c r="E857" s="8"/>
      <c r="F857" s="9">
        <v>6434.2</v>
      </c>
      <c r="I857" s="10" t="s">
        <v>9</v>
      </c>
      <c r="J857" s="8" t="s">
        <v>151</v>
      </c>
    </row>
    <row r="858" spans="1:10">
      <c r="A858" s="5" t="s">
        <v>925</v>
      </c>
      <c r="B858" s="6">
        <v>44951.822151018518</v>
      </c>
      <c r="C858" s="5" t="s">
        <v>131</v>
      </c>
      <c r="D858" s="7"/>
      <c r="E858" s="8"/>
      <c r="F858" s="9">
        <v>6652.7</v>
      </c>
      <c r="I858" s="10" t="s">
        <v>9</v>
      </c>
      <c r="J858" s="8" t="s">
        <v>152</v>
      </c>
    </row>
    <row r="859" spans="1:10">
      <c r="A859" s="5" t="s">
        <v>925</v>
      </c>
      <c r="B859" s="6">
        <v>44951.822151018518</v>
      </c>
      <c r="C859" s="5" t="s">
        <v>131</v>
      </c>
      <c r="D859" s="7"/>
      <c r="E859" s="8"/>
      <c r="F859" s="9">
        <v>5803.5</v>
      </c>
      <c r="I859" s="10" t="s">
        <v>9</v>
      </c>
      <c r="J859" s="8" t="s">
        <v>153</v>
      </c>
    </row>
    <row r="860" spans="1:10">
      <c r="A860" s="5" t="s">
        <v>925</v>
      </c>
      <c r="B860" s="6">
        <v>44951.822151018518</v>
      </c>
      <c r="C860" s="5" t="s">
        <v>131</v>
      </c>
      <c r="D860" s="7"/>
      <c r="E860" s="8"/>
      <c r="F860" s="9">
        <v>903.8</v>
      </c>
      <c r="I860" s="10" t="s">
        <v>9</v>
      </c>
      <c r="J860" s="8" t="s">
        <v>293</v>
      </c>
    </row>
    <row r="861" spans="1:10">
      <c r="A861" s="5" t="s">
        <v>925</v>
      </c>
      <c r="B861" s="6">
        <v>44951.822151018518</v>
      </c>
      <c r="C861" s="5" t="s">
        <v>131</v>
      </c>
      <c r="D861" s="7"/>
      <c r="E861" s="8"/>
      <c r="F861" s="9">
        <v>16960</v>
      </c>
      <c r="I861" s="10" t="s">
        <v>9</v>
      </c>
      <c r="J861" s="8" t="s">
        <v>154</v>
      </c>
    </row>
    <row r="862" spans="1:10">
      <c r="A862" s="5" t="s">
        <v>925</v>
      </c>
      <c r="B862" s="6">
        <v>44951.822151018518</v>
      </c>
      <c r="C862" s="5" t="s">
        <v>131</v>
      </c>
      <c r="D862" s="7"/>
      <c r="E862" s="8"/>
      <c r="F862" s="9">
        <v>16547.3</v>
      </c>
      <c r="I862" s="10" t="s">
        <v>9</v>
      </c>
      <c r="J862" s="8" t="s">
        <v>155</v>
      </c>
    </row>
    <row r="863" spans="1:10">
      <c r="A863" s="5" t="s">
        <v>925</v>
      </c>
      <c r="B863" s="6">
        <v>44951.822151018518</v>
      </c>
      <c r="C863" s="5" t="s">
        <v>131</v>
      </c>
      <c r="D863" s="7"/>
      <c r="E863" s="8"/>
      <c r="F863" s="9">
        <v>5491.3</v>
      </c>
      <c r="I863" s="10" t="s">
        <v>9</v>
      </c>
      <c r="J863" s="8" t="s">
        <v>401</v>
      </c>
    </row>
    <row r="864" spans="1:10">
      <c r="A864" s="5" t="s">
        <v>925</v>
      </c>
      <c r="B864" s="6">
        <v>44951.822151018518</v>
      </c>
      <c r="C864" s="5" t="s">
        <v>131</v>
      </c>
      <c r="D864" s="7"/>
      <c r="E864" s="8"/>
      <c r="F864" s="9">
        <v>139894.70000000001</v>
      </c>
      <c r="I864" s="10" t="s">
        <v>9</v>
      </c>
      <c r="J864" s="8" t="s">
        <v>142</v>
      </c>
    </row>
    <row r="865" spans="1:10">
      <c r="A865" s="11" t="s">
        <v>22</v>
      </c>
      <c r="B865" s="3"/>
      <c r="C865" s="3"/>
      <c r="D865" s="19">
        <f>358087.14+9674.4</f>
        <v>367761.54000000004</v>
      </c>
      <c r="E865" s="8"/>
      <c r="F865" s="39">
        <f>SUM(F833:G864)</f>
        <v>367761.54</v>
      </c>
      <c r="H865" s="9"/>
      <c r="I865" s="10"/>
      <c r="J865" s="5"/>
    </row>
    <row r="866" spans="1:10">
      <c r="A866" s="13" t="s">
        <v>23</v>
      </c>
      <c r="B866" s="13" t="s">
        <v>24</v>
      </c>
      <c r="C866" s="13" t="s">
        <v>25</v>
      </c>
      <c r="D866" s="7"/>
      <c r="E866" s="8"/>
      <c r="H866" s="9"/>
      <c r="I866" s="10"/>
      <c r="J866" s="5"/>
    </row>
    <row r="867" spans="1:10" ht="15.75">
      <c r="D867" s="14">
        <v>112659582</v>
      </c>
    </row>
    <row r="868" spans="1:10" ht="15.75">
      <c r="D868" s="14">
        <v>112659621</v>
      </c>
    </row>
    <row r="870" spans="1:10">
      <c r="A870" s="1" t="s">
        <v>0</v>
      </c>
      <c r="B870" s="2"/>
      <c r="C870" s="2"/>
      <c r="D870" s="2"/>
      <c r="E870" s="2"/>
      <c r="F870" s="2"/>
      <c r="G870" s="2"/>
      <c r="H870" s="2"/>
      <c r="I870" s="2"/>
      <c r="J870" s="2"/>
    </row>
    <row r="871" spans="1:10">
      <c r="A871" s="3" t="s">
        <v>946</v>
      </c>
      <c r="B871" s="2"/>
      <c r="C871" s="2"/>
      <c r="D871" s="2"/>
      <c r="E871" s="2"/>
      <c r="F871" s="2"/>
      <c r="G871" s="2"/>
      <c r="H871" s="2"/>
      <c r="I871" s="2"/>
      <c r="J871" s="2"/>
    </row>
    <row r="872" spans="1:10">
      <c r="A872" s="95" t="s">
        <v>0</v>
      </c>
      <c r="B872" s="95" t="s">
        <v>2</v>
      </c>
      <c r="C872" s="95" t="s">
        <v>3</v>
      </c>
      <c r="D872" s="95" t="s">
        <v>4</v>
      </c>
      <c r="E872" s="95" t="s">
        <v>5</v>
      </c>
      <c r="F872" s="97" t="s">
        <v>6</v>
      </c>
      <c r="G872" s="98"/>
      <c r="H872" s="99"/>
      <c r="I872" s="95" t="s">
        <v>7</v>
      </c>
      <c r="J872" s="95" t="s">
        <v>8</v>
      </c>
    </row>
    <row r="873" spans="1:10">
      <c r="A873" s="96"/>
      <c r="B873" s="96"/>
      <c r="C873" s="96"/>
      <c r="D873" s="96"/>
      <c r="E873" s="96"/>
      <c r="F873" s="4" t="s">
        <v>9</v>
      </c>
      <c r="G873" s="4" t="s">
        <v>10</v>
      </c>
      <c r="H873" s="4" t="s">
        <v>11</v>
      </c>
      <c r="I873" s="96"/>
      <c r="J873" s="96"/>
    </row>
    <row r="874" spans="1:10">
      <c r="A874" s="5" t="s">
        <v>964</v>
      </c>
      <c r="B874" s="6">
        <v>44952.800256956019</v>
      </c>
      <c r="C874" s="5" t="s">
        <v>131</v>
      </c>
      <c r="D874" s="7"/>
      <c r="E874" s="8"/>
      <c r="G874" s="9">
        <v>4480</v>
      </c>
      <c r="I874" s="10" t="s">
        <v>10</v>
      </c>
      <c r="J874" s="5" t="s">
        <v>141</v>
      </c>
    </row>
    <row r="875" spans="1:10">
      <c r="A875" s="5" t="s">
        <v>964</v>
      </c>
      <c r="B875" s="6">
        <v>44952.800256956019</v>
      </c>
      <c r="C875" s="5" t="s">
        <v>131</v>
      </c>
      <c r="D875" s="15">
        <v>23620580152</v>
      </c>
      <c r="E875" s="8" t="s">
        <v>138</v>
      </c>
      <c r="H875" s="9">
        <v>1600</v>
      </c>
      <c r="I875" s="5" t="s">
        <v>28</v>
      </c>
      <c r="J875" s="5" t="s">
        <v>141</v>
      </c>
    </row>
    <row r="876" spans="1:10">
      <c r="A876" s="5" t="s">
        <v>964</v>
      </c>
      <c r="B876" s="6">
        <v>44952.800256956019</v>
      </c>
      <c r="C876" s="5" t="s">
        <v>131</v>
      </c>
      <c r="D876" s="15">
        <v>15970324347</v>
      </c>
      <c r="E876" s="8" t="s">
        <v>138</v>
      </c>
      <c r="H876" s="9">
        <v>6600</v>
      </c>
      <c r="I876" s="5" t="s">
        <v>28</v>
      </c>
      <c r="J876" s="5" t="s">
        <v>141</v>
      </c>
    </row>
    <row r="877" spans="1:10">
      <c r="A877" s="5" t="s">
        <v>964</v>
      </c>
      <c r="B877" s="6">
        <v>44952.800256956019</v>
      </c>
      <c r="C877" s="5" t="s">
        <v>131</v>
      </c>
      <c r="D877" s="15">
        <v>45163219542</v>
      </c>
      <c r="E877" s="8" t="s">
        <v>138</v>
      </c>
      <c r="H877" s="9">
        <v>693</v>
      </c>
      <c r="I877" s="5" t="s">
        <v>28</v>
      </c>
      <c r="J877" s="5" t="s">
        <v>139</v>
      </c>
    </row>
    <row r="878" spans="1:10">
      <c r="A878" s="5" t="s">
        <v>964</v>
      </c>
      <c r="B878" s="6">
        <v>44952.800256956019</v>
      </c>
      <c r="C878" s="5" t="s">
        <v>131</v>
      </c>
      <c r="D878" s="15">
        <v>45133132734</v>
      </c>
      <c r="E878" s="8" t="s">
        <v>138</v>
      </c>
      <c r="H878" s="9">
        <v>360.96</v>
      </c>
      <c r="I878" s="5" t="s">
        <v>28</v>
      </c>
      <c r="J878" s="5" t="s">
        <v>139</v>
      </c>
    </row>
    <row r="879" spans="1:10">
      <c r="A879" s="5" t="s">
        <v>964</v>
      </c>
      <c r="B879" s="6">
        <v>44952.800256956019</v>
      </c>
      <c r="C879" s="5" t="s">
        <v>131</v>
      </c>
      <c r="D879" s="15">
        <v>45153126509</v>
      </c>
      <c r="E879" s="8" t="s">
        <v>138</v>
      </c>
      <c r="H879" s="9">
        <v>223.34</v>
      </c>
      <c r="I879" s="5" t="s">
        <v>28</v>
      </c>
      <c r="J879" s="5" t="s">
        <v>139</v>
      </c>
    </row>
    <row r="880" spans="1:10">
      <c r="A880" s="5" t="s">
        <v>964</v>
      </c>
      <c r="B880" s="6">
        <v>44952.800256956019</v>
      </c>
      <c r="C880" s="5" t="s">
        <v>131</v>
      </c>
      <c r="D880" s="15">
        <v>45133133240</v>
      </c>
      <c r="E880" s="8" t="s">
        <v>138</v>
      </c>
      <c r="H880" s="9">
        <v>93.84</v>
      </c>
      <c r="I880" s="5" t="s">
        <v>28</v>
      </c>
      <c r="J880" s="5" t="s">
        <v>139</v>
      </c>
    </row>
    <row r="881" spans="1:10">
      <c r="A881" s="5" t="s">
        <v>964</v>
      </c>
      <c r="B881" s="6">
        <v>44952.800256956019</v>
      </c>
      <c r="C881" s="5" t="s">
        <v>131</v>
      </c>
      <c r="D881" s="15">
        <v>53412245394</v>
      </c>
      <c r="E881" s="8" t="s">
        <v>138</v>
      </c>
      <c r="H881" s="9">
        <v>229.57</v>
      </c>
      <c r="I881" s="5" t="s">
        <v>28</v>
      </c>
      <c r="J881" s="5" t="s">
        <v>139</v>
      </c>
    </row>
    <row r="882" spans="1:10">
      <c r="A882" s="5" t="s">
        <v>964</v>
      </c>
      <c r="B882" s="6">
        <v>44952.800256956019</v>
      </c>
      <c r="C882" s="5" t="s">
        <v>131</v>
      </c>
      <c r="D882" s="15">
        <v>45163220565</v>
      </c>
      <c r="E882" s="8" t="s">
        <v>138</v>
      </c>
      <c r="H882" s="9">
        <v>5464</v>
      </c>
      <c r="I882" s="5" t="s">
        <v>28</v>
      </c>
      <c r="J882" s="5" t="s">
        <v>141</v>
      </c>
    </row>
    <row r="883" spans="1:10">
      <c r="A883" s="5" t="s">
        <v>964</v>
      </c>
      <c r="B883" s="6">
        <v>44952.800256956019</v>
      </c>
      <c r="C883" s="5" t="s">
        <v>131</v>
      </c>
      <c r="D883" s="15">
        <v>45173193632</v>
      </c>
      <c r="E883" s="8" t="s">
        <v>138</v>
      </c>
      <c r="H883" s="9">
        <v>72</v>
      </c>
      <c r="I883" s="5" t="s">
        <v>28</v>
      </c>
      <c r="J883" s="5" t="s">
        <v>139</v>
      </c>
    </row>
    <row r="884" spans="1:10">
      <c r="A884" s="5" t="s">
        <v>964</v>
      </c>
      <c r="B884" s="6">
        <v>44952.800256956019</v>
      </c>
      <c r="C884" s="5" t="s">
        <v>131</v>
      </c>
      <c r="D884" s="15">
        <v>451531263551</v>
      </c>
      <c r="E884" s="8" t="s">
        <v>138</v>
      </c>
      <c r="H884" s="9">
        <v>2279.34</v>
      </c>
      <c r="I884" s="5" t="s">
        <v>28</v>
      </c>
      <c r="J884" s="5" t="s">
        <v>139</v>
      </c>
    </row>
    <row r="885" spans="1:10">
      <c r="A885" s="5" t="s">
        <v>964</v>
      </c>
      <c r="B885" s="6">
        <v>44952.800256956019</v>
      </c>
      <c r="C885" s="5" t="s">
        <v>131</v>
      </c>
      <c r="D885" s="15">
        <v>451531263552</v>
      </c>
      <c r="E885" s="8" t="s">
        <v>138</v>
      </c>
      <c r="H885" s="9">
        <v>4864.6000000000004</v>
      </c>
      <c r="I885" s="5" t="s">
        <v>28</v>
      </c>
      <c r="J885" s="5" t="s">
        <v>139</v>
      </c>
    </row>
    <row r="886" spans="1:10">
      <c r="A886" s="5" t="s">
        <v>964</v>
      </c>
      <c r="B886" s="6">
        <v>44952.800256956019</v>
      </c>
      <c r="C886" s="5" t="s">
        <v>131</v>
      </c>
      <c r="D886" s="15">
        <v>451531263553</v>
      </c>
      <c r="E886" s="8" t="s">
        <v>138</v>
      </c>
      <c r="H886" s="9">
        <v>9089.5</v>
      </c>
      <c r="I886" s="5" t="s">
        <v>28</v>
      </c>
      <c r="J886" s="5" t="s">
        <v>139</v>
      </c>
    </row>
    <row r="887" spans="1:10">
      <c r="A887" s="5" t="s">
        <v>964</v>
      </c>
      <c r="B887" s="6">
        <v>44952.800256956019</v>
      </c>
      <c r="C887" s="5" t="s">
        <v>131</v>
      </c>
      <c r="D887" s="15">
        <v>451531263554</v>
      </c>
      <c r="E887" s="8" t="s">
        <v>138</v>
      </c>
      <c r="H887" s="9">
        <v>6731.92</v>
      </c>
      <c r="I887" s="5" t="s">
        <v>28</v>
      </c>
      <c r="J887" s="5" t="s">
        <v>139</v>
      </c>
    </row>
    <row r="888" spans="1:10">
      <c r="A888" s="5" t="s">
        <v>964</v>
      </c>
      <c r="B888" s="6">
        <v>44952.800256956019</v>
      </c>
      <c r="C888" s="5" t="s">
        <v>131</v>
      </c>
      <c r="D888" s="15">
        <v>451531263555</v>
      </c>
      <c r="E888" s="8" t="s">
        <v>138</v>
      </c>
      <c r="H888" s="9">
        <v>2230.56</v>
      </c>
      <c r="I888" s="5" t="s">
        <v>28</v>
      </c>
      <c r="J888" s="5" t="s">
        <v>139</v>
      </c>
    </row>
    <row r="889" spans="1:10">
      <c r="A889" s="5" t="s">
        <v>964</v>
      </c>
      <c r="B889" s="6">
        <v>44952.800256956019</v>
      </c>
      <c r="C889" s="5" t="s">
        <v>131</v>
      </c>
      <c r="D889" s="15">
        <v>451531263556</v>
      </c>
      <c r="E889" s="8" t="s">
        <v>138</v>
      </c>
      <c r="H889" s="9">
        <v>5240.6000000000004</v>
      </c>
      <c r="I889" s="5" t="s">
        <v>28</v>
      </c>
      <c r="J889" s="5" t="s">
        <v>139</v>
      </c>
    </row>
    <row r="890" spans="1:10">
      <c r="A890" s="5" t="s">
        <v>964</v>
      </c>
      <c r="B890" s="6">
        <v>44952.800256956019</v>
      </c>
      <c r="C890" s="5" t="s">
        <v>131</v>
      </c>
      <c r="D890" s="15">
        <v>45123264355</v>
      </c>
      <c r="E890" s="8" t="s">
        <v>138</v>
      </c>
      <c r="H890" s="9">
        <v>4800</v>
      </c>
      <c r="I890" s="5" t="s">
        <v>28</v>
      </c>
      <c r="J890" s="5" t="s">
        <v>141</v>
      </c>
    </row>
    <row r="891" spans="1:10">
      <c r="A891" s="5" t="s">
        <v>964</v>
      </c>
      <c r="B891" s="6">
        <v>44952.800256956019</v>
      </c>
      <c r="C891" s="5" t="s">
        <v>131</v>
      </c>
      <c r="D891" s="15">
        <v>451435500392</v>
      </c>
      <c r="E891" s="8" t="s">
        <v>138</v>
      </c>
      <c r="H891" s="9">
        <v>154</v>
      </c>
      <c r="I891" s="5" t="s">
        <v>28</v>
      </c>
      <c r="J891" s="5" t="s">
        <v>139</v>
      </c>
    </row>
    <row r="892" spans="1:10">
      <c r="A892" s="5" t="s">
        <v>964</v>
      </c>
      <c r="B892" s="6">
        <v>44952.800256956019</v>
      </c>
      <c r="C892" s="5" t="s">
        <v>131</v>
      </c>
      <c r="D892" s="15">
        <v>45133133575</v>
      </c>
      <c r="E892" s="8" t="s">
        <v>138</v>
      </c>
      <c r="H892" s="9">
        <v>281.08</v>
      </c>
      <c r="I892" s="5" t="s">
        <v>28</v>
      </c>
      <c r="J892" s="5" t="s">
        <v>139</v>
      </c>
    </row>
    <row r="893" spans="1:10">
      <c r="A893" s="5" t="s">
        <v>964</v>
      </c>
      <c r="B893" s="6">
        <v>44952.800256956019</v>
      </c>
      <c r="C893" s="5" t="s">
        <v>131</v>
      </c>
      <c r="D893" s="7"/>
      <c r="E893" s="8"/>
      <c r="F893" s="9">
        <v>5043.3999999999996</v>
      </c>
      <c r="I893" s="10" t="s">
        <v>9</v>
      </c>
      <c r="J893" s="5" t="s">
        <v>143</v>
      </c>
    </row>
    <row r="894" spans="1:10">
      <c r="A894" s="5" t="s">
        <v>964</v>
      </c>
      <c r="B894" s="6">
        <v>44952.800256956019</v>
      </c>
      <c r="C894" s="5" t="s">
        <v>131</v>
      </c>
      <c r="D894" s="7"/>
      <c r="E894" s="8"/>
      <c r="F894" s="9">
        <v>61668.3</v>
      </c>
      <c r="I894" s="10" t="s">
        <v>9</v>
      </c>
      <c r="J894" s="8" t="s">
        <v>251</v>
      </c>
    </row>
    <row r="895" spans="1:10">
      <c r="A895" s="5" t="s">
        <v>964</v>
      </c>
      <c r="B895" s="6">
        <v>44952.800256956019</v>
      </c>
      <c r="C895" s="5" t="s">
        <v>131</v>
      </c>
      <c r="D895" s="7"/>
      <c r="E895" s="8"/>
      <c r="F895" s="9">
        <v>26863.200000000001</v>
      </c>
      <c r="I895" s="10" t="s">
        <v>9</v>
      </c>
      <c r="J895" s="5" t="s">
        <v>141</v>
      </c>
    </row>
    <row r="896" spans="1:10">
      <c r="A896" s="5" t="s">
        <v>964</v>
      </c>
      <c r="B896" s="6">
        <v>44952.800256956019</v>
      </c>
      <c r="C896" s="5" t="s">
        <v>131</v>
      </c>
      <c r="D896" s="7"/>
      <c r="E896" s="8"/>
      <c r="F896" s="9">
        <v>21008.5</v>
      </c>
      <c r="I896" s="10" t="s">
        <v>9</v>
      </c>
      <c r="J896" s="8" t="s">
        <v>145</v>
      </c>
    </row>
    <row r="897" spans="1:10">
      <c r="A897" s="5" t="s">
        <v>964</v>
      </c>
      <c r="B897" s="6">
        <v>44952.800256956019</v>
      </c>
      <c r="C897" s="5" t="s">
        <v>131</v>
      </c>
      <c r="D897" s="7"/>
      <c r="E897" s="8"/>
      <c r="F897" s="9">
        <v>16250.1</v>
      </c>
      <c r="I897" s="10" t="s">
        <v>9</v>
      </c>
      <c r="J897" s="5" t="s">
        <v>146</v>
      </c>
    </row>
    <row r="898" spans="1:10">
      <c r="A898" s="5" t="s">
        <v>964</v>
      </c>
      <c r="B898" s="6">
        <v>44952.800256956019</v>
      </c>
      <c r="C898" s="5" t="s">
        <v>131</v>
      </c>
      <c r="D898" s="7"/>
      <c r="E898" s="8"/>
      <c r="F898" s="9">
        <v>20475.5</v>
      </c>
      <c r="I898" s="10" t="s">
        <v>9</v>
      </c>
      <c r="J898" s="5" t="s">
        <v>132</v>
      </c>
    </row>
    <row r="899" spans="1:10">
      <c r="A899" s="5" t="s">
        <v>964</v>
      </c>
      <c r="B899" s="6">
        <v>44952.800256956019</v>
      </c>
      <c r="C899" s="5" t="s">
        <v>131</v>
      </c>
      <c r="D899" s="7"/>
      <c r="E899" s="8"/>
      <c r="F899" s="9">
        <v>18344.5</v>
      </c>
      <c r="I899" s="10" t="s">
        <v>9</v>
      </c>
      <c r="J899" s="5" t="s">
        <v>147</v>
      </c>
    </row>
    <row r="900" spans="1:10">
      <c r="A900" s="5" t="s">
        <v>964</v>
      </c>
      <c r="B900" s="6">
        <v>44952.800256956019</v>
      </c>
      <c r="C900" s="5" t="s">
        <v>131</v>
      </c>
      <c r="D900" s="7"/>
      <c r="E900" s="8"/>
      <c r="F900" s="9">
        <v>13502.1</v>
      </c>
      <c r="I900" s="10" t="s">
        <v>9</v>
      </c>
      <c r="J900" s="8" t="s">
        <v>148</v>
      </c>
    </row>
    <row r="901" spans="1:10">
      <c r="A901" s="5" t="s">
        <v>964</v>
      </c>
      <c r="B901" s="6">
        <v>44952.800256956019</v>
      </c>
      <c r="C901" s="5" t="s">
        <v>131</v>
      </c>
      <c r="D901" s="7"/>
      <c r="E901" s="8"/>
      <c r="F901" s="9">
        <v>12865.3</v>
      </c>
      <c r="I901" s="10" t="s">
        <v>9</v>
      </c>
      <c r="J901" s="5" t="s">
        <v>149</v>
      </c>
    </row>
    <row r="902" spans="1:10">
      <c r="A902" s="5" t="s">
        <v>964</v>
      </c>
      <c r="B902" s="6">
        <v>44952.800256956019</v>
      </c>
      <c r="C902" s="5" t="s">
        <v>131</v>
      </c>
      <c r="D902" s="7"/>
      <c r="E902" s="8"/>
      <c r="F902" s="9">
        <v>11002.5</v>
      </c>
      <c r="I902" s="10" t="s">
        <v>9</v>
      </c>
      <c r="J902" s="8" t="s">
        <v>151</v>
      </c>
    </row>
    <row r="903" spans="1:10">
      <c r="A903" s="5" t="s">
        <v>964</v>
      </c>
      <c r="B903" s="6">
        <v>44952.800256956019</v>
      </c>
      <c r="C903" s="5" t="s">
        <v>131</v>
      </c>
      <c r="D903" s="7"/>
      <c r="E903" s="8"/>
      <c r="F903" s="9">
        <v>9152.6</v>
      </c>
      <c r="I903" s="10" t="s">
        <v>9</v>
      </c>
      <c r="J903" s="8" t="s">
        <v>152</v>
      </c>
    </row>
    <row r="904" spans="1:10">
      <c r="A904" s="5" t="s">
        <v>964</v>
      </c>
      <c r="B904" s="6">
        <v>44952.800256956019</v>
      </c>
      <c r="C904" s="5" t="s">
        <v>131</v>
      </c>
      <c r="D904" s="7"/>
      <c r="E904" s="8"/>
      <c r="F904" s="9">
        <v>6298.1</v>
      </c>
      <c r="I904" s="10" t="s">
        <v>9</v>
      </c>
      <c r="J904" s="8" t="s">
        <v>153</v>
      </c>
    </row>
    <row r="905" spans="1:10">
      <c r="A905" s="5" t="s">
        <v>964</v>
      </c>
      <c r="B905" s="6">
        <v>44952.800256956019</v>
      </c>
      <c r="C905" s="5" t="s">
        <v>131</v>
      </c>
      <c r="D905" s="7"/>
      <c r="E905" s="8"/>
      <c r="F905" s="9">
        <v>2257.8000000000002</v>
      </c>
      <c r="I905" s="10" t="s">
        <v>9</v>
      </c>
      <c r="J905" s="8" t="s">
        <v>293</v>
      </c>
    </row>
    <row r="906" spans="1:10">
      <c r="A906" s="5" t="s">
        <v>964</v>
      </c>
      <c r="B906" s="6">
        <v>44952.800256956019</v>
      </c>
      <c r="C906" s="5" t="s">
        <v>131</v>
      </c>
      <c r="D906" s="7"/>
      <c r="E906" s="8"/>
      <c r="F906" s="9">
        <v>16937.3</v>
      </c>
      <c r="I906" s="10" t="s">
        <v>9</v>
      </c>
      <c r="J906" s="8" t="s">
        <v>154</v>
      </c>
    </row>
    <row r="907" spans="1:10">
      <c r="A907" s="5" t="s">
        <v>964</v>
      </c>
      <c r="B907" s="6">
        <v>44952.800256956019</v>
      </c>
      <c r="C907" s="5" t="s">
        <v>131</v>
      </c>
      <c r="D907" s="7"/>
      <c r="E907" s="8"/>
      <c r="F907" s="9">
        <v>12091</v>
      </c>
      <c r="I907" s="10" t="s">
        <v>9</v>
      </c>
      <c r="J907" s="8" t="s">
        <v>155</v>
      </c>
    </row>
    <row r="908" spans="1:10">
      <c r="A908" s="5" t="s">
        <v>964</v>
      </c>
      <c r="B908" s="6">
        <v>44952.800256956019</v>
      </c>
      <c r="C908" s="5" t="s">
        <v>131</v>
      </c>
      <c r="D908" s="7"/>
      <c r="E908" s="8"/>
      <c r="F908" s="9">
        <v>51970.400000000001</v>
      </c>
      <c r="I908" s="10" t="s">
        <v>9</v>
      </c>
      <c r="J908" s="8" t="s">
        <v>142</v>
      </c>
    </row>
    <row r="909" spans="1:10">
      <c r="A909" s="5" t="s">
        <v>964</v>
      </c>
      <c r="B909" s="6">
        <v>44952.800256956019</v>
      </c>
      <c r="C909" s="5" t="s">
        <v>131</v>
      </c>
      <c r="D909" s="7"/>
      <c r="E909" s="8"/>
      <c r="F909" s="9">
        <v>6490.1</v>
      </c>
      <c r="I909" s="10" t="s">
        <v>9</v>
      </c>
      <c r="J909" s="5" t="s">
        <v>400</v>
      </c>
    </row>
    <row r="910" spans="1:10">
      <c r="A910" s="5" t="s">
        <v>964</v>
      </c>
      <c r="B910" s="6">
        <v>44952.800256956019</v>
      </c>
      <c r="C910" s="5" t="s">
        <v>131</v>
      </c>
      <c r="D910" s="7"/>
      <c r="E910" s="8"/>
      <c r="F910" s="9">
        <v>15585.6</v>
      </c>
      <c r="I910" s="10" t="s">
        <v>9</v>
      </c>
      <c r="J910" s="5" t="s">
        <v>157</v>
      </c>
    </row>
    <row r="911" spans="1:10">
      <c r="A911" s="11" t="s">
        <v>22</v>
      </c>
      <c r="B911" s="3"/>
      <c r="C911" s="3"/>
      <c r="D911" s="19">
        <f>330198.3+2088</f>
        <v>332286.3</v>
      </c>
      <c r="E911" s="8"/>
      <c r="F911" s="12">
        <f>SUM(F874:G910)</f>
        <v>332286.29999999993</v>
      </c>
      <c r="H911" s="9"/>
      <c r="I911" s="10"/>
      <c r="J911" s="5"/>
    </row>
    <row r="912" spans="1:10">
      <c r="A912" s="13" t="s">
        <v>23</v>
      </c>
      <c r="B912" s="13" t="s">
        <v>24</v>
      </c>
      <c r="C912" s="13" t="s">
        <v>25</v>
      </c>
      <c r="D912" s="7"/>
      <c r="E912" s="8"/>
      <c r="H912" s="9"/>
      <c r="I912" s="10"/>
      <c r="J912" s="5"/>
    </row>
    <row r="913" spans="1:10" ht="15.75">
      <c r="D913" s="14">
        <v>112672151</v>
      </c>
    </row>
    <row r="914" spans="1:10" ht="15.75">
      <c r="D914" s="14">
        <v>112672197</v>
      </c>
    </row>
    <row r="916" spans="1:10">
      <c r="A916" s="1" t="s">
        <v>0</v>
      </c>
      <c r="B916" s="2"/>
      <c r="C916" s="2"/>
      <c r="D916" s="2"/>
      <c r="E916" s="2"/>
      <c r="F916" s="2"/>
      <c r="G916" s="2"/>
      <c r="H916" s="2"/>
      <c r="I916" s="2"/>
      <c r="J916" s="2"/>
    </row>
    <row r="917" spans="1:10">
      <c r="A917" s="3" t="s">
        <v>985</v>
      </c>
      <c r="B917" s="2"/>
      <c r="C917" s="2"/>
      <c r="D917" s="2"/>
      <c r="E917" s="2"/>
      <c r="F917" s="2"/>
      <c r="G917" s="2"/>
      <c r="H917" s="2"/>
      <c r="I917" s="2"/>
      <c r="J917" s="2"/>
    </row>
    <row r="918" spans="1:10">
      <c r="A918" s="95" t="s">
        <v>0</v>
      </c>
      <c r="B918" s="95" t="s">
        <v>2</v>
      </c>
      <c r="C918" s="95" t="s">
        <v>3</v>
      </c>
      <c r="D918" s="95" t="s">
        <v>4</v>
      </c>
      <c r="E918" s="95" t="s">
        <v>5</v>
      </c>
      <c r="F918" s="97" t="s">
        <v>6</v>
      </c>
      <c r="G918" s="98"/>
      <c r="H918" s="99"/>
      <c r="I918" s="95" t="s">
        <v>7</v>
      </c>
      <c r="J918" s="95" t="s">
        <v>8</v>
      </c>
    </row>
    <row r="919" spans="1:10">
      <c r="A919" s="96"/>
      <c r="B919" s="96"/>
      <c r="C919" s="96"/>
      <c r="D919" s="96"/>
      <c r="E919" s="96"/>
      <c r="F919" s="4" t="s">
        <v>9</v>
      </c>
      <c r="G919" s="4" t="s">
        <v>10</v>
      </c>
      <c r="H919" s="4" t="s">
        <v>11</v>
      </c>
      <c r="I919" s="96"/>
      <c r="J919" s="96"/>
    </row>
    <row r="920" spans="1:10">
      <c r="A920" s="5" t="s">
        <v>1018</v>
      </c>
      <c r="B920" s="6">
        <v>44953.826328935182</v>
      </c>
      <c r="C920" s="5" t="s">
        <v>131</v>
      </c>
      <c r="D920" s="7"/>
      <c r="E920" s="8"/>
      <c r="G920" s="9">
        <v>315.42</v>
      </c>
      <c r="I920" s="10" t="s">
        <v>10</v>
      </c>
      <c r="J920" s="8" t="s">
        <v>148</v>
      </c>
    </row>
    <row r="921" spans="1:10">
      <c r="A921" s="5" t="s">
        <v>1018</v>
      </c>
      <c r="B921" s="6">
        <v>44953.826328935182</v>
      </c>
      <c r="C921" s="5" t="s">
        <v>131</v>
      </c>
      <c r="D921" s="7"/>
      <c r="E921" s="8"/>
      <c r="G921" s="9">
        <v>1247.21</v>
      </c>
      <c r="I921" s="10" t="s">
        <v>10</v>
      </c>
      <c r="J921" s="8" t="s">
        <v>142</v>
      </c>
    </row>
    <row r="922" spans="1:10">
      <c r="A922" s="5" t="s">
        <v>1018</v>
      </c>
      <c r="B922" s="6">
        <v>44953.826328935182</v>
      </c>
      <c r="C922" s="5" t="s">
        <v>131</v>
      </c>
      <c r="D922" s="7">
        <v>45143502660</v>
      </c>
      <c r="E922" s="8" t="s">
        <v>138</v>
      </c>
      <c r="H922" s="9">
        <v>41920</v>
      </c>
      <c r="I922" s="5" t="s">
        <v>28</v>
      </c>
      <c r="J922" s="5" t="s">
        <v>141</v>
      </c>
    </row>
    <row r="923" spans="1:10">
      <c r="A923" s="5" t="s">
        <v>1018</v>
      </c>
      <c r="B923" s="6">
        <v>44953.826328935182</v>
      </c>
      <c r="C923" s="5" t="s">
        <v>131</v>
      </c>
      <c r="D923" s="15">
        <v>45113281942</v>
      </c>
      <c r="E923" s="8" t="s">
        <v>138</v>
      </c>
      <c r="H923" s="9">
        <v>84</v>
      </c>
      <c r="I923" s="5" t="s">
        <v>28</v>
      </c>
      <c r="J923" s="5" t="s">
        <v>139</v>
      </c>
    </row>
    <row r="924" spans="1:10">
      <c r="A924" s="5" t="s">
        <v>1018</v>
      </c>
      <c r="B924" s="6">
        <v>44953.826328935182</v>
      </c>
      <c r="C924" s="5" t="s">
        <v>131</v>
      </c>
      <c r="D924" s="15">
        <v>45163222381</v>
      </c>
      <c r="E924" s="8" t="s">
        <v>138</v>
      </c>
      <c r="H924" s="9">
        <v>243.98</v>
      </c>
      <c r="I924" s="5" t="s">
        <v>28</v>
      </c>
      <c r="J924" s="5" t="s">
        <v>139</v>
      </c>
    </row>
    <row r="925" spans="1:10">
      <c r="A925" s="5" t="s">
        <v>1018</v>
      </c>
      <c r="B925" s="6">
        <v>44953.826328935182</v>
      </c>
      <c r="C925" s="5" t="s">
        <v>131</v>
      </c>
      <c r="D925" s="15">
        <v>45163220459</v>
      </c>
      <c r="E925" s="8" t="s">
        <v>453</v>
      </c>
      <c r="H925" s="9">
        <v>1348.21</v>
      </c>
      <c r="I925" s="5" t="s">
        <v>28</v>
      </c>
      <c r="J925" s="5" t="s">
        <v>141</v>
      </c>
    </row>
    <row r="926" spans="1:10">
      <c r="A926" s="5" t="s">
        <v>1018</v>
      </c>
      <c r="B926" s="6">
        <v>44953.826328935182</v>
      </c>
      <c r="C926" s="5" t="s">
        <v>131</v>
      </c>
      <c r="D926" s="15">
        <v>15980375618</v>
      </c>
      <c r="E926" s="8" t="s">
        <v>138</v>
      </c>
      <c r="H926" s="9">
        <v>10000</v>
      </c>
      <c r="I926" s="5" t="s">
        <v>28</v>
      </c>
      <c r="J926" s="5" t="s">
        <v>141</v>
      </c>
    </row>
    <row r="927" spans="1:10">
      <c r="A927" s="5" t="s">
        <v>1018</v>
      </c>
      <c r="B927" s="6">
        <v>44953.826328935182</v>
      </c>
      <c r="C927" s="5" t="s">
        <v>131</v>
      </c>
      <c r="D927" s="15">
        <v>45123266156</v>
      </c>
      <c r="E927" s="8" t="s">
        <v>138</v>
      </c>
      <c r="H927" s="9">
        <v>2000</v>
      </c>
      <c r="I927" s="5" t="s">
        <v>28</v>
      </c>
      <c r="J927" s="5" t="s">
        <v>141</v>
      </c>
    </row>
    <row r="928" spans="1:10">
      <c r="A928" s="5" t="s">
        <v>1018</v>
      </c>
      <c r="B928" s="6">
        <v>44953.826328935182</v>
      </c>
      <c r="C928" s="5" t="s">
        <v>131</v>
      </c>
      <c r="D928" s="15">
        <v>45153128765</v>
      </c>
      <c r="E928" s="8" t="s">
        <v>138</v>
      </c>
      <c r="H928" s="9">
        <v>2000</v>
      </c>
      <c r="I928" s="5" t="s">
        <v>28</v>
      </c>
      <c r="J928" s="5" t="s">
        <v>141</v>
      </c>
    </row>
    <row r="929" spans="1:10">
      <c r="A929" s="5" t="s">
        <v>1018</v>
      </c>
      <c r="B929" s="6">
        <v>44953.826328935182</v>
      </c>
      <c r="C929" s="5" t="s">
        <v>131</v>
      </c>
      <c r="D929" s="15">
        <v>45123266229</v>
      </c>
      <c r="E929" s="8" t="s">
        <v>138</v>
      </c>
      <c r="H929" s="9">
        <v>1607.73</v>
      </c>
      <c r="I929" s="5" t="s">
        <v>28</v>
      </c>
      <c r="J929" s="5" t="s">
        <v>141</v>
      </c>
    </row>
    <row r="930" spans="1:10">
      <c r="A930" s="5" t="s">
        <v>1018</v>
      </c>
      <c r="B930" s="6">
        <v>44953.826328935182</v>
      </c>
      <c r="C930" s="5" t="s">
        <v>131</v>
      </c>
      <c r="D930" s="15">
        <v>45163222647</v>
      </c>
      <c r="E930" s="8" t="s">
        <v>138</v>
      </c>
      <c r="H930" s="9">
        <v>447.54</v>
      </c>
      <c r="I930" s="5" t="s">
        <v>28</v>
      </c>
      <c r="J930" s="5" t="s">
        <v>139</v>
      </c>
    </row>
    <row r="931" spans="1:10">
      <c r="A931" s="5" t="s">
        <v>1018</v>
      </c>
      <c r="B931" s="6">
        <v>44953.826328935182</v>
      </c>
      <c r="C931" s="5" t="s">
        <v>131</v>
      </c>
      <c r="D931" s="15">
        <v>45113282319</v>
      </c>
      <c r="E931" s="8" t="s">
        <v>138</v>
      </c>
      <c r="H931" s="9">
        <v>150</v>
      </c>
      <c r="I931" s="5" t="s">
        <v>28</v>
      </c>
      <c r="J931" s="5" t="s">
        <v>139</v>
      </c>
    </row>
    <row r="932" spans="1:10">
      <c r="A932" s="5" t="s">
        <v>1018</v>
      </c>
      <c r="B932" s="6">
        <v>44953.826328935182</v>
      </c>
      <c r="C932" s="5" t="s">
        <v>131</v>
      </c>
      <c r="D932" s="15">
        <v>45113282545</v>
      </c>
      <c r="E932" s="8" t="s">
        <v>138</v>
      </c>
      <c r="H932" s="9">
        <v>679.78</v>
      </c>
      <c r="I932" s="5" t="s">
        <v>28</v>
      </c>
      <c r="J932" s="5" t="s">
        <v>139</v>
      </c>
    </row>
    <row r="933" spans="1:10">
      <c r="A933" s="5" t="s">
        <v>1018</v>
      </c>
      <c r="B933" s="6">
        <v>44953.826328935182</v>
      </c>
      <c r="C933" s="5" t="s">
        <v>131</v>
      </c>
      <c r="D933" s="15">
        <v>53512256469</v>
      </c>
      <c r="E933" s="8" t="s">
        <v>138</v>
      </c>
      <c r="H933" s="9">
        <v>519.52</v>
      </c>
      <c r="I933" s="5" t="s">
        <v>28</v>
      </c>
      <c r="J933" s="5" t="s">
        <v>139</v>
      </c>
    </row>
    <row r="934" spans="1:10">
      <c r="A934" s="5" t="s">
        <v>1018</v>
      </c>
      <c r="B934" s="6">
        <v>44953.826328935182</v>
      </c>
      <c r="C934" s="5" t="s">
        <v>131</v>
      </c>
      <c r="D934" s="15">
        <v>45113282669</v>
      </c>
      <c r="E934" s="8" t="s">
        <v>138</v>
      </c>
      <c r="H934" s="9">
        <v>976.11</v>
      </c>
      <c r="I934" s="5" t="s">
        <v>28</v>
      </c>
      <c r="J934" s="5" t="s">
        <v>139</v>
      </c>
    </row>
    <row r="935" spans="1:10">
      <c r="A935" s="5" t="s">
        <v>1018</v>
      </c>
      <c r="B935" s="6">
        <v>44953.826328935182</v>
      </c>
      <c r="C935" s="5" t="s">
        <v>131</v>
      </c>
      <c r="D935" s="15">
        <v>53112294144</v>
      </c>
      <c r="E935" s="8" t="s">
        <v>138</v>
      </c>
      <c r="H935" s="9">
        <v>647.96</v>
      </c>
      <c r="I935" s="5" t="s">
        <v>28</v>
      </c>
      <c r="J935" s="5" t="s">
        <v>139</v>
      </c>
    </row>
    <row r="936" spans="1:10">
      <c r="A936" s="5" t="s">
        <v>1018</v>
      </c>
      <c r="B936" s="6">
        <v>44953.826328935182</v>
      </c>
      <c r="C936" s="5" t="s">
        <v>131</v>
      </c>
      <c r="D936" s="15">
        <v>45133135390</v>
      </c>
      <c r="E936" s="8" t="s">
        <v>138</v>
      </c>
      <c r="H936" s="9">
        <v>3211.7</v>
      </c>
      <c r="I936" s="5" t="s">
        <v>28</v>
      </c>
      <c r="J936" s="5" t="s">
        <v>139</v>
      </c>
    </row>
    <row r="937" spans="1:10">
      <c r="A937" s="5" t="s">
        <v>1018</v>
      </c>
      <c r="B937" s="6">
        <v>44953.826328935182</v>
      </c>
      <c r="C937" s="5" t="s">
        <v>131</v>
      </c>
      <c r="D937" s="15">
        <v>53312241718</v>
      </c>
      <c r="E937" s="8" t="s">
        <v>138</v>
      </c>
      <c r="H937" s="9">
        <v>80.5</v>
      </c>
      <c r="I937" s="5" t="s">
        <v>28</v>
      </c>
      <c r="J937" s="5" t="s">
        <v>139</v>
      </c>
    </row>
    <row r="938" spans="1:10">
      <c r="A938" s="5" t="s">
        <v>1018</v>
      </c>
      <c r="B938" s="6">
        <v>44953.826328935182</v>
      </c>
      <c r="C938" s="5" t="s">
        <v>131</v>
      </c>
      <c r="D938" s="15">
        <v>45113283132</v>
      </c>
      <c r="E938" s="8" t="s">
        <v>138</v>
      </c>
      <c r="H938" s="9">
        <v>42</v>
      </c>
      <c r="I938" s="5" t="s">
        <v>28</v>
      </c>
      <c r="J938" s="5" t="s">
        <v>139</v>
      </c>
    </row>
    <row r="939" spans="1:10">
      <c r="A939" s="5" t="s">
        <v>1018</v>
      </c>
      <c r="B939" s="6">
        <v>44953.826328935182</v>
      </c>
      <c r="C939" s="5" t="s">
        <v>131</v>
      </c>
      <c r="D939" s="15">
        <v>45123266524</v>
      </c>
      <c r="E939" s="8" t="s">
        <v>138</v>
      </c>
      <c r="H939" s="9">
        <v>1034.02</v>
      </c>
      <c r="I939" s="5" t="s">
        <v>28</v>
      </c>
      <c r="J939" s="5" t="s">
        <v>139</v>
      </c>
    </row>
    <row r="940" spans="1:10">
      <c r="A940" s="5" t="s">
        <v>1018</v>
      </c>
      <c r="B940" s="6">
        <v>44953.826328935182</v>
      </c>
      <c r="C940" s="5" t="s">
        <v>131</v>
      </c>
      <c r="D940" s="7">
        <v>36564768</v>
      </c>
      <c r="E940" s="8" t="s">
        <v>90</v>
      </c>
      <c r="H940" s="9">
        <v>5851.89</v>
      </c>
      <c r="I940" s="5" t="s">
        <v>28</v>
      </c>
      <c r="J940" s="5" t="s">
        <v>139</v>
      </c>
    </row>
    <row r="941" spans="1:10">
      <c r="A941" s="5" t="s">
        <v>1018</v>
      </c>
      <c r="B941" s="6">
        <v>44953.826328935182</v>
      </c>
      <c r="C941" s="5" t="s">
        <v>131</v>
      </c>
      <c r="D941" s="15">
        <v>45143502671</v>
      </c>
      <c r="E941" s="8" t="s">
        <v>138</v>
      </c>
      <c r="H941" s="9">
        <v>39886.14</v>
      </c>
      <c r="I941" s="5" t="s">
        <v>28</v>
      </c>
      <c r="J941" s="5" t="s">
        <v>141</v>
      </c>
    </row>
    <row r="942" spans="1:10">
      <c r="A942" s="5" t="s">
        <v>1018</v>
      </c>
      <c r="B942" s="6">
        <v>44953.826328935182</v>
      </c>
      <c r="C942" s="5" t="s">
        <v>131</v>
      </c>
      <c r="D942" s="15">
        <v>45123266078</v>
      </c>
      <c r="E942" s="8" t="s">
        <v>138</v>
      </c>
      <c r="H942" s="9">
        <v>522.88</v>
      </c>
      <c r="I942" s="5" t="s">
        <v>28</v>
      </c>
      <c r="J942" s="5" t="s">
        <v>139</v>
      </c>
    </row>
    <row r="943" spans="1:10">
      <c r="A943" s="5" t="s">
        <v>1018</v>
      </c>
      <c r="B943" s="6">
        <v>44953.826328935182</v>
      </c>
      <c r="C943" s="5" t="s">
        <v>131</v>
      </c>
      <c r="D943" s="15">
        <v>45123266148</v>
      </c>
      <c r="E943" s="8" t="s">
        <v>138</v>
      </c>
      <c r="H943" s="9">
        <v>4000</v>
      </c>
      <c r="I943" s="5" t="s">
        <v>28</v>
      </c>
      <c r="J943" s="8" t="s">
        <v>142</v>
      </c>
    </row>
    <row r="944" spans="1:10">
      <c r="A944" s="5" t="s">
        <v>1018</v>
      </c>
      <c r="B944" s="6">
        <v>44953.826328935182</v>
      </c>
      <c r="C944" s="5" t="s">
        <v>131</v>
      </c>
      <c r="D944" s="15">
        <v>17150262153</v>
      </c>
      <c r="E944" s="8" t="s">
        <v>138</v>
      </c>
      <c r="H944" s="9">
        <v>8155.44</v>
      </c>
      <c r="I944" s="5" t="s">
        <v>28</v>
      </c>
      <c r="J944" s="8" t="s">
        <v>142</v>
      </c>
    </row>
    <row r="945" spans="1:10">
      <c r="A945" s="5" t="s">
        <v>1018</v>
      </c>
      <c r="B945" s="6">
        <v>44953.826328935182</v>
      </c>
      <c r="C945" s="5" t="s">
        <v>131</v>
      </c>
      <c r="D945" s="7"/>
      <c r="E945" s="8"/>
      <c r="F945" s="9">
        <v>0.4</v>
      </c>
      <c r="I945" s="10" t="s">
        <v>9</v>
      </c>
      <c r="J945" s="5" t="s">
        <v>139</v>
      </c>
    </row>
    <row r="946" spans="1:10">
      <c r="A946" s="5" t="s">
        <v>1018</v>
      </c>
      <c r="B946" s="6">
        <v>44953.826328935182</v>
      </c>
      <c r="C946" s="5" t="s">
        <v>131</v>
      </c>
      <c r="D946" s="7"/>
      <c r="E946" s="8"/>
      <c r="F946" s="9">
        <v>9436.9</v>
      </c>
      <c r="I946" s="10" t="s">
        <v>9</v>
      </c>
      <c r="J946" s="5" t="s">
        <v>143</v>
      </c>
    </row>
    <row r="947" spans="1:10">
      <c r="A947" s="5" t="s">
        <v>1018</v>
      </c>
      <c r="B947" s="6">
        <v>44953.826328935182</v>
      </c>
      <c r="C947" s="5" t="s">
        <v>131</v>
      </c>
      <c r="D947" s="7"/>
      <c r="E947" s="8"/>
      <c r="F947" s="9">
        <v>18800.3</v>
      </c>
      <c r="I947" s="10" t="s">
        <v>9</v>
      </c>
      <c r="J947" s="8" t="s">
        <v>251</v>
      </c>
    </row>
    <row r="948" spans="1:10">
      <c r="A948" s="5" t="s">
        <v>1018</v>
      </c>
      <c r="B948" s="6">
        <v>44953.826328935182</v>
      </c>
      <c r="C948" s="5" t="s">
        <v>131</v>
      </c>
      <c r="D948" s="7"/>
      <c r="E948" s="8"/>
      <c r="F948" s="9">
        <v>84596.800000000003</v>
      </c>
      <c r="I948" s="10" t="s">
        <v>9</v>
      </c>
      <c r="J948" s="5" t="s">
        <v>141</v>
      </c>
    </row>
    <row r="949" spans="1:10">
      <c r="A949" s="5" t="s">
        <v>1018</v>
      </c>
      <c r="B949" s="6">
        <v>44953.826328935182</v>
      </c>
      <c r="C949" s="5" t="s">
        <v>131</v>
      </c>
      <c r="D949" s="7"/>
      <c r="E949" s="8"/>
      <c r="F949" s="9">
        <v>7962.2</v>
      </c>
      <c r="I949" s="10" t="s">
        <v>9</v>
      </c>
      <c r="J949" s="8" t="s">
        <v>145</v>
      </c>
    </row>
    <row r="950" spans="1:10">
      <c r="A950" s="5" t="s">
        <v>1018</v>
      </c>
      <c r="B950" s="6">
        <v>44953.826328935182</v>
      </c>
      <c r="C950" s="5" t="s">
        <v>131</v>
      </c>
      <c r="D950" s="7"/>
      <c r="E950" s="8"/>
      <c r="F950" s="9">
        <v>16403.2</v>
      </c>
      <c r="I950" s="10" t="s">
        <v>9</v>
      </c>
      <c r="J950" s="5" t="s">
        <v>146</v>
      </c>
    </row>
    <row r="951" spans="1:10">
      <c r="A951" s="5" t="s">
        <v>1018</v>
      </c>
      <c r="B951" s="6">
        <v>44953.826328935182</v>
      </c>
      <c r="C951" s="5" t="s">
        <v>131</v>
      </c>
      <c r="D951" s="7"/>
      <c r="E951" s="8"/>
      <c r="F951" s="9">
        <v>20704</v>
      </c>
      <c r="I951" s="10" t="s">
        <v>9</v>
      </c>
      <c r="J951" s="5" t="s">
        <v>132</v>
      </c>
    </row>
    <row r="952" spans="1:10">
      <c r="A952" s="5" t="s">
        <v>1018</v>
      </c>
      <c r="B952" s="6">
        <v>44953.826328935182</v>
      </c>
      <c r="C952" s="5" t="s">
        <v>131</v>
      </c>
      <c r="D952" s="7"/>
      <c r="E952" s="8"/>
      <c r="F952" s="9">
        <v>23840.9</v>
      </c>
      <c r="I952" s="10" t="s">
        <v>9</v>
      </c>
      <c r="J952" s="5" t="s">
        <v>147</v>
      </c>
    </row>
    <row r="953" spans="1:10">
      <c r="A953" s="5" t="s">
        <v>1018</v>
      </c>
      <c r="B953" s="6">
        <v>44953.826328935182</v>
      </c>
      <c r="C953" s="5" t="s">
        <v>131</v>
      </c>
      <c r="D953" s="7"/>
      <c r="E953" s="8"/>
      <c r="F953" s="9">
        <v>13824.4</v>
      </c>
      <c r="I953" s="10" t="s">
        <v>9</v>
      </c>
      <c r="J953" s="8" t="s">
        <v>148</v>
      </c>
    </row>
    <row r="954" spans="1:10">
      <c r="A954" s="5" t="s">
        <v>1018</v>
      </c>
      <c r="B954" s="6">
        <v>44953.826328935182</v>
      </c>
      <c r="C954" s="5" t="s">
        <v>131</v>
      </c>
      <c r="D954" s="7"/>
      <c r="E954" s="8"/>
      <c r="F954" s="9">
        <v>8015.9</v>
      </c>
      <c r="I954" s="10" t="s">
        <v>9</v>
      </c>
      <c r="J954" s="5" t="s">
        <v>149</v>
      </c>
    </row>
    <row r="955" spans="1:10">
      <c r="A955" s="5" t="s">
        <v>1018</v>
      </c>
      <c r="B955" s="6">
        <v>44953.826328935182</v>
      </c>
      <c r="C955" s="5" t="s">
        <v>131</v>
      </c>
      <c r="D955" s="7"/>
      <c r="E955" s="8"/>
      <c r="F955" s="9">
        <v>20531.5</v>
      </c>
      <c r="I955" s="10" t="s">
        <v>9</v>
      </c>
      <c r="J955" s="5" t="s">
        <v>150</v>
      </c>
    </row>
    <row r="956" spans="1:10">
      <c r="A956" s="5" t="s">
        <v>1018</v>
      </c>
      <c r="B956" s="6">
        <v>44953.826328935182</v>
      </c>
      <c r="C956" s="5" t="s">
        <v>131</v>
      </c>
      <c r="D956" s="7"/>
      <c r="E956" s="8"/>
      <c r="F956" s="9">
        <v>9106</v>
      </c>
      <c r="I956" s="10" t="s">
        <v>9</v>
      </c>
      <c r="J956" s="8" t="s">
        <v>151</v>
      </c>
    </row>
    <row r="957" spans="1:10">
      <c r="A957" s="5" t="s">
        <v>1018</v>
      </c>
      <c r="B957" s="6">
        <v>44953.826328935182</v>
      </c>
      <c r="C957" s="5" t="s">
        <v>131</v>
      </c>
      <c r="D957" s="7"/>
      <c r="E957" s="8"/>
      <c r="F957" s="9">
        <v>9435.7999999999993</v>
      </c>
      <c r="I957" s="10" t="s">
        <v>9</v>
      </c>
      <c r="J957" s="8" t="s">
        <v>152</v>
      </c>
    </row>
    <row r="958" spans="1:10">
      <c r="A958" s="5" t="s">
        <v>1018</v>
      </c>
      <c r="B958" s="6">
        <v>44953.826328935182</v>
      </c>
      <c r="C958" s="5" t="s">
        <v>131</v>
      </c>
      <c r="D958" s="7"/>
      <c r="E958" s="8"/>
      <c r="F958" s="9">
        <v>10751.1</v>
      </c>
      <c r="I958" s="10" t="s">
        <v>9</v>
      </c>
      <c r="J958" s="8" t="s">
        <v>153</v>
      </c>
    </row>
    <row r="959" spans="1:10">
      <c r="A959" s="5" t="s">
        <v>1018</v>
      </c>
      <c r="B959" s="6">
        <v>44953.826328935182</v>
      </c>
      <c r="C959" s="5" t="s">
        <v>131</v>
      </c>
      <c r="D959" s="7"/>
      <c r="E959" s="8"/>
      <c r="F959" s="9">
        <v>11644.1</v>
      </c>
      <c r="I959" s="10" t="s">
        <v>9</v>
      </c>
      <c r="J959" s="8" t="s">
        <v>154</v>
      </c>
    </row>
    <row r="960" spans="1:10">
      <c r="A960" s="5" t="s">
        <v>1018</v>
      </c>
      <c r="B960" s="6">
        <v>44953.826328935182</v>
      </c>
      <c r="C960" s="5" t="s">
        <v>131</v>
      </c>
      <c r="D960" s="7"/>
      <c r="E960" s="8"/>
      <c r="F960" s="9">
        <v>15743.5</v>
      </c>
      <c r="I960" s="10" t="s">
        <v>9</v>
      </c>
      <c r="J960" s="8" t="s">
        <v>155</v>
      </c>
    </row>
    <row r="961" spans="1:10">
      <c r="A961" s="5" t="s">
        <v>1018</v>
      </c>
      <c r="B961" s="6">
        <v>44953.826328935182</v>
      </c>
      <c r="C961" s="5" t="s">
        <v>131</v>
      </c>
      <c r="D961" s="7"/>
      <c r="E961" s="8"/>
      <c r="F961" s="9">
        <v>130526.3</v>
      </c>
      <c r="I961" s="10" t="s">
        <v>9</v>
      </c>
      <c r="J961" s="8" t="s">
        <v>142</v>
      </c>
    </row>
    <row r="962" spans="1:10">
      <c r="A962" s="5" t="s">
        <v>1018</v>
      </c>
      <c r="B962" s="6">
        <v>44953.826328935182</v>
      </c>
      <c r="C962" s="5" t="s">
        <v>131</v>
      </c>
      <c r="D962" s="7"/>
      <c r="E962" s="8"/>
      <c r="F962" s="9">
        <v>8597.4</v>
      </c>
      <c r="I962" s="10" t="s">
        <v>9</v>
      </c>
      <c r="J962" s="5" t="s">
        <v>157</v>
      </c>
    </row>
    <row r="963" spans="1:10">
      <c r="A963" s="11" t="s">
        <v>22</v>
      </c>
      <c r="B963" s="3"/>
      <c r="C963" s="3"/>
      <c r="D963" s="19">
        <f>419395.33+2088</f>
        <v>421483.33</v>
      </c>
      <c r="E963" s="8"/>
      <c r="F963" s="39">
        <f>SUM(F920:G962)</f>
        <v>421483.32999999996</v>
      </c>
      <c r="H963" s="9"/>
      <c r="I963" s="10"/>
      <c r="J963" s="8"/>
    </row>
    <row r="964" spans="1:10">
      <c r="A964" s="13" t="s">
        <v>23</v>
      </c>
      <c r="B964" s="13" t="s">
        <v>24</v>
      </c>
      <c r="C964" s="13" t="s">
        <v>25</v>
      </c>
      <c r="D964" s="7"/>
      <c r="E964" s="8"/>
      <c r="H964" s="9"/>
      <c r="I964" s="10"/>
      <c r="J964" s="8"/>
    </row>
    <row r="965" spans="1:10" ht="15.75">
      <c r="A965" s="5"/>
      <c r="B965" s="6"/>
      <c r="C965" s="5"/>
      <c r="D965" s="14">
        <v>112672152</v>
      </c>
      <c r="E965" s="8"/>
      <c r="H965" s="9"/>
      <c r="I965" s="10"/>
      <c r="J965" s="8"/>
    </row>
    <row r="966" spans="1:10" ht="15.75">
      <c r="A966" s="5"/>
      <c r="B966" s="6"/>
      <c r="C966" s="5"/>
      <c r="D966" s="14">
        <v>112672200</v>
      </c>
      <c r="E966" s="8"/>
      <c r="H966" s="9"/>
      <c r="I966" s="10"/>
      <c r="J966" s="8"/>
    </row>
    <row r="967" spans="1:10">
      <c r="A967" s="5"/>
      <c r="B967" s="6"/>
      <c r="C967" s="5"/>
      <c r="D967" s="7"/>
      <c r="E967" s="8"/>
      <c r="H967" s="9"/>
      <c r="I967" s="10"/>
      <c r="J967" s="8"/>
    </row>
    <row r="968" spans="1:10">
      <c r="A968" s="1" t="s">
        <v>0</v>
      </c>
      <c r="B968" s="2"/>
      <c r="C968" s="2"/>
      <c r="D968" s="2"/>
      <c r="E968" s="2"/>
      <c r="F968" s="2"/>
      <c r="G968" s="2"/>
      <c r="H968" s="2"/>
      <c r="I968" s="2"/>
      <c r="J968" s="2"/>
    </row>
    <row r="969" spans="1:10">
      <c r="A969" s="3" t="s">
        <v>981</v>
      </c>
      <c r="B969" s="2"/>
      <c r="C969" s="2"/>
      <c r="D969" s="2"/>
      <c r="E969" s="2"/>
      <c r="F969" s="2"/>
      <c r="G969" s="2"/>
      <c r="H969" s="2"/>
      <c r="I969" s="2"/>
      <c r="J969" s="2"/>
    </row>
    <row r="970" spans="1:10">
      <c r="A970" s="95" t="s">
        <v>0</v>
      </c>
      <c r="B970" s="95" t="s">
        <v>2</v>
      </c>
      <c r="C970" s="95" t="s">
        <v>3</v>
      </c>
      <c r="D970" s="95" t="s">
        <v>4</v>
      </c>
      <c r="E970" s="95" t="s">
        <v>5</v>
      </c>
      <c r="F970" s="97" t="s">
        <v>6</v>
      </c>
      <c r="G970" s="98"/>
      <c r="H970" s="99"/>
      <c r="I970" s="95" t="s">
        <v>7</v>
      </c>
      <c r="J970" s="95" t="s">
        <v>8</v>
      </c>
    </row>
    <row r="971" spans="1:10">
      <c r="A971" s="96"/>
      <c r="B971" s="96"/>
      <c r="C971" s="96"/>
      <c r="D971" s="96"/>
      <c r="E971" s="96"/>
      <c r="F971" s="4" t="s">
        <v>9</v>
      </c>
      <c r="G971" s="4" t="s">
        <v>10</v>
      </c>
      <c r="H971" s="4" t="s">
        <v>11</v>
      </c>
      <c r="I971" s="96"/>
      <c r="J971" s="96"/>
    </row>
    <row r="972" spans="1:10">
      <c r="A972" s="5" t="s">
        <v>1017</v>
      </c>
      <c r="B972" s="6">
        <v>44954.676253622689</v>
      </c>
      <c r="C972" s="5" t="s">
        <v>131</v>
      </c>
      <c r="D972" s="15">
        <v>45123266673</v>
      </c>
      <c r="E972" s="8" t="s">
        <v>138</v>
      </c>
      <c r="H972" s="9">
        <v>1911.09</v>
      </c>
      <c r="I972" s="5" t="s">
        <v>28</v>
      </c>
      <c r="J972" s="5" t="s">
        <v>139</v>
      </c>
    </row>
    <row r="973" spans="1:10">
      <c r="A973" s="5" t="s">
        <v>1017</v>
      </c>
      <c r="B973" s="6">
        <v>44954.676253622689</v>
      </c>
      <c r="C973" s="5" t="s">
        <v>131</v>
      </c>
      <c r="D973" s="15">
        <v>45123266694</v>
      </c>
      <c r="E973" s="8" t="s">
        <v>138</v>
      </c>
      <c r="H973" s="9">
        <v>30</v>
      </c>
      <c r="I973" s="5" t="s">
        <v>28</v>
      </c>
      <c r="J973" s="5" t="s">
        <v>139</v>
      </c>
    </row>
    <row r="974" spans="1:10">
      <c r="A974" s="5" t="s">
        <v>1017</v>
      </c>
      <c r="B974" s="6">
        <v>44954.676253622689</v>
      </c>
      <c r="C974" s="5" t="s">
        <v>131</v>
      </c>
      <c r="D974" s="15">
        <v>45163223303</v>
      </c>
      <c r="E974" s="8" t="s">
        <v>138</v>
      </c>
      <c r="H974" s="9">
        <v>6810.3</v>
      </c>
      <c r="I974" s="5" t="s">
        <v>28</v>
      </c>
      <c r="J974" s="5" t="s">
        <v>141</v>
      </c>
    </row>
    <row r="975" spans="1:10">
      <c r="A975" s="5" t="s">
        <v>1017</v>
      </c>
      <c r="B975" s="6">
        <v>44954.676253622689</v>
      </c>
      <c r="C975" s="5" t="s">
        <v>131</v>
      </c>
      <c r="D975" s="15">
        <v>45173196067</v>
      </c>
      <c r="E975" s="8" t="s">
        <v>138</v>
      </c>
      <c r="H975" s="9">
        <v>38.31</v>
      </c>
      <c r="I975" s="5" t="s">
        <v>28</v>
      </c>
      <c r="J975" s="5" t="s">
        <v>139</v>
      </c>
    </row>
    <row r="976" spans="1:10">
      <c r="A976" s="5" t="s">
        <v>1017</v>
      </c>
      <c r="B976" s="6">
        <v>44954.676253622689</v>
      </c>
      <c r="C976" s="5" t="s">
        <v>131</v>
      </c>
      <c r="D976" s="7">
        <v>292211</v>
      </c>
      <c r="E976" s="8" t="s">
        <v>138</v>
      </c>
      <c r="H976" s="9">
        <v>9198.67</v>
      </c>
      <c r="I976" s="5" t="s">
        <v>28</v>
      </c>
      <c r="J976" s="5" t="s">
        <v>141</v>
      </c>
    </row>
    <row r="977" spans="1:10">
      <c r="A977" s="5" t="s">
        <v>1017</v>
      </c>
      <c r="B977" s="6">
        <v>44954.676253622689</v>
      </c>
      <c r="C977" s="5" t="s">
        <v>131</v>
      </c>
      <c r="D977" s="7">
        <v>292212</v>
      </c>
      <c r="E977" s="8" t="s">
        <v>138</v>
      </c>
      <c r="H977" s="9">
        <v>9774.7800000000007</v>
      </c>
      <c r="I977" s="5" t="s">
        <v>28</v>
      </c>
      <c r="J977" s="5" t="s">
        <v>141</v>
      </c>
    </row>
    <row r="978" spans="1:10">
      <c r="A978" s="5" t="s">
        <v>1017</v>
      </c>
      <c r="B978" s="6">
        <v>44954.676253622689</v>
      </c>
      <c r="C978" s="5" t="s">
        <v>131</v>
      </c>
      <c r="D978" s="7">
        <v>71802</v>
      </c>
      <c r="E978" s="8" t="s">
        <v>138</v>
      </c>
      <c r="H978" s="9">
        <v>110761.79</v>
      </c>
      <c r="I978" s="5" t="s">
        <v>28</v>
      </c>
      <c r="J978" s="8" t="s">
        <v>142</v>
      </c>
    </row>
    <row r="979" spans="1:10">
      <c r="A979" s="11" t="s">
        <v>22</v>
      </c>
      <c r="B979" s="3"/>
      <c r="C979" s="3"/>
      <c r="D979" s="7"/>
      <c r="E979" s="8"/>
      <c r="H979" s="9"/>
      <c r="I979" s="5"/>
      <c r="J979" s="8"/>
    </row>
    <row r="980" spans="1:10">
      <c r="A980" s="13" t="s">
        <v>23</v>
      </c>
      <c r="B980" s="13" t="s">
        <v>24</v>
      </c>
      <c r="C980" s="13" t="s">
        <v>25</v>
      </c>
      <c r="D980" s="7"/>
      <c r="E980" s="8"/>
      <c r="H980" s="9"/>
      <c r="I980" s="5"/>
      <c r="J980" s="8"/>
    </row>
    <row r="981" spans="1:10">
      <c r="A981" s="40" t="s">
        <v>427</v>
      </c>
      <c r="B981" s="30"/>
    </row>
    <row r="983" spans="1:10">
      <c r="A983" s="1" t="s">
        <v>0</v>
      </c>
      <c r="B983" s="2"/>
      <c r="C983" s="2"/>
      <c r="D983" s="2"/>
      <c r="E983" s="2"/>
      <c r="F983" s="2"/>
      <c r="G983" s="2"/>
      <c r="H983" s="2"/>
      <c r="I983" s="2"/>
      <c r="J983" s="2"/>
    </row>
    <row r="984" spans="1:10">
      <c r="A984" s="3" t="s">
        <v>1052</v>
      </c>
      <c r="B984" s="2"/>
      <c r="C984" s="2"/>
      <c r="D984" s="2"/>
      <c r="E984" s="2"/>
      <c r="F984" s="2"/>
      <c r="G984" s="2"/>
      <c r="H984" s="2"/>
      <c r="I984" s="2"/>
      <c r="J984" s="2"/>
    </row>
    <row r="985" spans="1:10">
      <c r="A985" s="95" t="s">
        <v>0</v>
      </c>
      <c r="B985" s="95" t="s">
        <v>2</v>
      </c>
      <c r="C985" s="95" t="s">
        <v>3</v>
      </c>
      <c r="D985" s="95" t="s">
        <v>4</v>
      </c>
      <c r="E985" s="95" t="s">
        <v>5</v>
      </c>
      <c r="F985" s="97" t="s">
        <v>6</v>
      </c>
      <c r="G985" s="98"/>
      <c r="H985" s="99"/>
      <c r="I985" s="95" t="s">
        <v>7</v>
      </c>
      <c r="J985" s="95" t="s">
        <v>8</v>
      </c>
    </row>
    <row r="986" spans="1:10">
      <c r="A986" s="96"/>
      <c r="B986" s="96"/>
      <c r="C986" s="96"/>
      <c r="D986" s="96"/>
      <c r="E986" s="96"/>
      <c r="F986" s="4" t="s">
        <v>9</v>
      </c>
      <c r="G986" s="4" t="s">
        <v>10</v>
      </c>
      <c r="H986" s="4" t="s">
        <v>11</v>
      </c>
      <c r="I986" s="96"/>
      <c r="J986" s="96"/>
    </row>
    <row r="987" spans="1:10">
      <c r="A987" s="5" t="s">
        <v>1070</v>
      </c>
      <c r="B987" s="6">
        <v>44956.836221712962</v>
      </c>
      <c r="C987" s="5" t="s">
        <v>131</v>
      </c>
      <c r="D987" s="7"/>
      <c r="E987" s="8"/>
      <c r="G987" s="9">
        <v>1610.33</v>
      </c>
      <c r="I987" s="10" t="s">
        <v>10</v>
      </c>
      <c r="J987" s="8" t="s">
        <v>142</v>
      </c>
    </row>
    <row r="988" spans="1:10">
      <c r="A988" s="5" t="s">
        <v>1070</v>
      </c>
      <c r="B988" s="6">
        <v>44956.836221712962</v>
      </c>
      <c r="C988" s="5" t="s">
        <v>131</v>
      </c>
      <c r="D988" s="15">
        <v>45133136696</v>
      </c>
      <c r="E988" s="8" t="s">
        <v>138</v>
      </c>
      <c r="H988" s="9">
        <v>120</v>
      </c>
      <c r="I988" s="5" t="s">
        <v>28</v>
      </c>
      <c r="J988" s="5" t="s">
        <v>139</v>
      </c>
    </row>
    <row r="989" spans="1:10">
      <c r="A989" s="5" t="s">
        <v>1070</v>
      </c>
      <c r="B989" s="6">
        <v>44956.836221712962</v>
      </c>
      <c r="C989" s="5" t="s">
        <v>131</v>
      </c>
      <c r="D989" s="15">
        <v>45133136818</v>
      </c>
      <c r="E989" s="8" t="s">
        <v>138</v>
      </c>
      <c r="H989" s="9">
        <v>156.07</v>
      </c>
      <c r="I989" s="5" t="s">
        <v>28</v>
      </c>
      <c r="J989" s="5" t="s">
        <v>139</v>
      </c>
    </row>
    <row r="990" spans="1:10">
      <c r="A990" s="5" t="s">
        <v>1070</v>
      </c>
      <c r="B990" s="6">
        <v>44956.836221712962</v>
      </c>
      <c r="C990" s="5" t="s">
        <v>131</v>
      </c>
      <c r="D990" s="15">
        <v>53512257900</v>
      </c>
      <c r="E990" s="8" t="s">
        <v>138</v>
      </c>
      <c r="H990" s="9">
        <v>158</v>
      </c>
      <c r="I990" s="5" t="s">
        <v>28</v>
      </c>
      <c r="J990" s="5" t="s">
        <v>139</v>
      </c>
    </row>
    <row r="991" spans="1:10">
      <c r="A991" s="5" t="s">
        <v>1070</v>
      </c>
      <c r="B991" s="6">
        <v>44956.836221712962</v>
      </c>
      <c r="C991" s="5" t="s">
        <v>131</v>
      </c>
      <c r="D991" s="15">
        <v>535122579001</v>
      </c>
      <c r="E991" s="8" t="s">
        <v>138</v>
      </c>
      <c r="H991" s="9">
        <v>179.7</v>
      </c>
      <c r="I991" s="5" t="s">
        <v>28</v>
      </c>
      <c r="J991" s="5" t="s">
        <v>139</v>
      </c>
    </row>
    <row r="992" spans="1:10">
      <c r="A992" s="5" t="s">
        <v>1070</v>
      </c>
      <c r="B992" s="6">
        <v>44956.836221712962</v>
      </c>
      <c r="C992" s="5" t="s">
        <v>131</v>
      </c>
      <c r="D992" s="15">
        <v>45173197036</v>
      </c>
      <c r="E992" s="8" t="s">
        <v>138</v>
      </c>
      <c r="H992" s="9">
        <v>735.75</v>
      </c>
      <c r="I992" s="5" t="s">
        <v>28</v>
      </c>
      <c r="J992" s="5" t="s">
        <v>139</v>
      </c>
    </row>
    <row r="993" spans="1:10">
      <c r="A993" s="5" t="s">
        <v>1070</v>
      </c>
      <c r="B993" s="6">
        <v>44956.836221712962</v>
      </c>
      <c r="C993" s="5" t="s">
        <v>131</v>
      </c>
      <c r="D993" s="15">
        <v>451132868911</v>
      </c>
      <c r="E993" s="8" t="s">
        <v>138</v>
      </c>
      <c r="H993" s="9">
        <v>5734.06</v>
      </c>
      <c r="I993" s="5" t="s">
        <v>28</v>
      </c>
      <c r="J993" s="5" t="s">
        <v>139</v>
      </c>
    </row>
    <row r="994" spans="1:10">
      <c r="A994" s="5" t="s">
        <v>1070</v>
      </c>
      <c r="B994" s="6">
        <v>44956.836221712962</v>
      </c>
      <c r="C994" s="5" t="s">
        <v>131</v>
      </c>
      <c r="D994" s="15">
        <v>451132868912</v>
      </c>
      <c r="E994" s="8" t="s">
        <v>138</v>
      </c>
      <c r="H994" s="9">
        <v>1858.8</v>
      </c>
      <c r="I994" s="5" t="s">
        <v>28</v>
      </c>
      <c r="J994" s="5" t="s">
        <v>139</v>
      </c>
    </row>
    <row r="995" spans="1:10">
      <c r="A995" s="5" t="s">
        <v>1070</v>
      </c>
      <c r="B995" s="6">
        <v>44956.836221712962</v>
      </c>
      <c r="C995" s="5" t="s">
        <v>131</v>
      </c>
      <c r="D995" s="15">
        <v>451132868913</v>
      </c>
      <c r="E995" s="8" t="s">
        <v>138</v>
      </c>
      <c r="H995" s="9">
        <v>10224.049999999999</v>
      </c>
      <c r="I995" s="5" t="s">
        <v>28</v>
      </c>
      <c r="J995" s="5" t="s">
        <v>139</v>
      </c>
    </row>
    <row r="996" spans="1:10">
      <c r="A996" s="5" t="s">
        <v>1070</v>
      </c>
      <c r="B996" s="6">
        <v>44956.836221712962</v>
      </c>
      <c r="C996" s="5" t="s">
        <v>131</v>
      </c>
      <c r="D996" s="15">
        <v>451132868914</v>
      </c>
      <c r="E996" s="8" t="s">
        <v>138</v>
      </c>
      <c r="H996" s="9">
        <v>3928.22</v>
      </c>
      <c r="I996" s="5" t="s">
        <v>28</v>
      </c>
      <c r="J996" s="5" t="s">
        <v>139</v>
      </c>
    </row>
    <row r="997" spans="1:10">
      <c r="A997" s="5" t="s">
        <v>1070</v>
      </c>
      <c r="B997" s="6">
        <v>44956.836221712962</v>
      </c>
      <c r="C997" s="5" t="s">
        <v>131</v>
      </c>
      <c r="D997" s="15">
        <v>451132868915</v>
      </c>
      <c r="E997" s="8" t="s">
        <v>138</v>
      </c>
      <c r="H997" s="9">
        <v>10939.36</v>
      </c>
      <c r="I997" s="5" t="s">
        <v>28</v>
      </c>
      <c r="J997" s="5" t="s">
        <v>139</v>
      </c>
    </row>
    <row r="998" spans="1:10">
      <c r="A998" s="5" t="s">
        <v>1070</v>
      </c>
      <c r="B998" s="6">
        <v>44956.836221712962</v>
      </c>
      <c r="C998" s="5" t="s">
        <v>131</v>
      </c>
      <c r="D998" s="15">
        <v>451132868916</v>
      </c>
      <c r="E998" s="8" t="s">
        <v>138</v>
      </c>
      <c r="H998" s="9">
        <v>6815.13</v>
      </c>
      <c r="I998" s="5" t="s">
        <v>28</v>
      </c>
      <c r="J998" s="5" t="s">
        <v>139</v>
      </c>
    </row>
    <row r="999" spans="1:10">
      <c r="A999" s="5" t="s">
        <v>1070</v>
      </c>
      <c r="B999" s="6">
        <v>44956.836221712962</v>
      </c>
      <c r="C999" s="5" t="s">
        <v>131</v>
      </c>
      <c r="D999" s="15">
        <v>45113286719</v>
      </c>
      <c r="E999" s="8" t="s">
        <v>138</v>
      </c>
      <c r="H999" s="9">
        <v>2487.89</v>
      </c>
      <c r="I999" s="5" t="s">
        <v>28</v>
      </c>
      <c r="J999" s="8" t="s">
        <v>142</v>
      </c>
    </row>
    <row r="1000" spans="1:10">
      <c r="A1000" s="5" t="s">
        <v>1070</v>
      </c>
      <c r="B1000" s="6">
        <v>44956.836221712962</v>
      </c>
      <c r="C1000" s="5" t="s">
        <v>131</v>
      </c>
      <c r="D1000" s="15">
        <v>45133139133</v>
      </c>
      <c r="E1000" s="8" t="s">
        <v>138</v>
      </c>
      <c r="H1000" s="9">
        <v>19000</v>
      </c>
      <c r="I1000" s="5" t="s">
        <v>28</v>
      </c>
      <c r="J1000" s="5" t="s">
        <v>141</v>
      </c>
    </row>
    <row r="1001" spans="1:10">
      <c r="A1001" s="5" t="s">
        <v>1070</v>
      </c>
      <c r="B1001" s="6">
        <v>44956.836221712962</v>
      </c>
      <c r="C1001" s="5" t="s">
        <v>131</v>
      </c>
      <c r="D1001" s="7"/>
      <c r="E1001" s="8"/>
      <c r="F1001" s="9">
        <v>14218</v>
      </c>
      <c r="I1001" s="10" t="s">
        <v>9</v>
      </c>
      <c r="J1001" s="8" t="s">
        <v>145</v>
      </c>
    </row>
    <row r="1002" spans="1:10">
      <c r="A1002" s="5" t="s">
        <v>1070</v>
      </c>
      <c r="B1002" s="6">
        <v>44956.836221712962</v>
      </c>
      <c r="C1002" s="5" t="s">
        <v>131</v>
      </c>
      <c r="D1002" s="7"/>
      <c r="E1002" s="8"/>
      <c r="F1002" s="9">
        <v>0.3</v>
      </c>
      <c r="I1002" s="10" t="s">
        <v>9</v>
      </c>
      <c r="J1002" s="5" t="s">
        <v>139</v>
      </c>
    </row>
    <row r="1003" spans="1:10">
      <c r="A1003" s="5" t="s">
        <v>1070</v>
      </c>
      <c r="B1003" s="6">
        <v>44956.836221712962</v>
      </c>
      <c r="C1003" s="5" t="s">
        <v>131</v>
      </c>
      <c r="D1003" s="7"/>
      <c r="E1003" s="8"/>
      <c r="F1003" s="9">
        <v>18890.2</v>
      </c>
      <c r="I1003" s="10" t="s">
        <v>9</v>
      </c>
      <c r="J1003" s="5" t="s">
        <v>143</v>
      </c>
    </row>
    <row r="1004" spans="1:10">
      <c r="A1004" s="5" t="s">
        <v>1070</v>
      </c>
      <c r="B1004" s="6">
        <v>44956.836221712962</v>
      </c>
      <c r="C1004" s="5" t="s">
        <v>131</v>
      </c>
      <c r="D1004" s="7"/>
      <c r="E1004" s="8"/>
      <c r="F1004" s="9">
        <v>8606.1</v>
      </c>
      <c r="I1004" s="10" t="s">
        <v>9</v>
      </c>
      <c r="J1004" s="5" t="s">
        <v>144</v>
      </c>
    </row>
    <row r="1005" spans="1:10">
      <c r="A1005" s="5" t="s">
        <v>1070</v>
      </c>
      <c r="B1005" s="6">
        <v>44956.836221712962</v>
      </c>
      <c r="C1005" s="5" t="s">
        <v>131</v>
      </c>
      <c r="D1005" s="7"/>
      <c r="E1005" s="8"/>
      <c r="F1005" s="9">
        <v>101266.9</v>
      </c>
      <c r="I1005" s="10" t="s">
        <v>9</v>
      </c>
      <c r="J1005" s="8" t="s">
        <v>402</v>
      </c>
    </row>
    <row r="1006" spans="1:10">
      <c r="A1006" s="5" t="s">
        <v>1070</v>
      </c>
      <c r="B1006" s="6">
        <v>44956.836221712962</v>
      </c>
      <c r="C1006" s="5" t="s">
        <v>131</v>
      </c>
      <c r="D1006" s="7"/>
      <c r="E1006" s="8"/>
      <c r="F1006" s="9">
        <v>167334.1</v>
      </c>
      <c r="I1006" s="10" t="s">
        <v>9</v>
      </c>
      <c r="J1006" s="5" t="s">
        <v>141</v>
      </c>
    </row>
    <row r="1007" spans="1:10">
      <c r="A1007" s="5" t="s">
        <v>1070</v>
      </c>
      <c r="B1007" s="6">
        <v>44956.836221712962</v>
      </c>
      <c r="C1007" s="5" t="s">
        <v>131</v>
      </c>
      <c r="D1007" s="7"/>
      <c r="E1007" s="8"/>
      <c r="F1007" s="9">
        <v>19618.8</v>
      </c>
      <c r="I1007" s="10" t="s">
        <v>9</v>
      </c>
      <c r="J1007" s="5" t="s">
        <v>146</v>
      </c>
    </row>
    <row r="1008" spans="1:10">
      <c r="A1008" s="5" t="s">
        <v>1070</v>
      </c>
      <c r="B1008" s="6">
        <v>44956.836221712962</v>
      </c>
      <c r="C1008" s="5" t="s">
        <v>131</v>
      </c>
      <c r="D1008" s="7"/>
      <c r="E1008" s="8"/>
      <c r="F1008" s="9">
        <v>16894</v>
      </c>
      <c r="I1008" s="10" t="s">
        <v>9</v>
      </c>
      <c r="J1008" s="5" t="s">
        <v>132</v>
      </c>
    </row>
    <row r="1009" spans="1:10">
      <c r="A1009" s="5" t="s">
        <v>1070</v>
      </c>
      <c r="B1009" s="6">
        <v>44956.836221712962</v>
      </c>
      <c r="C1009" s="5" t="s">
        <v>131</v>
      </c>
      <c r="D1009" s="7"/>
      <c r="E1009" s="8"/>
      <c r="F1009" s="9">
        <v>15344.5</v>
      </c>
      <c r="I1009" s="10" t="s">
        <v>9</v>
      </c>
      <c r="J1009" s="5" t="s">
        <v>147</v>
      </c>
    </row>
    <row r="1010" spans="1:10">
      <c r="A1010" s="5" t="s">
        <v>1070</v>
      </c>
      <c r="B1010" s="6">
        <v>44956.836221712962</v>
      </c>
      <c r="C1010" s="5" t="s">
        <v>131</v>
      </c>
      <c r="D1010" s="7"/>
      <c r="E1010" s="8"/>
      <c r="F1010" s="9">
        <v>13405</v>
      </c>
      <c r="I1010" s="10" t="s">
        <v>9</v>
      </c>
      <c r="J1010" s="8" t="s">
        <v>148</v>
      </c>
    </row>
    <row r="1011" spans="1:10">
      <c r="A1011" s="5" t="s">
        <v>1070</v>
      </c>
      <c r="B1011" s="6">
        <v>44956.836221712962</v>
      </c>
      <c r="C1011" s="5" t="s">
        <v>131</v>
      </c>
      <c r="D1011" s="7"/>
      <c r="E1011" s="8"/>
      <c r="F1011" s="9">
        <v>15022</v>
      </c>
      <c r="I1011" s="10" t="s">
        <v>9</v>
      </c>
      <c r="J1011" s="5" t="s">
        <v>149</v>
      </c>
    </row>
    <row r="1012" spans="1:10">
      <c r="A1012" s="5" t="s">
        <v>1070</v>
      </c>
      <c r="B1012" s="6">
        <v>44956.836221712962</v>
      </c>
      <c r="C1012" s="5" t="s">
        <v>131</v>
      </c>
      <c r="D1012" s="7"/>
      <c r="E1012" s="8"/>
      <c r="F1012" s="9">
        <v>99552</v>
      </c>
      <c r="I1012" s="10" t="s">
        <v>9</v>
      </c>
      <c r="J1012" s="5" t="s">
        <v>150</v>
      </c>
    </row>
    <row r="1013" spans="1:10">
      <c r="A1013" s="5" t="s">
        <v>1070</v>
      </c>
      <c r="B1013" s="6">
        <v>44956.836221712962</v>
      </c>
      <c r="C1013" s="5" t="s">
        <v>131</v>
      </c>
      <c r="D1013" s="7"/>
      <c r="E1013" s="8"/>
      <c r="F1013" s="9">
        <v>15918.7</v>
      </c>
      <c r="I1013" s="10" t="s">
        <v>9</v>
      </c>
      <c r="J1013" s="8" t="s">
        <v>151</v>
      </c>
    </row>
    <row r="1014" spans="1:10">
      <c r="A1014" s="5" t="s">
        <v>1070</v>
      </c>
      <c r="B1014" s="6">
        <v>44956.836221712962</v>
      </c>
      <c r="C1014" s="5" t="s">
        <v>131</v>
      </c>
      <c r="D1014" s="7"/>
      <c r="E1014" s="8"/>
      <c r="F1014" s="9">
        <v>14123.6</v>
      </c>
      <c r="I1014" s="10" t="s">
        <v>9</v>
      </c>
      <c r="J1014" s="8" t="s">
        <v>152</v>
      </c>
    </row>
    <row r="1015" spans="1:10">
      <c r="A1015" s="5" t="s">
        <v>1070</v>
      </c>
      <c r="B1015" s="6">
        <v>44956.836221712962</v>
      </c>
      <c r="C1015" s="5" t="s">
        <v>131</v>
      </c>
      <c r="D1015" s="7"/>
      <c r="E1015" s="8"/>
      <c r="F1015" s="9">
        <v>11229.3</v>
      </c>
      <c r="I1015" s="10" t="s">
        <v>9</v>
      </c>
      <c r="J1015" s="5" t="s">
        <v>1071</v>
      </c>
    </row>
    <row r="1016" spans="1:10">
      <c r="A1016" s="5" t="s">
        <v>1070</v>
      </c>
      <c r="B1016" s="6">
        <v>44956.836221712962</v>
      </c>
      <c r="C1016" s="5" t="s">
        <v>131</v>
      </c>
      <c r="D1016" s="7"/>
      <c r="E1016" s="8"/>
      <c r="F1016" s="9">
        <v>645.29999999999995</v>
      </c>
      <c r="I1016" s="10" t="s">
        <v>9</v>
      </c>
      <c r="J1016" s="8" t="s">
        <v>293</v>
      </c>
    </row>
    <row r="1017" spans="1:10">
      <c r="A1017" s="5" t="s">
        <v>1070</v>
      </c>
      <c r="B1017" s="6">
        <v>44956.836221712962</v>
      </c>
      <c r="C1017" s="5" t="s">
        <v>131</v>
      </c>
      <c r="D1017" s="7"/>
      <c r="E1017" s="8"/>
      <c r="F1017" s="9">
        <v>15843.2</v>
      </c>
      <c r="I1017" s="10" t="s">
        <v>9</v>
      </c>
      <c r="J1017" s="8" t="s">
        <v>154</v>
      </c>
    </row>
    <row r="1018" spans="1:10">
      <c r="A1018" s="5" t="s">
        <v>1070</v>
      </c>
      <c r="B1018" s="6">
        <v>44956.836221712962</v>
      </c>
      <c r="C1018" s="5" t="s">
        <v>131</v>
      </c>
      <c r="D1018" s="7"/>
      <c r="E1018" s="8"/>
      <c r="F1018" s="9">
        <v>24667.3</v>
      </c>
      <c r="I1018" s="10" t="s">
        <v>9</v>
      </c>
      <c r="J1018" s="8" t="s">
        <v>155</v>
      </c>
    </row>
    <row r="1019" spans="1:10">
      <c r="A1019" s="5" t="s">
        <v>1070</v>
      </c>
      <c r="B1019" s="6">
        <v>44956.836221712962</v>
      </c>
      <c r="C1019" s="5" t="s">
        <v>131</v>
      </c>
      <c r="D1019" s="7"/>
      <c r="E1019" s="8"/>
      <c r="F1019" s="9">
        <v>209336.2</v>
      </c>
      <c r="I1019" s="10" t="s">
        <v>9</v>
      </c>
      <c r="J1019" s="8" t="s">
        <v>142</v>
      </c>
    </row>
    <row r="1020" spans="1:10">
      <c r="A1020" s="11" t="s">
        <v>22</v>
      </c>
      <c r="B1020" s="3"/>
      <c r="C1020" s="3"/>
      <c r="D1020" s="19">
        <f>760557.93+22968</f>
        <v>783525.93</v>
      </c>
      <c r="E1020" s="8"/>
      <c r="F1020" s="39">
        <f>SUM(F987:G1019)</f>
        <v>783525.83000000007</v>
      </c>
      <c r="G1020" s="9"/>
      <c r="I1020" s="10"/>
      <c r="J1020" s="8"/>
    </row>
    <row r="1021" spans="1:10">
      <c r="A1021" s="13" t="s">
        <v>23</v>
      </c>
      <c r="B1021" s="13" t="s">
        <v>24</v>
      </c>
      <c r="C1021" s="13" t="s">
        <v>25</v>
      </c>
      <c r="D1021" s="7"/>
      <c r="E1021" s="8"/>
      <c r="G1021" s="9"/>
      <c r="I1021" s="10"/>
      <c r="J1021" s="8"/>
    </row>
    <row r="1022" spans="1:10" ht="15.75">
      <c r="D1022" s="14">
        <v>112691637</v>
      </c>
    </row>
    <row r="1023" spans="1:10" ht="15.75">
      <c r="D1023" s="14">
        <v>112691670</v>
      </c>
    </row>
    <row r="1025" spans="1:10">
      <c r="A1025" s="1" t="s">
        <v>0</v>
      </c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>
      <c r="A1026" s="3" t="s">
        <v>1093</v>
      </c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>
      <c r="A1027" s="95" t="s">
        <v>0</v>
      </c>
      <c r="B1027" s="95" t="s">
        <v>2</v>
      </c>
      <c r="C1027" s="95" t="s">
        <v>3</v>
      </c>
      <c r="D1027" s="95" t="s">
        <v>4</v>
      </c>
      <c r="E1027" s="95" t="s">
        <v>5</v>
      </c>
      <c r="F1027" s="97" t="s">
        <v>6</v>
      </c>
      <c r="G1027" s="98"/>
      <c r="H1027" s="99"/>
      <c r="I1027" s="95" t="s">
        <v>7</v>
      </c>
      <c r="J1027" s="95" t="s">
        <v>8</v>
      </c>
    </row>
    <row r="1028" spans="1:10">
      <c r="A1028" s="96"/>
      <c r="B1028" s="96"/>
      <c r="C1028" s="96"/>
      <c r="D1028" s="96"/>
      <c r="E1028" s="96"/>
      <c r="F1028" s="4" t="s">
        <v>9</v>
      </c>
      <c r="G1028" s="4" t="s">
        <v>10</v>
      </c>
      <c r="H1028" s="4" t="s">
        <v>11</v>
      </c>
      <c r="I1028" s="96"/>
      <c r="J1028" s="96"/>
    </row>
    <row r="1029" spans="1:10">
      <c r="A1029" s="5" t="s">
        <v>1111</v>
      </c>
      <c r="B1029" s="6">
        <v>44957.841121203703</v>
      </c>
      <c r="C1029" s="5" t="s">
        <v>131</v>
      </c>
      <c r="D1029" s="7"/>
      <c r="E1029" s="8"/>
      <c r="G1029" s="9">
        <v>8960</v>
      </c>
      <c r="I1029" s="10" t="s">
        <v>10</v>
      </c>
      <c r="J1029" s="5" t="s">
        <v>141</v>
      </c>
    </row>
    <row r="1030" spans="1:10">
      <c r="A1030" s="5" t="s">
        <v>1112</v>
      </c>
      <c r="B1030" s="6">
        <v>44957.841121203703</v>
      </c>
      <c r="C1030" s="5" t="s">
        <v>131</v>
      </c>
      <c r="D1030" s="15">
        <v>45133140404</v>
      </c>
      <c r="E1030" s="8" t="s">
        <v>138</v>
      </c>
      <c r="H1030" s="9">
        <v>1575.89</v>
      </c>
      <c r="I1030" s="5" t="s">
        <v>28</v>
      </c>
      <c r="J1030" s="5" t="s">
        <v>139</v>
      </c>
    </row>
    <row r="1031" spans="1:10">
      <c r="A1031" s="5" t="s">
        <v>1111</v>
      </c>
      <c r="B1031" s="6">
        <v>44957.841121203703</v>
      </c>
      <c r="C1031" s="5" t="s">
        <v>131</v>
      </c>
      <c r="D1031" s="15">
        <v>45163227506</v>
      </c>
      <c r="E1031" s="8" t="s">
        <v>138</v>
      </c>
      <c r="H1031" s="9">
        <v>217.38</v>
      </c>
      <c r="I1031" s="5" t="s">
        <v>28</v>
      </c>
      <c r="J1031" s="5" t="s">
        <v>139</v>
      </c>
    </row>
    <row r="1032" spans="1:10">
      <c r="A1032" s="5" t="s">
        <v>1111</v>
      </c>
      <c r="B1032" s="6">
        <v>44957.841121203703</v>
      </c>
      <c r="C1032" s="5" t="s">
        <v>131</v>
      </c>
      <c r="D1032" s="15">
        <v>45123271175</v>
      </c>
      <c r="E1032" s="8" t="s">
        <v>138</v>
      </c>
      <c r="H1032" s="9">
        <v>22118.42</v>
      </c>
      <c r="I1032" s="5" t="s">
        <v>28</v>
      </c>
      <c r="J1032" s="5" t="s">
        <v>139</v>
      </c>
    </row>
    <row r="1033" spans="1:10">
      <c r="A1033" s="5" t="s">
        <v>1111</v>
      </c>
      <c r="B1033" s="6">
        <v>44957.841121203703</v>
      </c>
      <c r="C1033" s="5" t="s">
        <v>131</v>
      </c>
      <c r="D1033" s="15">
        <v>451232711751</v>
      </c>
      <c r="E1033" s="8" t="s">
        <v>138</v>
      </c>
      <c r="H1033" s="9">
        <v>107901.77</v>
      </c>
      <c r="I1033" s="5" t="s">
        <v>28</v>
      </c>
      <c r="J1033" s="5" t="s">
        <v>139</v>
      </c>
    </row>
    <row r="1034" spans="1:10">
      <c r="A1034" s="5" t="s">
        <v>1111</v>
      </c>
      <c r="B1034" s="6">
        <v>44957.841121203703</v>
      </c>
      <c r="C1034" s="5" t="s">
        <v>131</v>
      </c>
      <c r="D1034" s="15">
        <v>45173200448</v>
      </c>
      <c r="E1034" s="8" t="s">
        <v>138</v>
      </c>
      <c r="H1034" s="9">
        <v>1918.35</v>
      </c>
      <c r="I1034" s="5" t="s">
        <v>28</v>
      </c>
      <c r="J1034" s="5" t="s">
        <v>139</v>
      </c>
    </row>
    <row r="1035" spans="1:10">
      <c r="A1035" s="5" t="s">
        <v>1111</v>
      </c>
      <c r="B1035" s="6">
        <v>44957.841121203703</v>
      </c>
      <c r="C1035" s="5" t="s">
        <v>131</v>
      </c>
      <c r="D1035" s="15">
        <v>45173200905</v>
      </c>
      <c r="E1035" s="8" t="s">
        <v>138</v>
      </c>
      <c r="H1035" s="9">
        <v>5283.94</v>
      </c>
      <c r="I1035" s="5" t="s">
        <v>28</v>
      </c>
      <c r="J1035" s="5" t="s">
        <v>139</v>
      </c>
    </row>
    <row r="1036" spans="1:10">
      <c r="A1036" s="5" t="s">
        <v>1111</v>
      </c>
      <c r="B1036" s="6">
        <v>44957.841121203703</v>
      </c>
      <c r="C1036" s="5" t="s">
        <v>131</v>
      </c>
      <c r="D1036" s="15">
        <v>45123272016</v>
      </c>
      <c r="E1036" s="8" t="s">
        <v>138</v>
      </c>
      <c r="H1036" s="9">
        <v>358</v>
      </c>
      <c r="I1036" s="5" t="s">
        <v>28</v>
      </c>
      <c r="J1036" s="5" t="s">
        <v>139</v>
      </c>
    </row>
    <row r="1037" spans="1:10">
      <c r="A1037" s="5" t="s">
        <v>1111</v>
      </c>
      <c r="B1037" s="6">
        <v>44957.841121203703</v>
      </c>
      <c r="C1037" s="5" t="s">
        <v>131</v>
      </c>
      <c r="D1037" s="15">
        <v>45133141007</v>
      </c>
      <c r="E1037" s="8" t="s">
        <v>138</v>
      </c>
      <c r="H1037" s="9">
        <v>1457.68</v>
      </c>
      <c r="I1037" s="5" t="s">
        <v>28</v>
      </c>
      <c r="J1037" s="5" t="s">
        <v>139</v>
      </c>
    </row>
    <row r="1038" spans="1:10">
      <c r="A1038" s="5" t="s">
        <v>1111</v>
      </c>
      <c r="B1038" s="6">
        <v>44957.841121203703</v>
      </c>
      <c r="C1038" s="5" t="s">
        <v>131</v>
      </c>
      <c r="D1038" s="15">
        <v>45113288699</v>
      </c>
      <c r="E1038" s="8" t="s">
        <v>138</v>
      </c>
      <c r="H1038" s="9">
        <v>131.97999999999999</v>
      </c>
      <c r="I1038" s="5" t="s">
        <v>28</v>
      </c>
      <c r="J1038" s="5" t="s">
        <v>139</v>
      </c>
    </row>
    <row r="1039" spans="1:10">
      <c r="A1039" s="5" t="s">
        <v>1111</v>
      </c>
      <c r="B1039" s="6">
        <v>44957.841121203703</v>
      </c>
      <c r="C1039" s="5" t="s">
        <v>131</v>
      </c>
      <c r="D1039" s="15">
        <v>13570593272</v>
      </c>
      <c r="E1039" s="8" t="s">
        <v>138</v>
      </c>
      <c r="H1039" s="9">
        <v>15000</v>
      </c>
      <c r="I1039" s="5" t="s">
        <v>28</v>
      </c>
      <c r="J1039" s="8" t="s">
        <v>142</v>
      </c>
    </row>
    <row r="1040" spans="1:10">
      <c r="A1040" s="5" t="s">
        <v>1111</v>
      </c>
      <c r="B1040" s="6">
        <v>44957.841121203703</v>
      </c>
      <c r="C1040" s="5" t="s">
        <v>131</v>
      </c>
      <c r="D1040" s="15">
        <v>45133141578</v>
      </c>
      <c r="E1040" s="8" t="s">
        <v>138</v>
      </c>
      <c r="H1040" s="9">
        <v>406.66</v>
      </c>
      <c r="I1040" s="5" t="s">
        <v>28</v>
      </c>
      <c r="J1040" s="5" t="s">
        <v>139</v>
      </c>
    </row>
    <row r="1041" spans="1:10">
      <c r="A1041" s="5" t="s">
        <v>1111</v>
      </c>
      <c r="B1041" s="6">
        <v>44957.841121203703</v>
      </c>
      <c r="C1041" s="5" t="s">
        <v>131</v>
      </c>
      <c r="D1041" s="15">
        <v>45113289099</v>
      </c>
      <c r="E1041" s="8" t="s">
        <v>138</v>
      </c>
      <c r="H1041" s="9">
        <v>8738.7000000000007</v>
      </c>
      <c r="I1041" s="5" t="s">
        <v>28</v>
      </c>
      <c r="J1041" s="8" t="s">
        <v>142</v>
      </c>
    </row>
    <row r="1042" spans="1:10">
      <c r="A1042" s="5" t="s">
        <v>1111</v>
      </c>
      <c r="B1042" s="6">
        <v>44957.841121203703</v>
      </c>
      <c r="C1042" s="5" t="s">
        <v>131</v>
      </c>
      <c r="D1042" s="15">
        <v>45173201967</v>
      </c>
      <c r="E1042" s="8" t="s">
        <v>138</v>
      </c>
      <c r="H1042" s="9">
        <v>40.700000000000003</v>
      </c>
      <c r="I1042" s="5" t="s">
        <v>28</v>
      </c>
      <c r="J1042" s="5" t="s">
        <v>139</v>
      </c>
    </row>
    <row r="1043" spans="1:10">
      <c r="A1043" s="5" t="s">
        <v>1111</v>
      </c>
      <c r="B1043" s="6">
        <v>44957.841121203703</v>
      </c>
      <c r="C1043" s="5" t="s">
        <v>131</v>
      </c>
      <c r="D1043" s="15">
        <v>45133140919</v>
      </c>
      <c r="E1043" s="8" t="s">
        <v>138</v>
      </c>
      <c r="H1043" s="9">
        <v>143.94999999999999</v>
      </c>
      <c r="I1043" s="5" t="s">
        <v>28</v>
      </c>
      <c r="J1043" s="5" t="s">
        <v>139</v>
      </c>
    </row>
    <row r="1044" spans="1:10">
      <c r="A1044" s="5" t="s">
        <v>1111</v>
      </c>
      <c r="B1044" s="6">
        <v>44957.841121203703</v>
      </c>
      <c r="C1044" s="5" t="s">
        <v>131</v>
      </c>
      <c r="D1044" s="15">
        <v>15980376199</v>
      </c>
      <c r="E1044" s="8" t="s">
        <v>138</v>
      </c>
      <c r="H1044" s="9">
        <v>2000</v>
      </c>
      <c r="I1044" s="5" t="s">
        <v>28</v>
      </c>
      <c r="J1044" s="5" t="s">
        <v>141</v>
      </c>
    </row>
    <row r="1045" spans="1:10">
      <c r="A1045" s="5" t="s">
        <v>1111</v>
      </c>
      <c r="B1045" s="6">
        <v>44957.841121203703</v>
      </c>
      <c r="C1045" s="5" t="s">
        <v>131</v>
      </c>
      <c r="D1045" s="7">
        <v>36968763</v>
      </c>
      <c r="E1045" s="8" t="s">
        <v>90</v>
      </c>
      <c r="H1045" s="9">
        <v>14981.88</v>
      </c>
      <c r="I1045" s="5" t="s">
        <v>28</v>
      </c>
      <c r="J1045" s="5" t="s">
        <v>139</v>
      </c>
    </row>
    <row r="1046" spans="1:10">
      <c r="A1046" s="5" t="s">
        <v>1111</v>
      </c>
      <c r="B1046" s="6">
        <v>44957.841121203703</v>
      </c>
      <c r="C1046" s="5" t="s">
        <v>131</v>
      </c>
      <c r="D1046" s="15">
        <v>23550684608</v>
      </c>
      <c r="E1046" s="8" t="s">
        <v>138</v>
      </c>
      <c r="H1046" s="9">
        <v>2300</v>
      </c>
      <c r="I1046" s="5" t="s">
        <v>28</v>
      </c>
      <c r="J1046" s="5" t="s">
        <v>141</v>
      </c>
    </row>
    <row r="1047" spans="1:10">
      <c r="A1047" s="5" t="s">
        <v>1111</v>
      </c>
      <c r="B1047" s="6">
        <v>44957.841121203703</v>
      </c>
      <c r="C1047" s="5" t="s">
        <v>131</v>
      </c>
      <c r="D1047" s="15">
        <v>451132889391</v>
      </c>
      <c r="E1047" s="8" t="s">
        <v>138</v>
      </c>
      <c r="H1047" s="9">
        <v>11639.9</v>
      </c>
      <c r="I1047" s="5" t="s">
        <v>28</v>
      </c>
      <c r="J1047" s="5" t="s">
        <v>139</v>
      </c>
    </row>
    <row r="1048" spans="1:10">
      <c r="A1048" s="5" t="s">
        <v>1111</v>
      </c>
      <c r="B1048" s="6">
        <v>44957.841121203703</v>
      </c>
      <c r="C1048" s="5" t="s">
        <v>131</v>
      </c>
      <c r="D1048" s="15">
        <v>451132889392</v>
      </c>
      <c r="E1048" s="8" t="s">
        <v>138</v>
      </c>
      <c r="H1048" s="9">
        <v>7975</v>
      </c>
      <c r="I1048" s="5" t="s">
        <v>28</v>
      </c>
      <c r="J1048" s="5" t="s">
        <v>139</v>
      </c>
    </row>
    <row r="1049" spans="1:10">
      <c r="A1049" s="5" t="s">
        <v>1111</v>
      </c>
      <c r="B1049" s="6">
        <v>44957.841121203703</v>
      </c>
      <c r="C1049" s="5" t="s">
        <v>131</v>
      </c>
      <c r="D1049" s="15">
        <v>451132889393</v>
      </c>
      <c r="E1049" s="8" t="s">
        <v>138</v>
      </c>
      <c r="H1049" s="9">
        <v>12804</v>
      </c>
      <c r="I1049" s="5" t="s">
        <v>28</v>
      </c>
      <c r="J1049" s="5" t="s">
        <v>139</v>
      </c>
    </row>
    <row r="1050" spans="1:10">
      <c r="A1050" s="5" t="s">
        <v>1111</v>
      </c>
      <c r="B1050" s="6">
        <v>44957.841121203703</v>
      </c>
      <c r="C1050" s="5" t="s">
        <v>131</v>
      </c>
      <c r="D1050" s="15">
        <v>451132889394</v>
      </c>
      <c r="E1050" s="8" t="s">
        <v>138</v>
      </c>
      <c r="H1050" s="9">
        <v>12079.7</v>
      </c>
      <c r="I1050" s="5" t="s">
        <v>28</v>
      </c>
      <c r="J1050" s="5" t="s">
        <v>139</v>
      </c>
    </row>
    <row r="1051" spans="1:10">
      <c r="A1051" s="5" t="s">
        <v>1111</v>
      </c>
      <c r="B1051" s="6">
        <v>44957.841121203703</v>
      </c>
      <c r="C1051" s="5" t="s">
        <v>131</v>
      </c>
      <c r="D1051" s="15">
        <v>451132889395</v>
      </c>
      <c r="E1051" s="8" t="s">
        <v>138</v>
      </c>
      <c r="H1051" s="9">
        <v>9410.1</v>
      </c>
      <c r="I1051" s="5" t="s">
        <v>28</v>
      </c>
      <c r="J1051" s="5" t="s">
        <v>139</v>
      </c>
    </row>
    <row r="1052" spans="1:10">
      <c r="A1052" s="5" t="s">
        <v>1111</v>
      </c>
      <c r="B1052" s="6">
        <v>44957.841121203703</v>
      </c>
      <c r="C1052" s="5" t="s">
        <v>131</v>
      </c>
      <c r="D1052" s="15">
        <v>451132889396</v>
      </c>
      <c r="E1052" s="8" t="s">
        <v>138</v>
      </c>
      <c r="H1052" s="9">
        <v>6588.3</v>
      </c>
      <c r="I1052" s="5" t="s">
        <v>28</v>
      </c>
      <c r="J1052" s="5" t="s">
        <v>139</v>
      </c>
    </row>
    <row r="1053" spans="1:10">
      <c r="A1053" s="5" t="s">
        <v>1111</v>
      </c>
      <c r="B1053" s="6">
        <v>44957.841121203703</v>
      </c>
      <c r="C1053" s="5" t="s">
        <v>131</v>
      </c>
      <c r="D1053" s="7"/>
      <c r="E1053" s="8"/>
      <c r="F1053" s="9">
        <v>4217.3999999999996</v>
      </c>
      <c r="I1053" s="10" t="s">
        <v>9</v>
      </c>
      <c r="J1053" s="5" t="s">
        <v>139</v>
      </c>
    </row>
    <row r="1054" spans="1:10">
      <c r="A1054" s="5" t="s">
        <v>1111</v>
      </c>
      <c r="B1054" s="6">
        <v>44957.841121203703</v>
      </c>
      <c r="C1054" s="5" t="s">
        <v>131</v>
      </c>
      <c r="D1054" s="7"/>
      <c r="E1054" s="8"/>
      <c r="F1054" s="9">
        <v>5483.7</v>
      </c>
      <c r="I1054" s="10" t="s">
        <v>9</v>
      </c>
      <c r="J1054" s="5" t="s">
        <v>143</v>
      </c>
    </row>
    <row r="1055" spans="1:10">
      <c r="A1055" s="5" t="s">
        <v>1111</v>
      </c>
      <c r="B1055" s="6">
        <v>44957.841121203703</v>
      </c>
      <c r="C1055" s="5" t="s">
        <v>131</v>
      </c>
      <c r="D1055" s="7"/>
      <c r="E1055" s="8"/>
      <c r="F1055" s="9">
        <v>121305.7</v>
      </c>
      <c r="I1055" s="10" t="s">
        <v>9</v>
      </c>
      <c r="J1055" s="8" t="s">
        <v>251</v>
      </c>
    </row>
    <row r="1056" spans="1:10">
      <c r="A1056" s="5" t="s">
        <v>1111</v>
      </c>
      <c r="B1056" s="6">
        <v>44957.841121203703</v>
      </c>
      <c r="C1056" s="5" t="s">
        <v>131</v>
      </c>
      <c r="D1056" s="7"/>
      <c r="E1056" s="8"/>
      <c r="F1056" s="9">
        <v>72471.100000000006</v>
      </c>
      <c r="I1056" s="10" t="s">
        <v>9</v>
      </c>
      <c r="J1056" s="5" t="s">
        <v>141</v>
      </c>
    </row>
    <row r="1057" spans="1:10">
      <c r="A1057" s="5" t="s">
        <v>1111</v>
      </c>
      <c r="B1057" s="6">
        <v>44957.841121203703</v>
      </c>
      <c r="C1057" s="5" t="s">
        <v>131</v>
      </c>
      <c r="D1057" s="7"/>
      <c r="E1057" s="8"/>
      <c r="F1057" s="9">
        <v>9386.2000000000007</v>
      </c>
      <c r="I1057" s="10" t="s">
        <v>9</v>
      </c>
      <c r="J1057" s="8" t="s">
        <v>145</v>
      </c>
    </row>
    <row r="1058" spans="1:10">
      <c r="A1058" s="5" t="s">
        <v>1111</v>
      </c>
      <c r="B1058" s="6">
        <v>44957.841121203703</v>
      </c>
      <c r="C1058" s="5" t="s">
        <v>131</v>
      </c>
      <c r="D1058" s="7"/>
      <c r="E1058" s="8"/>
      <c r="F1058" s="9">
        <v>13240.6</v>
      </c>
      <c r="I1058" s="10" t="s">
        <v>9</v>
      </c>
      <c r="J1058" s="5" t="s">
        <v>146</v>
      </c>
    </row>
    <row r="1059" spans="1:10">
      <c r="A1059" s="5" t="s">
        <v>1111</v>
      </c>
      <c r="B1059" s="6">
        <v>44957.841121203703</v>
      </c>
      <c r="C1059" s="5" t="s">
        <v>131</v>
      </c>
      <c r="D1059" s="7"/>
      <c r="E1059" s="8"/>
      <c r="F1059" s="9">
        <v>11867.5</v>
      </c>
      <c r="I1059" s="10" t="s">
        <v>9</v>
      </c>
      <c r="J1059" s="5" t="s">
        <v>132</v>
      </c>
    </row>
    <row r="1060" spans="1:10">
      <c r="A1060" s="5" t="s">
        <v>1111</v>
      </c>
      <c r="B1060" s="6">
        <v>44957.841121203703</v>
      </c>
      <c r="C1060" s="5" t="s">
        <v>131</v>
      </c>
      <c r="D1060" s="7"/>
      <c r="E1060" s="8"/>
      <c r="F1060" s="9">
        <v>13310</v>
      </c>
      <c r="I1060" s="10" t="s">
        <v>9</v>
      </c>
      <c r="J1060" s="5" t="s">
        <v>147</v>
      </c>
    </row>
    <row r="1061" spans="1:10">
      <c r="A1061" s="5" t="s">
        <v>1111</v>
      </c>
      <c r="B1061" s="6">
        <v>44957.841121203703</v>
      </c>
      <c r="C1061" s="5" t="s">
        <v>131</v>
      </c>
      <c r="D1061" s="7"/>
      <c r="E1061" s="8"/>
      <c r="F1061" s="9">
        <v>12589.2</v>
      </c>
      <c r="I1061" s="10" t="s">
        <v>9</v>
      </c>
      <c r="J1061" s="8" t="s">
        <v>148</v>
      </c>
    </row>
    <row r="1062" spans="1:10">
      <c r="A1062" s="5" t="s">
        <v>1111</v>
      </c>
      <c r="B1062" s="6">
        <v>44957.841121203703</v>
      </c>
      <c r="C1062" s="5" t="s">
        <v>131</v>
      </c>
      <c r="D1062" s="7"/>
      <c r="E1062" s="8"/>
      <c r="F1062" s="9">
        <v>8433.4</v>
      </c>
      <c r="I1062" s="10" t="s">
        <v>9</v>
      </c>
      <c r="J1062" s="5" t="s">
        <v>149</v>
      </c>
    </row>
    <row r="1063" spans="1:10">
      <c r="A1063" s="5" t="s">
        <v>1111</v>
      </c>
      <c r="B1063" s="6">
        <v>44957.841121203703</v>
      </c>
      <c r="C1063" s="5" t="s">
        <v>131</v>
      </c>
      <c r="D1063" s="7"/>
      <c r="E1063" s="8"/>
      <c r="F1063" s="9">
        <v>36187.599999999999</v>
      </c>
      <c r="I1063" s="10" t="s">
        <v>9</v>
      </c>
      <c r="J1063" s="5" t="s">
        <v>150</v>
      </c>
    </row>
    <row r="1064" spans="1:10">
      <c r="A1064" s="5" t="s">
        <v>1111</v>
      </c>
      <c r="B1064" s="6">
        <v>44957.841121203703</v>
      </c>
      <c r="C1064" s="5" t="s">
        <v>131</v>
      </c>
      <c r="D1064" s="7"/>
      <c r="E1064" s="8"/>
      <c r="F1064" s="9">
        <v>10801.6</v>
      </c>
      <c r="I1064" s="10" t="s">
        <v>9</v>
      </c>
      <c r="J1064" s="8" t="s">
        <v>151</v>
      </c>
    </row>
    <row r="1065" spans="1:10">
      <c r="A1065" s="5" t="s">
        <v>1111</v>
      </c>
      <c r="B1065" s="6">
        <v>44957.841121203703</v>
      </c>
      <c r="C1065" s="5" t="s">
        <v>131</v>
      </c>
      <c r="D1065" s="7"/>
      <c r="E1065" s="8"/>
      <c r="F1065" s="9">
        <v>11868.6</v>
      </c>
      <c r="I1065" s="10" t="s">
        <v>9</v>
      </c>
      <c r="J1065" s="8" t="s">
        <v>152</v>
      </c>
    </row>
    <row r="1066" spans="1:10">
      <c r="A1066" s="5" t="s">
        <v>1111</v>
      </c>
      <c r="B1066" s="6">
        <v>44957.841121203703</v>
      </c>
      <c r="C1066" s="5" t="s">
        <v>131</v>
      </c>
      <c r="D1066" s="7"/>
      <c r="E1066" s="8"/>
      <c r="F1066" s="9">
        <v>5738.1</v>
      </c>
      <c r="I1066" s="10" t="s">
        <v>9</v>
      </c>
      <c r="J1066" s="5" t="s">
        <v>1071</v>
      </c>
    </row>
    <row r="1067" spans="1:10">
      <c r="A1067" s="5" t="s">
        <v>1111</v>
      </c>
      <c r="B1067" s="6">
        <v>44957.841121203703</v>
      </c>
      <c r="C1067" s="5" t="s">
        <v>131</v>
      </c>
      <c r="D1067" s="7"/>
      <c r="E1067" s="8"/>
      <c r="F1067" s="9">
        <v>15087.2</v>
      </c>
      <c r="I1067" s="10" t="s">
        <v>9</v>
      </c>
      <c r="J1067" s="8" t="s">
        <v>293</v>
      </c>
    </row>
    <row r="1068" spans="1:10">
      <c r="A1068" s="5" t="s">
        <v>1111</v>
      </c>
      <c r="B1068" s="6">
        <v>44957.841121203703</v>
      </c>
      <c r="C1068" s="5" t="s">
        <v>131</v>
      </c>
      <c r="D1068" s="7"/>
      <c r="E1068" s="8"/>
      <c r="F1068" s="9">
        <v>9892.7999999999993</v>
      </c>
      <c r="I1068" s="10" t="s">
        <v>9</v>
      </c>
      <c r="J1068" s="8" t="s">
        <v>154</v>
      </c>
    </row>
    <row r="1069" spans="1:10">
      <c r="A1069" s="5" t="s">
        <v>1111</v>
      </c>
      <c r="B1069" s="6">
        <v>44957.841121203703</v>
      </c>
      <c r="C1069" s="5" t="s">
        <v>131</v>
      </c>
      <c r="D1069" s="7"/>
      <c r="E1069" s="8"/>
      <c r="F1069" s="9">
        <v>15185.1</v>
      </c>
      <c r="I1069" s="10" t="s">
        <v>9</v>
      </c>
      <c r="J1069" s="8" t="s">
        <v>155</v>
      </c>
    </row>
    <row r="1070" spans="1:10">
      <c r="A1070" s="5" t="s">
        <v>1111</v>
      </c>
      <c r="B1070" s="6">
        <v>44957.841121203703</v>
      </c>
      <c r="C1070" s="5" t="s">
        <v>131</v>
      </c>
      <c r="D1070" s="7"/>
      <c r="E1070" s="8"/>
      <c r="F1070" s="9">
        <v>13508.2</v>
      </c>
      <c r="I1070" s="10" t="s">
        <v>9</v>
      </c>
      <c r="J1070" s="8" t="s">
        <v>401</v>
      </c>
    </row>
    <row r="1071" spans="1:10">
      <c r="A1071" s="5" t="s">
        <v>1111</v>
      </c>
      <c r="B1071" s="6">
        <v>44957.841121203703</v>
      </c>
      <c r="C1071" s="5" t="s">
        <v>131</v>
      </c>
      <c r="D1071" s="7"/>
      <c r="E1071" s="8"/>
      <c r="F1071" s="9">
        <v>205513.9</v>
      </c>
      <c r="I1071" s="10" t="s">
        <v>9</v>
      </c>
      <c r="J1071" s="8" t="s">
        <v>142</v>
      </c>
    </row>
    <row r="1072" spans="1:10">
      <c r="A1072" s="5" t="s">
        <v>1111</v>
      </c>
      <c r="B1072" s="6">
        <v>44957.841121203703</v>
      </c>
      <c r="C1072" s="5" t="s">
        <v>131</v>
      </c>
      <c r="D1072" s="7"/>
      <c r="E1072" s="8"/>
      <c r="F1072" s="9">
        <v>13529.3</v>
      </c>
      <c r="I1072" s="10" t="s">
        <v>9</v>
      </c>
      <c r="J1072" s="5" t="s">
        <v>400</v>
      </c>
    </row>
    <row r="1073" spans="1:10">
      <c r="A1073" s="5" t="s">
        <v>1111</v>
      </c>
      <c r="B1073" s="6">
        <v>44957.841121203703</v>
      </c>
      <c r="C1073" s="5" t="s">
        <v>131</v>
      </c>
      <c r="D1073" s="7"/>
      <c r="E1073" s="8"/>
      <c r="F1073" s="9">
        <v>5059.6000000000004</v>
      </c>
      <c r="I1073" s="10" t="s">
        <v>9</v>
      </c>
      <c r="J1073" s="5" t="s">
        <v>157</v>
      </c>
    </row>
    <row r="1074" spans="1:10">
      <c r="A1074" s="11" t="s">
        <v>22</v>
      </c>
      <c r="B1074" s="3"/>
      <c r="C1074" s="3"/>
      <c r="D1074" s="7"/>
      <c r="E1074" s="8"/>
      <c r="F1074" s="12">
        <f>SUM(F1029:G1073)</f>
        <v>623636.79999999993</v>
      </c>
      <c r="G1074" s="9"/>
      <c r="I1074" s="10"/>
      <c r="J1074" s="5"/>
    </row>
    <row r="1075" spans="1:10" ht="15.75">
      <c r="A1075" s="13" t="s">
        <v>23</v>
      </c>
      <c r="B1075" s="13" t="s">
        <v>24</v>
      </c>
      <c r="C1075" s="13" t="s">
        <v>25</v>
      </c>
      <c r="D1075" s="14">
        <v>112695368</v>
      </c>
      <c r="E1075" s="8"/>
      <c r="G1075" s="9"/>
      <c r="I1075" s="10"/>
      <c r="J1075" s="5"/>
    </row>
    <row r="1078" spans="1:10">
      <c r="A1078" s="1" t="s">
        <v>0</v>
      </c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>
      <c r="A1079" s="3" t="s">
        <v>1131</v>
      </c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>
      <c r="A1080" s="95" t="s">
        <v>0</v>
      </c>
      <c r="B1080" s="95" t="s">
        <v>2</v>
      </c>
      <c r="C1080" s="95" t="s">
        <v>3</v>
      </c>
      <c r="D1080" s="95" t="s">
        <v>4</v>
      </c>
      <c r="E1080" s="95" t="s">
        <v>5</v>
      </c>
      <c r="F1080" s="97" t="s">
        <v>6</v>
      </c>
      <c r="G1080" s="98"/>
      <c r="H1080" s="99"/>
      <c r="I1080" s="95" t="s">
        <v>7</v>
      </c>
      <c r="J1080" s="95" t="s">
        <v>8</v>
      </c>
    </row>
    <row r="1081" spans="1:10">
      <c r="A1081" s="96"/>
      <c r="B1081" s="96"/>
      <c r="C1081" s="96"/>
      <c r="D1081" s="96"/>
      <c r="E1081" s="96"/>
      <c r="F1081" s="4" t="s">
        <v>9</v>
      </c>
      <c r="G1081" s="4" t="s">
        <v>10</v>
      </c>
      <c r="H1081" s="4" t="s">
        <v>11</v>
      </c>
      <c r="I1081" s="96"/>
      <c r="J1081" s="96"/>
    </row>
    <row r="1082" spans="1:10">
      <c r="A1082" s="5" t="s">
        <v>1144</v>
      </c>
      <c r="B1082" s="6">
        <v>44958.82661340278</v>
      </c>
      <c r="C1082" s="5" t="s">
        <v>131</v>
      </c>
      <c r="D1082" s="7"/>
      <c r="E1082" s="8"/>
      <c r="G1082" s="9">
        <v>3753.96</v>
      </c>
      <c r="I1082" s="10" t="s">
        <v>10</v>
      </c>
      <c r="J1082" s="8" t="s">
        <v>142</v>
      </c>
    </row>
    <row r="1083" spans="1:10">
      <c r="A1083" s="5" t="s">
        <v>1145</v>
      </c>
      <c r="B1083" s="6">
        <v>44958.82661340278</v>
      </c>
      <c r="C1083" s="5" t="s">
        <v>131</v>
      </c>
      <c r="D1083" s="15">
        <v>45143509622</v>
      </c>
      <c r="E1083" s="8" t="s">
        <v>138</v>
      </c>
      <c r="H1083" s="9">
        <v>2587.1999999999998</v>
      </c>
      <c r="I1083" s="5" t="s">
        <v>28</v>
      </c>
      <c r="J1083" s="5" t="s">
        <v>141</v>
      </c>
    </row>
    <row r="1084" spans="1:10">
      <c r="A1084" s="5" t="s">
        <v>1144</v>
      </c>
      <c r="B1084" s="6">
        <v>44958.82661340278</v>
      </c>
      <c r="C1084" s="5" t="s">
        <v>131</v>
      </c>
      <c r="D1084" s="7">
        <v>6944726125</v>
      </c>
      <c r="E1084" s="5" t="s">
        <v>88</v>
      </c>
      <c r="H1084" s="9">
        <v>4018.2</v>
      </c>
      <c r="I1084" s="5" t="s">
        <v>28</v>
      </c>
      <c r="J1084" s="5" t="s">
        <v>139</v>
      </c>
    </row>
    <row r="1085" spans="1:10">
      <c r="A1085" s="5" t="s">
        <v>1144</v>
      </c>
      <c r="B1085" s="6">
        <v>44958.82661340278</v>
      </c>
      <c r="C1085" s="5" t="s">
        <v>131</v>
      </c>
      <c r="D1085" s="15">
        <v>45173202956</v>
      </c>
      <c r="E1085" s="8" t="s">
        <v>138</v>
      </c>
      <c r="H1085" s="9">
        <v>482.96</v>
      </c>
      <c r="I1085" s="5" t="s">
        <v>28</v>
      </c>
      <c r="J1085" s="5" t="s">
        <v>139</v>
      </c>
    </row>
    <row r="1086" spans="1:10">
      <c r="A1086" s="5" t="s">
        <v>1144</v>
      </c>
      <c r="B1086" s="6">
        <v>44958.82661340278</v>
      </c>
      <c r="C1086" s="5" t="s">
        <v>131</v>
      </c>
      <c r="D1086" s="15">
        <v>45153136490</v>
      </c>
      <c r="E1086" s="8" t="s">
        <v>138</v>
      </c>
      <c r="H1086" s="9">
        <v>6767.66</v>
      </c>
      <c r="I1086" s="5" t="s">
        <v>28</v>
      </c>
      <c r="J1086" s="5" t="s">
        <v>139</v>
      </c>
    </row>
    <row r="1087" spans="1:10">
      <c r="A1087" s="5" t="s">
        <v>1144</v>
      </c>
      <c r="B1087" s="6">
        <v>44958.82661340278</v>
      </c>
      <c r="C1087" s="5" t="s">
        <v>131</v>
      </c>
      <c r="D1087" s="15">
        <v>45143510084</v>
      </c>
      <c r="E1087" s="8" t="s">
        <v>138</v>
      </c>
      <c r="H1087" s="9">
        <v>1734.19</v>
      </c>
      <c r="I1087" s="5" t="s">
        <v>28</v>
      </c>
      <c r="J1087" s="5" t="s">
        <v>139</v>
      </c>
    </row>
    <row r="1088" spans="1:10">
      <c r="A1088" s="5" t="s">
        <v>1144</v>
      </c>
      <c r="B1088" s="6">
        <v>44958.82661340278</v>
      </c>
      <c r="C1088" s="5" t="s">
        <v>131</v>
      </c>
      <c r="D1088" s="15">
        <v>45173203772</v>
      </c>
      <c r="E1088" s="8" t="s">
        <v>138</v>
      </c>
      <c r="H1088" s="9">
        <v>270.08</v>
      </c>
      <c r="I1088" s="5" t="s">
        <v>28</v>
      </c>
      <c r="J1088" s="5" t="s">
        <v>139</v>
      </c>
    </row>
    <row r="1089" spans="1:10">
      <c r="A1089" s="5" t="s">
        <v>1144</v>
      </c>
      <c r="B1089" s="6">
        <v>44958.82661340278</v>
      </c>
      <c r="C1089" s="5" t="s">
        <v>131</v>
      </c>
      <c r="D1089" s="15">
        <v>45113292216</v>
      </c>
      <c r="E1089" s="8" t="s">
        <v>138</v>
      </c>
      <c r="H1089" s="9">
        <v>916.82</v>
      </c>
      <c r="I1089" s="5" t="s">
        <v>28</v>
      </c>
      <c r="J1089" s="5" t="s">
        <v>139</v>
      </c>
    </row>
    <row r="1090" spans="1:10">
      <c r="A1090" s="5" t="s">
        <v>1144</v>
      </c>
      <c r="B1090" s="6">
        <v>44958.82661340278</v>
      </c>
      <c r="C1090" s="5" t="s">
        <v>131</v>
      </c>
      <c r="D1090" s="15">
        <v>45143511446</v>
      </c>
      <c r="E1090" s="8" t="s">
        <v>138</v>
      </c>
      <c r="H1090" s="9">
        <v>226.9</v>
      </c>
      <c r="I1090" s="5" t="s">
        <v>28</v>
      </c>
      <c r="J1090" s="5" t="s">
        <v>139</v>
      </c>
    </row>
    <row r="1091" spans="1:10">
      <c r="A1091" s="5" t="s">
        <v>1144</v>
      </c>
      <c r="B1091" s="6">
        <v>44958.82661340278</v>
      </c>
      <c r="C1091" s="5" t="s">
        <v>131</v>
      </c>
      <c r="D1091" s="15">
        <v>45133144560</v>
      </c>
      <c r="E1091" s="8" t="s">
        <v>138</v>
      </c>
      <c r="H1091" s="9">
        <v>139.97999999999999</v>
      </c>
      <c r="I1091" s="5" t="s">
        <v>28</v>
      </c>
      <c r="J1091" s="5" t="s">
        <v>139</v>
      </c>
    </row>
    <row r="1092" spans="1:10">
      <c r="A1092" s="5" t="s">
        <v>1144</v>
      </c>
      <c r="B1092" s="6">
        <v>44958.82661340278</v>
      </c>
      <c r="C1092" s="5" t="s">
        <v>131</v>
      </c>
      <c r="D1092" s="7"/>
      <c r="E1092" s="8"/>
      <c r="F1092" s="9">
        <v>5880.1</v>
      </c>
      <c r="I1092" s="10" t="s">
        <v>9</v>
      </c>
      <c r="J1092" s="5" t="s">
        <v>143</v>
      </c>
    </row>
    <row r="1093" spans="1:10">
      <c r="A1093" s="5" t="s">
        <v>1144</v>
      </c>
      <c r="B1093" s="6">
        <v>44958.82661340278</v>
      </c>
      <c r="C1093" s="5" t="s">
        <v>131</v>
      </c>
      <c r="D1093" s="7"/>
      <c r="E1093" s="8"/>
      <c r="F1093" s="9">
        <v>59898</v>
      </c>
      <c r="I1093" s="10" t="s">
        <v>9</v>
      </c>
      <c r="J1093" s="5" t="s">
        <v>141</v>
      </c>
    </row>
    <row r="1094" spans="1:10">
      <c r="A1094" s="5" t="s">
        <v>1144</v>
      </c>
      <c r="B1094" s="6">
        <v>44958.82661340278</v>
      </c>
      <c r="C1094" s="5" t="s">
        <v>131</v>
      </c>
      <c r="D1094" s="7"/>
      <c r="E1094" s="8"/>
      <c r="F1094" s="9">
        <v>9170.4</v>
      </c>
      <c r="I1094" s="10" t="s">
        <v>9</v>
      </c>
      <c r="J1094" s="8" t="s">
        <v>145</v>
      </c>
    </row>
    <row r="1095" spans="1:10">
      <c r="A1095" s="5" t="s">
        <v>1144</v>
      </c>
      <c r="B1095" s="6">
        <v>44958.82661340278</v>
      </c>
      <c r="C1095" s="5" t="s">
        <v>131</v>
      </c>
      <c r="D1095" s="7"/>
      <c r="E1095" s="8"/>
      <c r="F1095" s="9">
        <v>11030.2</v>
      </c>
      <c r="I1095" s="10" t="s">
        <v>9</v>
      </c>
      <c r="J1095" s="5" t="s">
        <v>146</v>
      </c>
    </row>
    <row r="1096" spans="1:10">
      <c r="A1096" s="5" t="s">
        <v>1144</v>
      </c>
      <c r="B1096" s="6">
        <v>44958.82661340278</v>
      </c>
      <c r="C1096" s="5" t="s">
        <v>131</v>
      </c>
      <c r="D1096" s="7"/>
      <c r="E1096" s="8"/>
      <c r="F1096" s="9">
        <v>8602</v>
      </c>
      <c r="I1096" s="10" t="s">
        <v>9</v>
      </c>
      <c r="J1096" s="5" t="s">
        <v>132</v>
      </c>
    </row>
    <row r="1097" spans="1:10">
      <c r="A1097" s="5" t="s">
        <v>1144</v>
      </c>
      <c r="B1097" s="6">
        <v>44958.82661340278</v>
      </c>
      <c r="C1097" s="5" t="s">
        <v>131</v>
      </c>
      <c r="D1097" s="7"/>
      <c r="E1097" s="8"/>
      <c r="F1097" s="9">
        <v>10219.799999999999</v>
      </c>
      <c r="I1097" s="10" t="s">
        <v>9</v>
      </c>
      <c r="J1097" s="5" t="s">
        <v>147</v>
      </c>
    </row>
    <row r="1098" spans="1:10">
      <c r="A1098" s="5" t="s">
        <v>1144</v>
      </c>
      <c r="B1098" s="6">
        <v>44958.82661340278</v>
      </c>
      <c r="C1098" s="5" t="s">
        <v>131</v>
      </c>
      <c r="D1098" s="7"/>
      <c r="E1098" s="8"/>
      <c r="F1098" s="9">
        <v>10288.299999999999</v>
      </c>
      <c r="I1098" s="10" t="s">
        <v>9</v>
      </c>
      <c r="J1098" s="8" t="s">
        <v>148</v>
      </c>
    </row>
    <row r="1099" spans="1:10">
      <c r="A1099" s="5" t="s">
        <v>1144</v>
      </c>
      <c r="B1099" s="6">
        <v>44958.82661340278</v>
      </c>
      <c r="C1099" s="5" t="s">
        <v>131</v>
      </c>
      <c r="D1099" s="7"/>
      <c r="E1099" s="8"/>
      <c r="F1099" s="9">
        <v>32718.1</v>
      </c>
      <c r="I1099" s="10" t="s">
        <v>9</v>
      </c>
      <c r="J1099" s="5" t="s">
        <v>149</v>
      </c>
    </row>
    <row r="1100" spans="1:10">
      <c r="A1100" s="5" t="s">
        <v>1144</v>
      </c>
      <c r="B1100" s="6">
        <v>44958.82661340278</v>
      </c>
      <c r="C1100" s="5" t="s">
        <v>131</v>
      </c>
      <c r="D1100" s="7"/>
      <c r="E1100" s="8"/>
      <c r="F1100" s="9">
        <v>25236.799999999999</v>
      </c>
      <c r="I1100" s="10" t="s">
        <v>9</v>
      </c>
      <c r="J1100" s="5" t="s">
        <v>150</v>
      </c>
    </row>
    <row r="1101" spans="1:10">
      <c r="A1101" s="5" t="s">
        <v>1144</v>
      </c>
      <c r="B1101" s="6">
        <v>44958.82661340278</v>
      </c>
      <c r="C1101" s="5" t="s">
        <v>131</v>
      </c>
      <c r="D1101" s="7"/>
      <c r="E1101" s="8"/>
      <c r="F1101" s="9">
        <v>6701.5</v>
      </c>
      <c r="I1101" s="10" t="s">
        <v>9</v>
      </c>
      <c r="J1101" s="8" t="s">
        <v>151</v>
      </c>
    </row>
    <row r="1102" spans="1:10">
      <c r="A1102" s="5" t="s">
        <v>1144</v>
      </c>
      <c r="B1102" s="6">
        <v>44958.82661340278</v>
      </c>
      <c r="C1102" s="5" t="s">
        <v>131</v>
      </c>
      <c r="D1102" s="7"/>
      <c r="E1102" s="8"/>
      <c r="F1102" s="9">
        <v>6413.6</v>
      </c>
      <c r="I1102" s="10" t="s">
        <v>9</v>
      </c>
      <c r="J1102" s="8" t="s">
        <v>152</v>
      </c>
    </row>
    <row r="1103" spans="1:10">
      <c r="A1103" s="5" t="s">
        <v>1144</v>
      </c>
      <c r="B1103" s="6">
        <v>44958.82661340278</v>
      </c>
      <c r="C1103" s="5" t="s">
        <v>131</v>
      </c>
      <c r="D1103" s="7"/>
      <c r="E1103" s="8"/>
      <c r="F1103" s="9">
        <v>12642.3</v>
      </c>
      <c r="I1103" s="10" t="s">
        <v>9</v>
      </c>
      <c r="J1103" s="8" t="s">
        <v>155</v>
      </c>
    </row>
    <row r="1104" spans="1:10">
      <c r="A1104" s="5" t="s">
        <v>1144</v>
      </c>
      <c r="B1104" s="6">
        <v>44958.82661340278</v>
      </c>
      <c r="C1104" s="5" t="s">
        <v>131</v>
      </c>
      <c r="D1104" s="7"/>
      <c r="E1104" s="8"/>
      <c r="F1104" s="9">
        <v>4545.3</v>
      </c>
      <c r="I1104" s="10" t="s">
        <v>9</v>
      </c>
      <c r="J1104" s="8" t="s">
        <v>401</v>
      </c>
    </row>
    <row r="1105" spans="1:10">
      <c r="A1105" s="5" t="s">
        <v>1144</v>
      </c>
      <c r="B1105" s="6">
        <v>44958.82661340278</v>
      </c>
      <c r="C1105" s="5" t="s">
        <v>131</v>
      </c>
      <c r="D1105" s="7"/>
      <c r="E1105" s="8"/>
      <c r="F1105" s="9">
        <v>60119.199999999997</v>
      </c>
      <c r="I1105" s="10" t="s">
        <v>9</v>
      </c>
      <c r="J1105" s="8" t="s">
        <v>142</v>
      </c>
    </row>
    <row r="1106" spans="1:10">
      <c r="A1106" s="5" t="s">
        <v>1144</v>
      </c>
      <c r="B1106" s="6">
        <v>44958.82661340278</v>
      </c>
      <c r="C1106" s="5" t="s">
        <v>131</v>
      </c>
      <c r="D1106" s="7"/>
      <c r="E1106" s="8"/>
      <c r="F1106" s="9">
        <v>12791</v>
      </c>
      <c r="I1106" s="10" t="s">
        <v>9</v>
      </c>
      <c r="J1106" s="5" t="s">
        <v>156</v>
      </c>
    </row>
    <row r="1107" spans="1:10">
      <c r="A1107" s="5" t="s">
        <v>1144</v>
      </c>
      <c r="B1107" s="6">
        <v>44958.82661340278</v>
      </c>
      <c r="C1107" s="5" t="s">
        <v>131</v>
      </c>
      <c r="D1107" s="7"/>
      <c r="E1107" s="8"/>
      <c r="F1107" s="9">
        <v>1928.1</v>
      </c>
      <c r="I1107" s="10" t="s">
        <v>9</v>
      </c>
      <c r="J1107" s="5" t="s">
        <v>158</v>
      </c>
    </row>
    <row r="1108" spans="1:10">
      <c r="A1108" s="5" t="s">
        <v>1144</v>
      </c>
      <c r="B1108" s="6">
        <v>44958.82661340278</v>
      </c>
      <c r="C1108" s="5" t="s">
        <v>131</v>
      </c>
      <c r="D1108" s="7"/>
      <c r="E1108" s="8"/>
      <c r="F1108" s="9">
        <v>89624.5</v>
      </c>
      <c r="I1108" s="10" t="s">
        <v>9</v>
      </c>
      <c r="J1108" s="5" t="s">
        <v>291</v>
      </c>
    </row>
    <row r="1109" spans="1:10">
      <c r="A1109" s="11" t="s">
        <v>22</v>
      </c>
      <c r="B1109" s="3"/>
      <c r="C1109" s="3"/>
      <c r="D1109" s="19">
        <f>311707.16+59856</f>
        <v>371563.16</v>
      </c>
      <c r="E1109" s="8"/>
      <c r="F1109" s="39">
        <f>SUM(F1082:G1108)</f>
        <v>371563.15999999992</v>
      </c>
      <c r="H1109" s="9"/>
      <c r="I1109" s="10"/>
      <c r="J1109" s="8"/>
    </row>
    <row r="1110" spans="1:10">
      <c r="A1110" s="13" t="s">
        <v>23</v>
      </c>
      <c r="B1110" s="13" t="s">
        <v>24</v>
      </c>
      <c r="C1110" s="13" t="s">
        <v>25</v>
      </c>
      <c r="D1110" s="7"/>
      <c r="E1110" s="8"/>
      <c r="H1110" s="9"/>
      <c r="I1110" s="10"/>
      <c r="J1110" s="8"/>
    </row>
    <row r="1111" spans="1:10" ht="15.75">
      <c r="D1111" s="14">
        <v>112695369</v>
      </c>
    </row>
    <row r="1112" spans="1:10" ht="15.75">
      <c r="D1112" s="14">
        <v>112695395</v>
      </c>
    </row>
    <row r="1114" spans="1:10">
      <c r="A1114" s="1" t="s">
        <v>0</v>
      </c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>
      <c r="A1115" s="3" t="s">
        <v>1169</v>
      </c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>
      <c r="A1116" s="95" t="s">
        <v>0</v>
      </c>
      <c r="B1116" s="95" t="s">
        <v>2</v>
      </c>
      <c r="C1116" s="95" t="s">
        <v>3</v>
      </c>
      <c r="D1116" s="95" t="s">
        <v>4</v>
      </c>
      <c r="E1116" s="95" t="s">
        <v>5</v>
      </c>
      <c r="F1116" s="97" t="s">
        <v>6</v>
      </c>
      <c r="G1116" s="98"/>
      <c r="H1116" s="99"/>
      <c r="I1116" s="95" t="s">
        <v>7</v>
      </c>
      <c r="J1116" s="95" t="s">
        <v>8</v>
      </c>
    </row>
    <row r="1117" spans="1:10">
      <c r="A1117" s="96"/>
      <c r="B1117" s="96"/>
      <c r="C1117" s="96"/>
      <c r="D1117" s="96"/>
      <c r="E1117" s="96"/>
      <c r="F1117" s="4" t="s">
        <v>9</v>
      </c>
      <c r="G1117" s="4" t="s">
        <v>10</v>
      </c>
      <c r="H1117" s="4" t="s">
        <v>11</v>
      </c>
      <c r="I1117" s="96"/>
      <c r="J1117" s="96"/>
    </row>
    <row r="1118" spans="1:10">
      <c r="A1118" s="5" t="s">
        <v>1186</v>
      </c>
      <c r="B1118" s="6">
        <v>44959.754336030092</v>
      </c>
      <c r="C1118" s="5" t="s">
        <v>131</v>
      </c>
      <c r="D1118" s="15">
        <v>45173205518</v>
      </c>
      <c r="E1118" s="8" t="s">
        <v>138</v>
      </c>
      <c r="H1118" s="9">
        <v>3079.1</v>
      </c>
      <c r="I1118" s="5" t="s">
        <v>28</v>
      </c>
      <c r="J1118" s="5" t="s">
        <v>141</v>
      </c>
    </row>
    <row r="1119" spans="1:10">
      <c r="A1119" s="5" t="s">
        <v>1186</v>
      </c>
      <c r="B1119" s="6">
        <v>44959.754336030092</v>
      </c>
      <c r="C1119" s="5" t="s">
        <v>131</v>
      </c>
      <c r="D1119" s="15">
        <v>45113292391</v>
      </c>
      <c r="E1119" s="8" t="s">
        <v>138</v>
      </c>
      <c r="H1119" s="9">
        <v>5170.8999999999996</v>
      </c>
      <c r="I1119" s="5" t="s">
        <v>28</v>
      </c>
      <c r="J1119" s="5" t="s">
        <v>141</v>
      </c>
    </row>
    <row r="1120" spans="1:10">
      <c r="A1120" s="5" t="s">
        <v>1186</v>
      </c>
      <c r="B1120" s="6">
        <v>44959.754336030092</v>
      </c>
      <c r="C1120" s="5" t="s">
        <v>131</v>
      </c>
      <c r="D1120" s="15">
        <v>45123277039</v>
      </c>
      <c r="E1120" s="8" t="s">
        <v>138</v>
      </c>
      <c r="H1120" s="9">
        <v>2798.52</v>
      </c>
      <c r="I1120" s="5" t="s">
        <v>28</v>
      </c>
      <c r="J1120" s="5" t="s">
        <v>139</v>
      </c>
    </row>
    <row r="1121" spans="1:10">
      <c r="A1121" s="5" t="s">
        <v>1186</v>
      </c>
      <c r="B1121" s="6">
        <v>44959.754336030092</v>
      </c>
      <c r="C1121" s="5" t="s">
        <v>131</v>
      </c>
      <c r="D1121" s="15">
        <v>451632331541</v>
      </c>
      <c r="E1121" s="8" t="s">
        <v>138</v>
      </c>
      <c r="H1121" s="9">
        <v>99628.93</v>
      </c>
      <c r="I1121" s="5" t="s">
        <v>28</v>
      </c>
      <c r="J1121" s="5" t="s">
        <v>139</v>
      </c>
    </row>
    <row r="1122" spans="1:10">
      <c r="A1122" s="5" t="s">
        <v>1186</v>
      </c>
      <c r="B1122" s="6">
        <v>44959.754336030092</v>
      </c>
      <c r="C1122" s="5" t="s">
        <v>131</v>
      </c>
      <c r="D1122" s="15">
        <v>451632331542</v>
      </c>
      <c r="E1122" s="8" t="s">
        <v>138</v>
      </c>
      <c r="H1122" s="9">
        <v>79886.19</v>
      </c>
      <c r="I1122" s="5" t="s">
        <v>28</v>
      </c>
      <c r="J1122" s="5" t="s">
        <v>139</v>
      </c>
    </row>
    <row r="1123" spans="1:10">
      <c r="A1123" s="5" t="s">
        <v>1186</v>
      </c>
      <c r="B1123" s="6">
        <v>44959.754336030092</v>
      </c>
      <c r="C1123" s="5" t="s">
        <v>131</v>
      </c>
      <c r="D1123" s="15">
        <v>451632331543</v>
      </c>
      <c r="E1123" s="8" t="s">
        <v>138</v>
      </c>
      <c r="H1123" s="9">
        <v>132135.39000000001</v>
      </c>
      <c r="I1123" s="5" t="s">
        <v>28</v>
      </c>
      <c r="J1123" s="5" t="s">
        <v>139</v>
      </c>
    </row>
    <row r="1124" spans="1:10">
      <c r="A1124" s="5" t="s">
        <v>1186</v>
      </c>
      <c r="B1124" s="6">
        <v>44959.754336030092</v>
      </c>
      <c r="C1124" s="5" t="s">
        <v>131</v>
      </c>
      <c r="D1124" s="15">
        <v>451632331544</v>
      </c>
      <c r="E1124" s="8" t="s">
        <v>138</v>
      </c>
      <c r="H1124" s="9">
        <v>62517.66</v>
      </c>
      <c r="I1124" s="5" t="s">
        <v>28</v>
      </c>
      <c r="J1124" s="5" t="s">
        <v>139</v>
      </c>
    </row>
    <row r="1125" spans="1:10">
      <c r="A1125" s="5" t="s">
        <v>1186</v>
      </c>
      <c r="B1125" s="6">
        <v>44959.754336030092</v>
      </c>
      <c r="C1125" s="5" t="s">
        <v>131</v>
      </c>
      <c r="D1125" s="15">
        <v>451632331545</v>
      </c>
      <c r="E1125" s="8" t="s">
        <v>138</v>
      </c>
      <c r="H1125" s="9">
        <v>83526.95</v>
      </c>
      <c r="I1125" s="5" t="s">
        <v>28</v>
      </c>
      <c r="J1125" s="5" t="s">
        <v>139</v>
      </c>
    </row>
    <row r="1126" spans="1:10">
      <c r="A1126" s="5" t="s">
        <v>1186</v>
      </c>
      <c r="B1126" s="6">
        <v>44959.754336030092</v>
      </c>
      <c r="C1126" s="5" t="s">
        <v>131</v>
      </c>
      <c r="D1126" s="15">
        <v>451632331546</v>
      </c>
      <c r="E1126" s="8" t="s">
        <v>138</v>
      </c>
      <c r="H1126" s="9">
        <v>22713.67</v>
      </c>
      <c r="I1126" s="5" t="s">
        <v>28</v>
      </c>
      <c r="J1126" s="5" t="s">
        <v>139</v>
      </c>
    </row>
    <row r="1127" spans="1:10">
      <c r="A1127" s="5" t="s">
        <v>1186</v>
      </c>
      <c r="B1127" s="6">
        <v>44959.754336030092</v>
      </c>
      <c r="C1127" s="5" t="s">
        <v>131</v>
      </c>
      <c r="D1127" s="15">
        <v>45143513201</v>
      </c>
      <c r="E1127" s="8" t="s">
        <v>138</v>
      </c>
      <c r="H1127" s="9">
        <v>28580</v>
      </c>
      <c r="I1127" s="5" t="s">
        <v>28</v>
      </c>
      <c r="J1127" s="5" t="s">
        <v>141</v>
      </c>
    </row>
    <row r="1128" spans="1:10">
      <c r="A1128" s="5" t="s">
        <v>1186</v>
      </c>
      <c r="B1128" s="6">
        <v>44959.754336030092</v>
      </c>
      <c r="C1128" s="5" t="s">
        <v>131</v>
      </c>
      <c r="D1128" s="15">
        <v>53212290597</v>
      </c>
      <c r="E1128" s="8" t="s">
        <v>138</v>
      </c>
      <c r="H1128" s="9">
        <v>194.56</v>
      </c>
      <c r="I1128" s="5" t="s">
        <v>28</v>
      </c>
      <c r="J1128" s="5" t="s">
        <v>139</v>
      </c>
    </row>
    <row r="1129" spans="1:10">
      <c r="A1129" s="5" t="s">
        <v>1186</v>
      </c>
      <c r="B1129" s="6">
        <v>44959.754336030092</v>
      </c>
      <c r="C1129" s="5" t="s">
        <v>131</v>
      </c>
      <c r="D1129" s="15">
        <v>45133146044</v>
      </c>
      <c r="E1129" s="8" t="s">
        <v>138</v>
      </c>
      <c r="H1129" s="9">
        <v>77.34</v>
      </c>
      <c r="I1129" s="5" t="s">
        <v>28</v>
      </c>
      <c r="J1129" s="5" t="s">
        <v>139</v>
      </c>
    </row>
    <row r="1130" spans="1:10">
      <c r="A1130" s="5" t="s">
        <v>1186</v>
      </c>
      <c r="B1130" s="6">
        <v>44959.754336030092</v>
      </c>
      <c r="C1130" s="5" t="s">
        <v>131</v>
      </c>
      <c r="D1130" s="15">
        <v>53612264482</v>
      </c>
      <c r="E1130" s="8" t="s">
        <v>138</v>
      </c>
      <c r="H1130" s="9">
        <v>113.97</v>
      </c>
      <c r="I1130" s="5" t="s">
        <v>28</v>
      </c>
      <c r="J1130" s="5" t="s">
        <v>139</v>
      </c>
    </row>
    <row r="1131" spans="1:10">
      <c r="A1131" s="5" t="s">
        <v>1186</v>
      </c>
      <c r="B1131" s="6">
        <v>44959.754336030092</v>
      </c>
      <c r="C1131" s="5" t="s">
        <v>131</v>
      </c>
      <c r="D1131" s="7"/>
      <c r="E1131" s="8"/>
      <c r="F1131" s="9">
        <v>5619.8</v>
      </c>
      <c r="I1131" s="10" t="s">
        <v>9</v>
      </c>
      <c r="J1131" s="5" t="s">
        <v>143</v>
      </c>
    </row>
    <row r="1132" spans="1:10">
      <c r="A1132" s="5" t="s">
        <v>1186</v>
      </c>
      <c r="B1132" s="6">
        <v>44959.754336030092</v>
      </c>
      <c r="C1132" s="5" t="s">
        <v>131</v>
      </c>
      <c r="D1132" s="7"/>
      <c r="E1132" s="8"/>
      <c r="F1132" s="9">
        <v>37289.4</v>
      </c>
      <c r="I1132" s="10" t="s">
        <v>9</v>
      </c>
      <c r="J1132" s="8" t="s">
        <v>251</v>
      </c>
    </row>
    <row r="1133" spans="1:10">
      <c r="A1133" s="5" t="s">
        <v>1186</v>
      </c>
      <c r="B1133" s="6">
        <v>44959.754336030092</v>
      </c>
      <c r="C1133" s="5" t="s">
        <v>131</v>
      </c>
      <c r="D1133" s="7"/>
      <c r="E1133" s="8"/>
      <c r="F1133" s="9">
        <v>1462.5</v>
      </c>
      <c r="I1133" s="10" t="s">
        <v>9</v>
      </c>
      <c r="J1133" s="8" t="s">
        <v>402</v>
      </c>
    </row>
    <row r="1134" spans="1:10">
      <c r="A1134" s="5" t="s">
        <v>1186</v>
      </c>
      <c r="B1134" s="6">
        <v>44959.754336030092</v>
      </c>
      <c r="C1134" s="5" t="s">
        <v>131</v>
      </c>
      <c r="D1134" s="7"/>
      <c r="E1134" s="8"/>
      <c r="F1134" s="9">
        <v>88311.3</v>
      </c>
      <c r="I1134" s="10" t="s">
        <v>9</v>
      </c>
      <c r="J1134" s="5" t="s">
        <v>141</v>
      </c>
    </row>
    <row r="1135" spans="1:10">
      <c r="A1135" s="5" t="s">
        <v>1186</v>
      </c>
      <c r="B1135" s="6">
        <v>44959.754336030092</v>
      </c>
      <c r="C1135" s="5" t="s">
        <v>131</v>
      </c>
      <c r="D1135" s="7"/>
      <c r="E1135" s="8"/>
      <c r="F1135" s="9">
        <v>10049</v>
      </c>
      <c r="I1135" s="10" t="s">
        <v>9</v>
      </c>
      <c r="J1135" s="5" t="s">
        <v>146</v>
      </c>
    </row>
    <row r="1136" spans="1:10">
      <c r="A1136" s="5" t="s">
        <v>1186</v>
      </c>
      <c r="B1136" s="6">
        <v>44959.754336030092</v>
      </c>
      <c r="C1136" s="5" t="s">
        <v>131</v>
      </c>
      <c r="D1136" s="7"/>
      <c r="E1136" s="8"/>
      <c r="F1136" s="9">
        <v>5714.4</v>
      </c>
      <c r="I1136" s="10" t="s">
        <v>9</v>
      </c>
      <c r="J1136" s="5" t="s">
        <v>132</v>
      </c>
    </row>
    <row r="1137" spans="1:10">
      <c r="A1137" s="5" t="s">
        <v>1186</v>
      </c>
      <c r="B1137" s="6">
        <v>44959.754336030092</v>
      </c>
      <c r="C1137" s="5" t="s">
        <v>131</v>
      </c>
      <c r="D1137" s="7"/>
      <c r="E1137" s="8"/>
      <c r="F1137" s="9">
        <v>15447.4</v>
      </c>
      <c r="I1137" s="10" t="s">
        <v>9</v>
      </c>
      <c r="J1137" s="5" t="s">
        <v>147</v>
      </c>
    </row>
    <row r="1138" spans="1:10">
      <c r="A1138" s="5" t="s">
        <v>1186</v>
      </c>
      <c r="B1138" s="6">
        <v>44959.754336030092</v>
      </c>
      <c r="C1138" s="5" t="s">
        <v>131</v>
      </c>
      <c r="D1138" s="7"/>
      <c r="E1138" s="8"/>
      <c r="F1138" s="9">
        <v>11942.2</v>
      </c>
      <c r="I1138" s="10" t="s">
        <v>9</v>
      </c>
      <c r="J1138" s="8" t="s">
        <v>148</v>
      </c>
    </row>
    <row r="1139" spans="1:10">
      <c r="A1139" s="5" t="s">
        <v>1186</v>
      </c>
      <c r="B1139" s="6">
        <v>44959.754336030092</v>
      </c>
      <c r="C1139" s="5" t="s">
        <v>131</v>
      </c>
      <c r="D1139" s="7"/>
      <c r="E1139" s="8"/>
      <c r="F1139" s="9">
        <v>5894.4</v>
      </c>
      <c r="I1139" s="10" t="s">
        <v>9</v>
      </c>
      <c r="J1139" s="5" t="s">
        <v>149</v>
      </c>
    </row>
    <row r="1140" spans="1:10">
      <c r="A1140" s="5" t="s">
        <v>1186</v>
      </c>
      <c r="B1140" s="6">
        <v>44959.754336030092</v>
      </c>
      <c r="C1140" s="5" t="s">
        <v>131</v>
      </c>
      <c r="D1140" s="7"/>
      <c r="E1140" s="8"/>
      <c r="F1140" s="9">
        <v>8039.1</v>
      </c>
      <c r="I1140" s="10" t="s">
        <v>9</v>
      </c>
      <c r="J1140" s="8" t="s">
        <v>151</v>
      </c>
    </row>
    <row r="1141" spans="1:10">
      <c r="A1141" s="5" t="s">
        <v>1186</v>
      </c>
      <c r="B1141" s="6">
        <v>44959.754336030092</v>
      </c>
      <c r="C1141" s="5" t="s">
        <v>131</v>
      </c>
      <c r="D1141" s="7"/>
      <c r="E1141" s="8"/>
      <c r="F1141" s="9">
        <v>7782.4</v>
      </c>
      <c r="I1141" s="10" t="s">
        <v>9</v>
      </c>
      <c r="J1141" s="8" t="s">
        <v>152</v>
      </c>
    </row>
    <row r="1142" spans="1:10">
      <c r="A1142" s="5" t="s">
        <v>1186</v>
      </c>
      <c r="B1142" s="6">
        <v>44959.754336030092</v>
      </c>
      <c r="C1142" s="5" t="s">
        <v>131</v>
      </c>
      <c r="D1142" s="7"/>
      <c r="E1142" s="8"/>
      <c r="F1142" s="9">
        <v>30129.5</v>
      </c>
      <c r="I1142" s="10" t="s">
        <v>9</v>
      </c>
      <c r="J1142" s="8" t="s">
        <v>154</v>
      </c>
    </row>
    <row r="1143" spans="1:10">
      <c r="A1143" s="5" t="s">
        <v>1186</v>
      </c>
      <c r="B1143" s="6">
        <v>44959.754336030092</v>
      </c>
      <c r="C1143" s="5" t="s">
        <v>131</v>
      </c>
      <c r="D1143" s="7"/>
      <c r="E1143" s="8"/>
      <c r="F1143" s="9">
        <v>6554.5</v>
      </c>
      <c r="I1143" s="10" t="s">
        <v>9</v>
      </c>
      <c r="J1143" s="8" t="s">
        <v>155</v>
      </c>
    </row>
    <row r="1144" spans="1:10">
      <c r="A1144" s="5" t="s">
        <v>1186</v>
      </c>
      <c r="B1144" s="6">
        <v>44959.754336030092</v>
      </c>
      <c r="C1144" s="5" t="s">
        <v>131</v>
      </c>
      <c r="D1144" s="7"/>
      <c r="E1144" s="8"/>
      <c r="F1144" s="9">
        <v>4675.8999999999996</v>
      </c>
      <c r="I1144" s="10" t="s">
        <v>9</v>
      </c>
      <c r="J1144" s="8" t="s">
        <v>401</v>
      </c>
    </row>
    <row r="1145" spans="1:10">
      <c r="A1145" s="5" t="s">
        <v>1186</v>
      </c>
      <c r="B1145" s="6">
        <v>44959.754336030092</v>
      </c>
      <c r="C1145" s="5" t="s">
        <v>131</v>
      </c>
      <c r="D1145" s="7"/>
      <c r="E1145" s="8"/>
      <c r="F1145" s="9">
        <v>90839.9</v>
      </c>
      <c r="I1145" s="10" t="s">
        <v>9</v>
      </c>
      <c r="J1145" s="8" t="s">
        <v>142</v>
      </c>
    </row>
    <row r="1146" spans="1:10">
      <c r="A1146" s="5" t="s">
        <v>1186</v>
      </c>
      <c r="B1146" s="6">
        <v>44959.754336030092</v>
      </c>
      <c r="C1146" s="5" t="s">
        <v>131</v>
      </c>
      <c r="D1146" s="7"/>
      <c r="E1146" s="8"/>
      <c r="F1146" s="9">
        <v>6264.5</v>
      </c>
      <c r="I1146" s="10" t="s">
        <v>9</v>
      </c>
      <c r="J1146" s="5" t="s">
        <v>400</v>
      </c>
    </row>
    <row r="1147" spans="1:10">
      <c r="A1147" s="5" t="s">
        <v>1186</v>
      </c>
      <c r="B1147" s="6">
        <v>44959.754336030092</v>
      </c>
      <c r="C1147" s="5" t="s">
        <v>131</v>
      </c>
      <c r="D1147" s="7"/>
      <c r="E1147" s="8"/>
      <c r="F1147" s="9">
        <v>9367.5</v>
      </c>
      <c r="I1147" s="10" t="s">
        <v>9</v>
      </c>
      <c r="J1147" s="5" t="s">
        <v>157</v>
      </c>
    </row>
    <row r="1148" spans="1:10">
      <c r="A1148" s="11" t="s">
        <v>22</v>
      </c>
      <c r="B1148" s="3"/>
      <c r="C1148" s="3"/>
      <c r="D1148" s="19">
        <f>337379.7+8004</f>
        <v>345383.7</v>
      </c>
      <c r="E1148" s="8"/>
      <c r="F1148" s="12">
        <f>SUM(F1118:G1147)</f>
        <v>345383.69999999995</v>
      </c>
      <c r="H1148" s="9"/>
      <c r="I1148" s="10"/>
      <c r="J1148" s="5"/>
    </row>
    <row r="1149" spans="1:10">
      <c r="A1149" s="13" t="s">
        <v>23</v>
      </c>
      <c r="B1149" s="13" t="s">
        <v>24</v>
      </c>
      <c r="C1149" s="13" t="s">
        <v>25</v>
      </c>
      <c r="D1149" s="7"/>
      <c r="E1149" s="8"/>
      <c r="H1149" s="9"/>
      <c r="I1149" s="10"/>
      <c r="J1149" s="5"/>
    </row>
    <row r="1150" spans="1:10" ht="15.75">
      <c r="D1150" s="14">
        <v>112722300</v>
      </c>
    </row>
    <row r="1151" spans="1:10" ht="15.75">
      <c r="D1151" s="14">
        <v>112722320</v>
      </c>
    </row>
    <row r="1152" spans="1:10">
      <c r="A1152" s="85" t="s">
        <v>1278</v>
      </c>
      <c r="B1152" s="86"/>
      <c r="C1152" s="86"/>
      <c r="D1152" s="87"/>
    </row>
    <row r="1154" spans="1:10">
      <c r="A1154" s="1" t="s">
        <v>0</v>
      </c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1:10">
      <c r="A1155" s="3" t="s">
        <v>1217</v>
      </c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1:10">
      <c r="A1156" s="95" t="s">
        <v>0</v>
      </c>
      <c r="B1156" s="95" t="s">
        <v>2</v>
      </c>
      <c r="C1156" s="95" t="s">
        <v>3</v>
      </c>
      <c r="D1156" s="95" t="s">
        <v>4</v>
      </c>
      <c r="E1156" s="95" t="s">
        <v>5</v>
      </c>
      <c r="F1156" s="97" t="s">
        <v>6</v>
      </c>
      <c r="G1156" s="98"/>
      <c r="H1156" s="99"/>
      <c r="I1156" s="95" t="s">
        <v>7</v>
      </c>
      <c r="J1156" s="95" t="s">
        <v>8</v>
      </c>
    </row>
    <row r="1157" spans="1:10">
      <c r="A1157" s="96"/>
      <c r="B1157" s="96"/>
      <c r="C1157" s="96"/>
      <c r="D1157" s="96"/>
      <c r="E1157" s="96"/>
      <c r="F1157" s="4" t="s">
        <v>9</v>
      </c>
      <c r="G1157" s="4" t="s">
        <v>10</v>
      </c>
      <c r="H1157" s="4" t="s">
        <v>11</v>
      </c>
      <c r="I1157" s="96"/>
      <c r="J1157" s="96"/>
    </row>
    <row r="1158" spans="1:10">
      <c r="A1158" s="5" t="s">
        <v>1249</v>
      </c>
      <c r="B1158" s="6">
        <v>44960.803254143517</v>
      </c>
      <c r="C1158" s="5" t="s">
        <v>131</v>
      </c>
      <c r="D1158" s="7"/>
      <c r="E1158" s="8"/>
      <c r="G1158" s="9">
        <v>140.07</v>
      </c>
      <c r="I1158" s="10" t="s">
        <v>10</v>
      </c>
      <c r="J1158" s="5" t="s">
        <v>141</v>
      </c>
    </row>
    <row r="1159" spans="1:10">
      <c r="A1159" s="5" t="s">
        <v>1249</v>
      </c>
      <c r="B1159" s="6">
        <v>44960.803254143517</v>
      </c>
      <c r="C1159" s="5" t="s">
        <v>131</v>
      </c>
      <c r="D1159" s="7">
        <v>45133148605</v>
      </c>
      <c r="E1159" s="8" t="s">
        <v>138</v>
      </c>
      <c r="H1159" s="9">
        <v>410.8</v>
      </c>
      <c r="I1159" s="5" t="s">
        <v>28</v>
      </c>
      <c r="J1159" s="5" t="s">
        <v>1250</v>
      </c>
    </row>
    <row r="1160" spans="1:10">
      <c r="A1160" s="5" t="s">
        <v>1249</v>
      </c>
      <c r="B1160" s="6">
        <v>44960.803254143517</v>
      </c>
      <c r="C1160" s="5" t="s">
        <v>131</v>
      </c>
      <c r="D1160" s="15">
        <v>45163233389</v>
      </c>
      <c r="E1160" s="8" t="s">
        <v>138</v>
      </c>
      <c r="H1160" s="9">
        <v>21483.52</v>
      </c>
      <c r="I1160" s="5" t="s">
        <v>28</v>
      </c>
      <c r="J1160" s="5" t="s">
        <v>139</v>
      </c>
    </row>
    <row r="1161" spans="1:10">
      <c r="A1161" s="5" t="s">
        <v>1249</v>
      </c>
      <c r="B1161" s="6">
        <v>44960.803254143517</v>
      </c>
      <c r="C1161" s="5" t="s">
        <v>131</v>
      </c>
      <c r="D1161" s="15">
        <v>451632333891</v>
      </c>
      <c r="E1161" s="8" t="s">
        <v>138</v>
      </c>
      <c r="H1161" s="9">
        <v>114111.38</v>
      </c>
      <c r="I1161" s="5" t="s">
        <v>28</v>
      </c>
      <c r="J1161" s="5" t="s">
        <v>139</v>
      </c>
    </row>
    <row r="1162" spans="1:10">
      <c r="A1162" s="5" t="s">
        <v>1249</v>
      </c>
      <c r="B1162" s="6">
        <v>44960.803254143517</v>
      </c>
      <c r="C1162" s="5" t="s">
        <v>131</v>
      </c>
      <c r="D1162" s="15">
        <v>45133146572</v>
      </c>
      <c r="E1162" s="8" t="s">
        <v>138</v>
      </c>
      <c r="H1162" s="9">
        <v>1439.48</v>
      </c>
      <c r="I1162" s="5" t="s">
        <v>28</v>
      </c>
      <c r="J1162" s="5" t="s">
        <v>139</v>
      </c>
    </row>
    <row r="1163" spans="1:10">
      <c r="A1163" s="5" t="s">
        <v>1249</v>
      </c>
      <c r="B1163" s="6">
        <v>44960.803254143517</v>
      </c>
      <c r="C1163" s="5" t="s">
        <v>131</v>
      </c>
      <c r="D1163" s="15">
        <v>45113294442</v>
      </c>
      <c r="E1163" s="8" t="s">
        <v>138</v>
      </c>
      <c r="H1163" s="9">
        <v>154.61000000000001</v>
      </c>
      <c r="I1163" s="5" t="s">
        <v>28</v>
      </c>
      <c r="J1163" s="5" t="s">
        <v>139</v>
      </c>
    </row>
    <row r="1164" spans="1:10">
      <c r="A1164" s="5" t="s">
        <v>1249</v>
      </c>
      <c r="B1164" s="6">
        <v>44960.803254143517</v>
      </c>
      <c r="C1164" s="5" t="s">
        <v>131</v>
      </c>
      <c r="D1164" s="15">
        <v>45113294533</v>
      </c>
      <c r="E1164" s="8" t="s">
        <v>138</v>
      </c>
      <c r="H1164" s="9">
        <v>188.2</v>
      </c>
      <c r="I1164" s="5" t="s">
        <v>28</v>
      </c>
      <c r="J1164" s="5" t="s">
        <v>139</v>
      </c>
    </row>
    <row r="1165" spans="1:10">
      <c r="A1165" s="5" t="s">
        <v>1249</v>
      </c>
      <c r="B1165" s="6">
        <v>44960.803254143517</v>
      </c>
      <c r="C1165" s="5" t="s">
        <v>131</v>
      </c>
      <c r="D1165" s="15">
        <v>45153140084</v>
      </c>
      <c r="E1165" s="8" t="s">
        <v>138</v>
      </c>
      <c r="H1165" s="9">
        <v>317.07</v>
      </c>
      <c r="I1165" s="5" t="s">
        <v>28</v>
      </c>
      <c r="J1165" s="5" t="s">
        <v>139</v>
      </c>
    </row>
    <row r="1166" spans="1:10">
      <c r="A1166" s="5" t="s">
        <v>1249</v>
      </c>
      <c r="B1166" s="6">
        <v>44960.803254143517</v>
      </c>
      <c r="C1166" s="5" t="s">
        <v>131</v>
      </c>
      <c r="D1166" s="15">
        <v>45173207038</v>
      </c>
      <c r="E1166" s="8" t="s">
        <v>138</v>
      </c>
      <c r="H1166" s="9">
        <v>450</v>
      </c>
      <c r="I1166" s="5" t="s">
        <v>28</v>
      </c>
      <c r="J1166" s="5" t="s">
        <v>139</v>
      </c>
    </row>
    <row r="1167" spans="1:10">
      <c r="A1167" s="5" t="s">
        <v>1249</v>
      </c>
      <c r="B1167" s="6">
        <v>44960.803254143517</v>
      </c>
      <c r="C1167" s="5" t="s">
        <v>131</v>
      </c>
      <c r="D1167" s="15">
        <v>45123279354</v>
      </c>
      <c r="E1167" s="8" t="s">
        <v>138</v>
      </c>
      <c r="H1167" s="9">
        <v>286.41000000000003</v>
      </c>
      <c r="I1167" s="5" t="s">
        <v>28</v>
      </c>
      <c r="J1167" s="5" t="s">
        <v>139</v>
      </c>
    </row>
    <row r="1168" spans="1:10">
      <c r="A1168" s="5" t="s">
        <v>1249</v>
      </c>
      <c r="B1168" s="6">
        <v>44960.803254143517</v>
      </c>
      <c r="C1168" s="5" t="s">
        <v>131</v>
      </c>
      <c r="D1168" s="15">
        <v>53312253571</v>
      </c>
      <c r="E1168" s="8" t="s">
        <v>138</v>
      </c>
      <c r="H1168" s="9">
        <v>140.07</v>
      </c>
      <c r="I1168" s="5" t="s">
        <v>28</v>
      </c>
      <c r="J1168" s="5" t="s">
        <v>139</v>
      </c>
    </row>
    <row r="1169" spans="1:10">
      <c r="A1169" s="5" t="s">
        <v>1249</v>
      </c>
      <c r="B1169" s="6">
        <v>44960.803254143517</v>
      </c>
      <c r="C1169" s="5" t="s">
        <v>131</v>
      </c>
      <c r="D1169" s="15">
        <v>51117534821</v>
      </c>
      <c r="E1169" s="8" t="s">
        <v>138</v>
      </c>
      <c r="H1169" s="9">
        <v>764.32</v>
      </c>
      <c r="I1169" s="5" t="s">
        <v>28</v>
      </c>
      <c r="J1169" s="5" t="s">
        <v>139</v>
      </c>
    </row>
    <row r="1170" spans="1:10">
      <c r="A1170" s="5" t="s">
        <v>1249</v>
      </c>
      <c r="B1170" s="6">
        <v>44960.803254143517</v>
      </c>
      <c r="C1170" s="5" t="s">
        <v>131</v>
      </c>
      <c r="D1170" s="15">
        <v>56310229170</v>
      </c>
      <c r="E1170" s="8" t="s">
        <v>138</v>
      </c>
      <c r="H1170" s="9">
        <v>156</v>
      </c>
      <c r="I1170" s="5" t="s">
        <v>28</v>
      </c>
      <c r="J1170" s="5" t="s">
        <v>139</v>
      </c>
    </row>
    <row r="1171" spans="1:10">
      <c r="A1171" s="5" t="s">
        <v>1249</v>
      </c>
      <c r="B1171" s="6">
        <v>44960.803254143517</v>
      </c>
      <c r="C1171" s="5" t="s">
        <v>131</v>
      </c>
      <c r="D1171" s="15">
        <v>45123280414</v>
      </c>
      <c r="E1171" s="8" t="s">
        <v>138</v>
      </c>
      <c r="H1171" s="9">
        <v>50</v>
      </c>
      <c r="I1171" s="5" t="s">
        <v>28</v>
      </c>
      <c r="J1171" s="5" t="s">
        <v>139</v>
      </c>
    </row>
    <row r="1172" spans="1:10">
      <c r="A1172" s="5" t="s">
        <v>1249</v>
      </c>
      <c r="B1172" s="6">
        <v>44960.803254143517</v>
      </c>
      <c r="C1172" s="5" t="s">
        <v>131</v>
      </c>
      <c r="D1172" s="15">
        <v>45163236662</v>
      </c>
      <c r="E1172" s="8" t="s">
        <v>138</v>
      </c>
      <c r="H1172" s="9">
        <v>601.63</v>
      </c>
      <c r="I1172" s="5" t="s">
        <v>28</v>
      </c>
      <c r="J1172" s="5" t="s">
        <v>139</v>
      </c>
    </row>
    <row r="1173" spans="1:10">
      <c r="A1173" s="5" t="s">
        <v>1249</v>
      </c>
      <c r="B1173" s="6">
        <v>44960.803254143517</v>
      </c>
      <c r="C1173" s="5" t="s">
        <v>131</v>
      </c>
      <c r="D1173" s="15">
        <v>45153142345</v>
      </c>
      <c r="E1173" s="8" t="s">
        <v>138</v>
      </c>
      <c r="H1173" s="9">
        <v>718.32</v>
      </c>
      <c r="I1173" s="5" t="s">
        <v>28</v>
      </c>
      <c r="J1173" s="5" t="s">
        <v>139</v>
      </c>
    </row>
    <row r="1174" spans="1:10">
      <c r="A1174" s="5" t="s">
        <v>1249</v>
      </c>
      <c r="B1174" s="6">
        <v>44960.803254143517</v>
      </c>
      <c r="C1174" s="5" t="s">
        <v>131</v>
      </c>
      <c r="D1174" s="15">
        <v>53212292947</v>
      </c>
      <c r="E1174" s="8" t="s">
        <v>138</v>
      </c>
      <c r="H1174" s="9">
        <v>245.4</v>
      </c>
      <c r="I1174" s="5" t="s">
        <v>28</v>
      </c>
      <c r="J1174" s="5" t="s">
        <v>139</v>
      </c>
    </row>
    <row r="1175" spans="1:10">
      <c r="A1175" s="5" t="s">
        <v>1249</v>
      </c>
      <c r="B1175" s="6">
        <v>44960.803254143517</v>
      </c>
      <c r="C1175" s="5" t="s">
        <v>131</v>
      </c>
      <c r="D1175" s="15">
        <v>532122929471</v>
      </c>
      <c r="E1175" s="8" t="s">
        <v>138</v>
      </c>
      <c r="H1175" s="9">
        <v>359.4</v>
      </c>
      <c r="I1175" s="5" t="s">
        <v>28</v>
      </c>
      <c r="J1175" s="5" t="s">
        <v>139</v>
      </c>
    </row>
    <row r="1176" spans="1:10">
      <c r="A1176" s="5" t="s">
        <v>1249</v>
      </c>
      <c r="B1176" s="6">
        <v>44960.803254143517</v>
      </c>
      <c r="C1176" s="5" t="s">
        <v>131</v>
      </c>
      <c r="D1176" s="15">
        <v>45163236808</v>
      </c>
      <c r="E1176" s="8" t="s">
        <v>138</v>
      </c>
      <c r="H1176" s="9">
        <v>256.92</v>
      </c>
      <c r="I1176" s="5" t="s">
        <v>28</v>
      </c>
      <c r="J1176" s="5" t="s">
        <v>139</v>
      </c>
    </row>
    <row r="1177" spans="1:10">
      <c r="A1177" s="5" t="s">
        <v>1249</v>
      </c>
      <c r="B1177" s="6">
        <v>44960.803254143517</v>
      </c>
      <c r="C1177" s="5" t="s">
        <v>131</v>
      </c>
      <c r="D1177" s="15">
        <v>45113297127</v>
      </c>
      <c r="E1177" s="8" t="s">
        <v>138</v>
      </c>
      <c r="H1177" s="9">
        <v>419.19</v>
      </c>
      <c r="I1177" s="5" t="s">
        <v>28</v>
      </c>
      <c r="J1177" s="5" t="s">
        <v>139</v>
      </c>
    </row>
    <row r="1178" spans="1:10">
      <c r="A1178" s="5" t="s">
        <v>1249</v>
      </c>
      <c r="B1178" s="6">
        <v>44960.803254143517</v>
      </c>
      <c r="C1178" s="5" t="s">
        <v>131</v>
      </c>
      <c r="D1178" s="7"/>
      <c r="E1178" s="8"/>
      <c r="F1178" s="9">
        <v>7089.6</v>
      </c>
      <c r="I1178" s="10" t="s">
        <v>9</v>
      </c>
      <c r="J1178" s="5" t="s">
        <v>143</v>
      </c>
    </row>
    <row r="1179" spans="1:10">
      <c r="A1179" s="5" t="s">
        <v>1249</v>
      </c>
      <c r="B1179" s="6">
        <v>44960.803254143517</v>
      </c>
      <c r="C1179" s="5" t="s">
        <v>131</v>
      </c>
      <c r="D1179" s="7"/>
      <c r="E1179" s="8"/>
      <c r="F1179" s="9">
        <v>17227.5</v>
      </c>
      <c r="I1179" s="10" t="s">
        <v>9</v>
      </c>
      <c r="J1179" s="8" t="s">
        <v>251</v>
      </c>
    </row>
    <row r="1180" spans="1:10">
      <c r="A1180" s="5" t="s">
        <v>1249</v>
      </c>
      <c r="B1180" s="6">
        <v>44960.803254143517</v>
      </c>
      <c r="C1180" s="5" t="s">
        <v>131</v>
      </c>
      <c r="D1180" s="7"/>
      <c r="E1180" s="8"/>
      <c r="F1180" s="9">
        <v>27907.8</v>
      </c>
      <c r="I1180" s="10" t="s">
        <v>9</v>
      </c>
      <c r="J1180" s="5" t="s">
        <v>141</v>
      </c>
    </row>
    <row r="1181" spans="1:10">
      <c r="A1181" s="5" t="s">
        <v>1249</v>
      </c>
      <c r="B1181" s="6">
        <v>44960.803254143517</v>
      </c>
      <c r="C1181" s="5" t="s">
        <v>131</v>
      </c>
      <c r="D1181" s="7"/>
      <c r="E1181" s="8"/>
      <c r="F1181" s="9">
        <v>8017</v>
      </c>
      <c r="I1181" s="10" t="s">
        <v>9</v>
      </c>
      <c r="J1181" s="5" t="s">
        <v>146</v>
      </c>
    </row>
    <row r="1182" spans="1:10">
      <c r="A1182" s="5" t="s">
        <v>1249</v>
      </c>
      <c r="B1182" s="6">
        <v>44960.803254143517</v>
      </c>
      <c r="C1182" s="5" t="s">
        <v>131</v>
      </c>
      <c r="D1182" s="7"/>
      <c r="E1182" s="8"/>
      <c r="F1182" s="9">
        <v>7248.9</v>
      </c>
      <c r="I1182" s="10" t="s">
        <v>9</v>
      </c>
      <c r="J1182" s="5" t="s">
        <v>132</v>
      </c>
    </row>
    <row r="1183" spans="1:10">
      <c r="A1183" s="5" t="s">
        <v>1249</v>
      </c>
      <c r="B1183" s="6">
        <v>44960.803254143517</v>
      </c>
      <c r="C1183" s="5" t="s">
        <v>131</v>
      </c>
      <c r="D1183" s="7"/>
      <c r="E1183" s="8"/>
      <c r="F1183" s="9">
        <v>18487.8</v>
      </c>
      <c r="I1183" s="10" t="s">
        <v>9</v>
      </c>
      <c r="J1183" s="5" t="s">
        <v>147</v>
      </c>
    </row>
    <row r="1184" spans="1:10">
      <c r="A1184" s="5" t="s">
        <v>1249</v>
      </c>
      <c r="B1184" s="6">
        <v>44960.803254143517</v>
      </c>
      <c r="C1184" s="5" t="s">
        <v>131</v>
      </c>
      <c r="D1184" s="7"/>
      <c r="E1184" s="8"/>
      <c r="F1184" s="9">
        <v>10757.2</v>
      </c>
      <c r="I1184" s="10" t="s">
        <v>9</v>
      </c>
      <c r="J1184" s="8" t="s">
        <v>148</v>
      </c>
    </row>
    <row r="1185" spans="1:10">
      <c r="A1185" s="5" t="s">
        <v>1249</v>
      </c>
      <c r="B1185" s="6">
        <v>44960.803254143517</v>
      </c>
      <c r="C1185" s="5" t="s">
        <v>131</v>
      </c>
      <c r="D1185" s="7"/>
      <c r="E1185" s="8"/>
      <c r="F1185" s="9">
        <v>7225.8</v>
      </c>
      <c r="I1185" s="10" t="s">
        <v>9</v>
      </c>
      <c r="J1185" s="5" t="s">
        <v>150</v>
      </c>
    </row>
    <row r="1186" spans="1:10">
      <c r="A1186" s="5" t="s">
        <v>1249</v>
      </c>
      <c r="B1186" s="6">
        <v>44960.803254143517</v>
      </c>
      <c r="C1186" s="5" t="s">
        <v>131</v>
      </c>
      <c r="D1186" s="7"/>
      <c r="E1186" s="8"/>
      <c r="F1186" s="9">
        <v>12894.8</v>
      </c>
      <c r="I1186" s="10" t="s">
        <v>9</v>
      </c>
      <c r="J1186" s="8" t="s">
        <v>151</v>
      </c>
    </row>
    <row r="1187" spans="1:10">
      <c r="A1187" s="5" t="s">
        <v>1249</v>
      </c>
      <c r="B1187" s="6">
        <v>44960.803254143517</v>
      </c>
      <c r="C1187" s="5" t="s">
        <v>131</v>
      </c>
      <c r="D1187" s="7"/>
      <c r="E1187" s="8"/>
      <c r="F1187" s="9">
        <v>9996.2999999999993</v>
      </c>
      <c r="I1187" s="10" t="s">
        <v>9</v>
      </c>
      <c r="J1187" s="8" t="s">
        <v>152</v>
      </c>
    </row>
    <row r="1188" spans="1:10">
      <c r="A1188" s="5" t="s">
        <v>1249</v>
      </c>
      <c r="B1188" s="6">
        <v>44960.803254143517</v>
      </c>
      <c r="C1188" s="5" t="s">
        <v>131</v>
      </c>
      <c r="D1188" s="7"/>
      <c r="E1188" s="8"/>
      <c r="F1188" s="9">
        <v>227.2</v>
      </c>
      <c r="I1188" s="10" t="s">
        <v>9</v>
      </c>
      <c r="J1188" s="8" t="s">
        <v>293</v>
      </c>
    </row>
    <row r="1189" spans="1:10">
      <c r="A1189" s="5" t="s">
        <v>1249</v>
      </c>
      <c r="B1189" s="6">
        <v>44960.803254143517</v>
      </c>
      <c r="C1189" s="5" t="s">
        <v>131</v>
      </c>
      <c r="D1189" s="7"/>
      <c r="E1189" s="8"/>
      <c r="F1189" s="9">
        <v>9510.4</v>
      </c>
      <c r="I1189" s="10" t="s">
        <v>9</v>
      </c>
      <c r="J1189" s="8" t="s">
        <v>154</v>
      </c>
    </row>
    <row r="1190" spans="1:10">
      <c r="A1190" s="5" t="s">
        <v>1249</v>
      </c>
      <c r="B1190" s="6">
        <v>44960.803254143517</v>
      </c>
      <c r="C1190" s="5" t="s">
        <v>131</v>
      </c>
      <c r="D1190" s="7"/>
      <c r="E1190" s="8"/>
      <c r="F1190" s="9">
        <v>12772.8</v>
      </c>
      <c r="I1190" s="10" t="s">
        <v>9</v>
      </c>
      <c r="J1190" s="8" t="s">
        <v>155</v>
      </c>
    </row>
    <row r="1191" spans="1:10">
      <c r="A1191" s="5" t="s">
        <v>1249</v>
      </c>
      <c r="B1191" s="6">
        <v>44960.803254143517</v>
      </c>
      <c r="C1191" s="5" t="s">
        <v>131</v>
      </c>
      <c r="D1191" s="7"/>
      <c r="E1191" s="8"/>
      <c r="F1191" s="9">
        <v>4976.1000000000004</v>
      </c>
      <c r="I1191" s="10" t="s">
        <v>9</v>
      </c>
      <c r="J1191" s="8" t="s">
        <v>401</v>
      </c>
    </row>
    <row r="1192" spans="1:10">
      <c r="A1192" s="5" t="s">
        <v>1249</v>
      </c>
      <c r="B1192" s="6">
        <v>44960.803254143517</v>
      </c>
      <c r="C1192" s="5" t="s">
        <v>131</v>
      </c>
      <c r="D1192" s="7"/>
      <c r="E1192" s="8"/>
      <c r="F1192" s="9">
        <v>98072.1</v>
      </c>
      <c r="I1192" s="10" t="s">
        <v>9</v>
      </c>
      <c r="J1192" s="8" t="s">
        <v>142</v>
      </c>
    </row>
    <row r="1193" spans="1:10">
      <c r="A1193" s="5" t="s">
        <v>1249</v>
      </c>
      <c r="B1193" s="6">
        <v>44960.803254143517</v>
      </c>
      <c r="C1193" s="5" t="s">
        <v>131</v>
      </c>
      <c r="D1193" s="7"/>
      <c r="E1193" s="8"/>
      <c r="F1193" s="9">
        <v>6119</v>
      </c>
      <c r="I1193" s="10" t="s">
        <v>9</v>
      </c>
      <c r="J1193" s="5" t="s">
        <v>157</v>
      </c>
    </row>
    <row r="1194" spans="1:10">
      <c r="A1194" s="11" t="s">
        <v>22</v>
      </c>
      <c r="B1194" s="3"/>
      <c r="C1194" s="3"/>
      <c r="D1194" s="7"/>
      <c r="E1194" s="8"/>
      <c r="F1194" s="39">
        <f>SUM(F1158:G1193)</f>
        <v>258670.37</v>
      </c>
      <c r="H1194" s="9"/>
      <c r="I1194" s="10"/>
      <c r="J1194" s="5"/>
    </row>
    <row r="1195" spans="1:10" ht="15.75">
      <c r="A1195" s="13" t="s">
        <v>23</v>
      </c>
      <c r="B1195" s="13" t="s">
        <v>24</v>
      </c>
      <c r="C1195" s="13" t="s">
        <v>25</v>
      </c>
      <c r="D1195" s="14">
        <v>112729133</v>
      </c>
      <c r="E1195" s="8"/>
      <c r="H1195" s="9"/>
      <c r="I1195" s="10"/>
      <c r="J1195" s="5"/>
    </row>
    <row r="1196" spans="1:10">
      <c r="A1196" s="5"/>
      <c r="B1196" s="6"/>
      <c r="C1196" s="5"/>
      <c r="D1196" s="7"/>
      <c r="E1196" s="8"/>
      <c r="H1196" s="9"/>
      <c r="I1196" s="10"/>
      <c r="J1196" s="5"/>
    </row>
    <row r="1197" spans="1:10">
      <c r="A1197" s="5"/>
      <c r="B1197" s="6"/>
      <c r="C1197" s="5"/>
      <c r="D1197" s="7"/>
      <c r="E1197" s="8"/>
      <c r="H1197" s="9"/>
      <c r="I1197" s="10"/>
      <c r="J1197" s="5"/>
    </row>
    <row r="1198" spans="1:10">
      <c r="A1198" s="1" t="s">
        <v>0</v>
      </c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1:10">
      <c r="A1199" s="3" t="s">
        <v>1214</v>
      </c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1:10">
      <c r="A1200" s="95" t="s">
        <v>0</v>
      </c>
      <c r="B1200" s="95" t="s">
        <v>2</v>
      </c>
      <c r="C1200" s="95" t="s">
        <v>3</v>
      </c>
      <c r="D1200" s="95" t="s">
        <v>4</v>
      </c>
      <c r="E1200" s="95" t="s">
        <v>5</v>
      </c>
      <c r="F1200" s="97" t="s">
        <v>6</v>
      </c>
      <c r="G1200" s="98"/>
      <c r="H1200" s="99"/>
      <c r="I1200" s="95" t="s">
        <v>7</v>
      </c>
      <c r="J1200" s="95" t="s">
        <v>8</v>
      </c>
    </row>
    <row r="1201" spans="1:10">
      <c r="A1201" s="96"/>
      <c r="B1201" s="96"/>
      <c r="C1201" s="96"/>
      <c r="D1201" s="96"/>
      <c r="E1201" s="96"/>
      <c r="F1201" s="4" t="s">
        <v>9</v>
      </c>
      <c r="G1201" s="4" t="s">
        <v>10</v>
      </c>
      <c r="H1201" s="4" t="s">
        <v>11</v>
      </c>
      <c r="I1201" s="96"/>
      <c r="J1201" s="96"/>
    </row>
    <row r="1202" spans="1:10">
      <c r="A1202" s="5" t="s">
        <v>1248</v>
      </c>
      <c r="B1202" s="6">
        <v>44961.600748738427</v>
      </c>
      <c r="C1202" s="5" t="s">
        <v>131</v>
      </c>
      <c r="D1202" s="15">
        <v>45143513255</v>
      </c>
      <c r="E1202" s="8" t="s">
        <v>453</v>
      </c>
      <c r="H1202" s="9">
        <v>919.84</v>
      </c>
      <c r="I1202" s="5" t="s">
        <v>28</v>
      </c>
      <c r="J1202" s="5" t="s">
        <v>141</v>
      </c>
    </row>
    <row r="1203" spans="1:10">
      <c r="A1203" s="5" t="s">
        <v>1248</v>
      </c>
      <c r="B1203" s="6">
        <v>44961.600748738427</v>
      </c>
      <c r="C1203" s="5" t="s">
        <v>131</v>
      </c>
      <c r="D1203" s="7">
        <v>293156</v>
      </c>
      <c r="E1203" s="8" t="s">
        <v>138</v>
      </c>
      <c r="H1203" s="9">
        <v>51113.599999999999</v>
      </c>
      <c r="I1203" s="5" t="s">
        <v>28</v>
      </c>
      <c r="J1203" s="5" t="s">
        <v>141</v>
      </c>
    </row>
    <row r="1204" spans="1:10">
      <c r="A1204" s="5" t="s">
        <v>1248</v>
      </c>
      <c r="B1204" s="6">
        <v>44961.600748738427</v>
      </c>
      <c r="C1204" s="5" t="s">
        <v>131</v>
      </c>
      <c r="D1204" s="7">
        <v>93185</v>
      </c>
      <c r="E1204" s="8" t="s">
        <v>274</v>
      </c>
      <c r="H1204" s="9">
        <v>15312</v>
      </c>
      <c r="I1204" s="5" t="s">
        <v>28</v>
      </c>
      <c r="J1204" s="8" t="s">
        <v>142</v>
      </c>
    </row>
    <row r="1205" spans="1:10">
      <c r="A1205" s="5" t="s">
        <v>1248</v>
      </c>
      <c r="B1205" s="6">
        <v>44961.600748738427</v>
      </c>
      <c r="C1205" s="5" t="s">
        <v>131</v>
      </c>
      <c r="D1205" s="7">
        <v>93192</v>
      </c>
      <c r="E1205" s="8" t="s">
        <v>138</v>
      </c>
      <c r="H1205" s="9">
        <v>53460.800000000003</v>
      </c>
      <c r="I1205" s="5" t="s">
        <v>28</v>
      </c>
      <c r="J1205" s="8" t="s">
        <v>142</v>
      </c>
    </row>
    <row r="1206" spans="1:10">
      <c r="A1206" s="11" t="s">
        <v>22</v>
      </c>
      <c r="B1206" s="3"/>
      <c r="C1206" s="3"/>
      <c r="D1206" s="7"/>
      <c r="E1206" s="8"/>
      <c r="H1206" s="9"/>
      <c r="I1206" s="10"/>
      <c r="J1206" s="5"/>
    </row>
    <row r="1207" spans="1:10">
      <c r="A1207" s="13" t="s">
        <v>23</v>
      </c>
      <c r="B1207" s="13" t="s">
        <v>24</v>
      </c>
      <c r="C1207" s="13" t="s">
        <v>25</v>
      </c>
      <c r="D1207" s="7"/>
      <c r="E1207" s="8"/>
      <c r="H1207" s="9"/>
      <c r="I1207" s="10"/>
      <c r="J1207" s="5"/>
    </row>
    <row r="1208" spans="1:10">
      <c r="A1208" s="40" t="s">
        <v>1275</v>
      </c>
      <c r="B1208" s="30"/>
      <c r="C1208" s="30"/>
    </row>
    <row r="1210" spans="1:10">
      <c r="A1210" s="1" t="s">
        <v>0</v>
      </c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1:10">
      <c r="A1211" s="3" t="s">
        <v>1283</v>
      </c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1:10">
      <c r="A1212" s="95" t="s">
        <v>0</v>
      </c>
      <c r="B1212" s="95" t="s">
        <v>2</v>
      </c>
      <c r="C1212" s="95" t="s">
        <v>3</v>
      </c>
      <c r="D1212" s="95" t="s">
        <v>4</v>
      </c>
      <c r="E1212" s="95" t="s">
        <v>5</v>
      </c>
      <c r="F1212" s="97" t="s">
        <v>6</v>
      </c>
      <c r="G1212" s="98"/>
      <c r="H1212" s="99"/>
      <c r="I1212" s="95" t="s">
        <v>7</v>
      </c>
      <c r="J1212" s="95" t="s">
        <v>8</v>
      </c>
    </row>
    <row r="1213" spans="1:10">
      <c r="A1213" s="96"/>
      <c r="B1213" s="96"/>
      <c r="C1213" s="96"/>
      <c r="D1213" s="96"/>
      <c r="E1213" s="96"/>
      <c r="F1213" s="4" t="s">
        <v>9</v>
      </c>
      <c r="G1213" s="4" t="s">
        <v>10</v>
      </c>
      <c r="H1213" s="4" t="s">
        <v>11</v>
      </c>
      <c r="I1213" s="96"/>
      <c r="J1213" s="96"/>
    </row>
    <row r="1214" spans="1:10">
      <c r="A1214" s="5" t="s">
        <v>1300</v>
      </c>
      <c r="B1214" s="6">
        <v>44963.801428136576</v>
      </c>
      <c r="C1214" s="5" t="s">
        <v>131</v>
      </c>
      <c r="D1214" s="7"/>
      <c r="E1214" s="8"/>
      <c r="G1214" s="9">
        <v>15511.14</v>
      </c>
      <c r="I1214" s="10" t="s">
        <v>10</v>
      </c>
      <c r="J1214" s="5" t="s">
        <v>141</v>
      </c>
    </row>
    <row r="1215" spans="1:10">
      <c r="A1215" s="5" t="s">
        <v>1300</v>
      </c>
      <c r="B1215" s="6">
        <v>44963.801428136576</v>
      </c>
      <c r="C1215" s="5" t="s">
        <v>131</v>
      </c>
      <c r="D1215" s="15">
        <v>45153143689</v>
      </c>
      <c r="E1215" s="8" t="s">
        <v>138</v>
      </c>
      <c r="H1215" s="9">
        <v>3500</v>
      </c>
      <c r="I1215" s="5" t="s">
        <v>28</v>
      </c>
      <c r="J1215" s="8" t="s">
        <v>142</v>
      </c>
    </row>
    <row r="1216" spans="1:10">
      <c r="A1216" s="5" t="s">
        <v>1300</v>
      </c>
      <c r="B1216" s="6">
        <v>44963.801428136576</v>
      </c>
      <c r="C1216" s="5" t="s">
        <v>131</v>
      </c>
      <c r="D1216" s="15">
        <v>53412261029</v>
      </c>
      <c r="E1216" s="8" t="s">
        <v>138</v>
      </c>
      <c r="H1216" s="9">
        <v>427.96</v>
      </c>
      <c r="I1216" s="5" t="s">
        <v>28</v>
      </c>
      <c r="J1216" s="5" t="s">
        <v>139</v>
      </c>
    </row>
    <row r="1217" spans="1:10">
      <c r="A1217" s="5" t="s">
        <v>1300</v>
      </c>
      <c r="B1217" s="6">
        <v>44963.801428136576</v>
      </c>
      <c r="C1217" s="5" t="s">
        <v>131</v>
      </c>
      <c r="D1217" s="15">
        <v>45143517324</v>
      </c>
      <c r="E1217" s="8" t="s">
        <v>138</v>
      </c>
      <c r="H1217" s="9">
        <v>85.3</v>
      </c>
      <c r="I1217" s="5" t="s">
        <v>28</v>
      </c>
      <c r="J1217" s="5" t="s">
        <v>139</v>
      </c>
    </row>
    <row r="1218" spans="1:10">
      <c r="A1218" s="5" t="s">
        <v>1300</v>
      </c>
      <c r="B1218" s="6">
        <v>44963.801428136576</v>
      </c>
      <c r="C1218" s="5" t="s">
        <v>131</v>
      </c>
      <c r="D1218" s="15">
        <v>45113298832</v>
      </c>
      <c r="E1218" s="8" t="s">
        <v>138</v>
      </c>
      <c r="H1218" s="9">
        <v>17183.34</v>
      </c>
      <c r="I1218" s="5" t="s">
        <v>28</v>
      </c>
      <c r="J1218" s="5" t="s">
        <v>139</v>
      </c>
    </row>
    <row r="1219" spans="1:10">
      <c r="A1219" s="5" t="s">
        <v>1300</v>
      </c>
      <c r="B1219" s="6">
        <v>44963.801428136576</v>
      </c>
      <c r="C1219" s="5" t="s">
        <v>131</v>
      </c>
      <c r="D1219" s="15">
        <v>45163238135</v>
      </c>
      <c r="E1219" s="8" t="s">
        <v>138</v>
      </c>
      <c r="H1219" s="9">
        <v>5005.2</v>
      </c>
      <c r="I1219" s="5" t="s">
        <v>28</v>
      </c>
      <c r="J1219" s="5" t="s">
        <v>141</v>
      </c>
    </row>
    <row r="1220" spans="1:10">
      <c r="A1220" s="5" t="s">
        <v>1300</v>
      </c>
      <c r="B1220" s="6">
        <v>44963.801428136576</v>
      </c>
      <c r="C1220" s="5" t="s">
        <v>131</v>
      </c>
      <c r="D1220" s="15">
        <v>45153144112</v>
      </c>
      <c r="E1220" s="8" t="s">
        <v>138</v>
      </c>
      <c r="H1220" s="9">
        <v>1556.72</v>
      </c>
      <c r="I1220" s="5" t="s">
        <v>28</v>
      </c>
      <c r="J1220" s="5" t="s">
        <v>139</v>
      </c>
    </row>
    <row r="1221" spans="1:10">
      <c r="A1221" s="5" t="s">
        <v>1300</v>
      </c>
      <c r="B1221" s="6">
        <v>44963.801428136576</v>
      </c>
      <c r="C1221" s="5" t="s">
        <v>131</v>
      </c>
      <c r="D1221" s="15">
        <v>45133150763</v>
      </c>
      <c r="E1221" s="8" t="s">
        <v>138</v>
      </c>
      <c r="H1221" s="9">
        <v>166.65</v>
      </c>
      <c r="I1221" s="5" t="s">
        <v>28</v>
      </c>
      <c r="J1221" s="5" t="s">
        <v>139</v>
      </c>
    </row>
    <row r="1222" spans="1:10">
      <c r="A1222" s="5" t="s">
        <v>1300</v>
      </c>
      <c r="B1222" s="6">
        <v>44963.801428136576</v>
      </c>
      <c r="C1222" s="5" t="s">
        <v>131</v>
      </c>
      <c r="D1222" s="7">
        <v>37526729</v>
      </c>
      <c r="E1222" s="8" t="s">
        <v>90</v>
      </c>
      <c r="H1222" s="9">
        <v>4872.5</v>
      </c>
      <c r="I1222" s="5" t="s">
        <v>28</v>
      </c>
      <c r="J1222" s="5" t="s">
        <v>139</v>
      </c>
    </row>
    <row r="1223" spans="1:10">
      <c r="A1223" s="5" t="s">
        <v>1300</v>
      </c>
      <c r="B1223" s="6">
        <v>44963.801428136576</v>
      </c>
      <c r="C1223" s="5" t="s">
        <v>131</v>
      </c>
      <c r="D1223" s="7">
        <v>37603742</v>
      </c>
      <c r="E1223" s="8" t="s">
        <v>90</v>
      </c>
      <c r="H1223" s="9">
        <v>18327.75</v>
      </c>
      <c r="I1223" s="5" t="s">
        <v>28</v>
      </c>
      <c r="J1223" s="5" t="s">
        <v>139</v>
      </c>
    </row>
    <row r="1224" spans="1:10">
      <c r="A1224" s="5" t="s">
        <v>1300</v>
      </c>
      <c r="B1224" s="6">
        <v>44963.801428136576</v>
      </c>
      <c r="C1224" s="5" t="s">
        <v>131</v>
      </c>
      <c r="D1224" s="15">
        <v>45143520218</v>
      </c>
      <c r="E1224" s="8" t="s">
        <v>138</v>
      </c>
      <c r="H1224" s="9">
        <v>1464.2</v>
      </c>
      <c r="I1224" s="5" t="s">
        <v>28</v>
      </c>
      <c r="J1224" s="5" t="s">
        <v>139</v>
      </c>
    </row>
    <row r="1225" spans="1:10">
      <c r="A1225" s="5" t="s">
        <v>1300</v>
      </c>
      <c r="B1225" s="6">
        <v>44963.801428136576</v>
      </c>
      <c r="C1225" s="5" t="s">
        <v>131</v>
      </c>
      <c r="D1225" s="15">
        <v>30330000021</v>
      </c>
      <c r="E1225" s="8" t="s">
        <v>138</v>
      </c>
      <c r="H1225" s="9">
        <v>530.5</v>
      </c>
      <c r="I1225" s="5" t="s">
        <v>28</v>
      </c>
      <c r="J1225" s="5" t="s">
        <v>139</v>
      </c>
    </row>
    <row r="1226" spans="1:10">
      <c r="A1226" s="5" t="s">
        <v>1300</v>
      </c>
      <c r="B1226" s="6">
        <v>44963.801428136576</v>
      </c>
      <c r="C1226" s="5" t="s">
        <v>131</v>
      </c>
      <c r="D1226" s="15">
        <v>45163241246</v>
      </c>
      <c r="E1226" s="8" t="s">
        <v>138</v>
      </c>
      <c r="H1226" s="9">
        <v>8000</v>
      </c>
      <c r="I1226" s="5" t="s">
        <v>28</v>
      </c>
      <c r="J1226" s="8" t="s">
        <v>142</v>
      </c>
    </row>
    <row r="1227" spans="1:10">
      <c r="A1227" s="5" t="s">
        <v>1301</v>
      </c>
      <c r="B1227" s="6">
        <v>44963.801428136576</v>
      </c>
      <c r="C1227" s="5" t="s">
        <v>131</v>
      </c>
      <c r="D1227" s="7"/>
      <c r="E1227" s="8"/>
      <c r="F1227" s="9">
        <v>7860.3</v>
      </c>
      <c r="I1227" s="10" t="s">
        <v>9</v>
      </c>
      <c r="J1227" s="8" t="s">
        <v>402</v>
      </c>
    </row>
    <row r="1228" spans="1:10">
      <c r="A1228" s="5" t="s">
        <v>1300</v>
      </c>
      <c r="B1228" s="6">
        <v>44963.801428136576</v>
      </c>
      <c r="C1228" s="5" t="s">
        <v>131</v>
      </c>
      <c r="D1228" s="7"/>
      <c r="E1228" s="8"/>
      <c r="F1228" s="9">
        <v>12366.3</v>
      </c>
      <c r="I1228" s="10" t="s">
        <v>9</v>
      </c>
      <c r="J1228" s="5" t="s">
        <v>143</v>
      </c>
    </row>
    <row r="1229" spans="1:10">
      <c r="A1229" s="5" t="s">
        <v>1300</v>
      </c>
      <c r="B1229" s="6">
        <v>44963.801428136576</v>
      </c>
      <c r="C1229" s="5" t="s">
        <v>131</v>
      </c>
      <c r="D1229" s="7"/>
      <c r="E1229" s="8"/>
      <c r="F1229" s="9">
        <v>5156.7</v>
      </c>
      <c r="I1229" s="10" t="s">
        <v>9</v>
      </c>
      <c r="J1229" s="5" t="s">
        <v>144</v>
      </c>
    </row>
    <row r="1230" spans="1:10">
      <c r="A1230" s="5" t="s">
        <v>1300</v>
      </c>
      <c r="B1230" s="6">
        <v>44963.801428136576</v>
      </c>
      <c r="C1230" s="5" t="s">
        <v>131</v>
      </c>
      <c r="D1230" s="7"/>
      <c r="E1230" s="8"/>
      <c r="F1230" s="9">
        <v>24640.799999999999</v>
      </c>
      <c r="I1230" s="10" t="s">
        <v>9</v>
      </c>
      <c r="J1230" s="8" t="s">
        <v>251</v>
      </c>
    </row>
    <row r="1231" spans="1:10">
      <c r="A1231" s="5" t="s">
        <v>1300</v>
      </c>
      <c r="B1231" s="6">
        <v>44963.801428136576</v>
      </c>
      <c r="C1231" s="5" t="s">
        <v>131</v>
      </c>
      <c r="D1231" s="7"/>
      <c r="E1231" s="8"/>
      <c r="F1231" s="9">
        <v>54081.2</v>
      </c>
      <c r="I1231" s="10" t="s">
        <v>9</v>
      </c>
      <c r="J1231" s="5" t="s">
        <v>141</v>
      </c>
    </row>
    <row r="1232" spans="1:10">
      <c r="A1232" s="5" t="s">
        <v>1300</v>
      </c>
      <c r="B1232" s="6">
        <v>44963.801428136576</v>
      </c>
      <c r="C1232" s="5" t="s">
        <v>131</v>
      </c>
      <c r="D1232" s="7"/>
      <c r="E1232" s="8"/>
      <c r="F1232" s="9">
        <v>5760</v>
      </c>
      <c r="I1232" s="10" t="s">
        <v>9</v>
      </c>
      <c r="J1232" s="8" t="s">
        <v>145</v>
      </c>
    </row>
    <row r="1233" spans="1:10">
      <c r="A1233" s="5" t="s">
        <v>1300</v>
      </c>
      <c r="B1233" s="6">
        <v>44963.801428136576</v>
      </c>
      <c r="C1233" s="5" t="s">
        <v>131</v>
      </c>
      <c r="D1233" s="7"/>
      <c r="E1233" s="8"/>
      <c r="F1233" s="9">
        <v>22239.4</v>
      </c>
      <c r="I1233" s="10" t="s">
        <v>9</v>
      </c>
      <c r="J1233" s="5" t="s">
        <v>146</v>
      </c>
    </row>
    <row r="1234" spans="1:10">
      <c r="A1234" s="5" t="s">
        <v>1300</v>
      </c>
      <c r="B1234" s="6">
        <v>44963.801428136576</v>
      </c>
      <c r="C1234" s="5" t="s">
        <v>131</v>
      </c>
      <c r="D1234" s="7"/>
      <c r="E1234" s="8"/>
      <c r="F1234" s="9">
        <v>12018.8</v>
      </c>
      <c r="I1234" s="10" t="s">
        <v>9</v>
      </c>
      <c r="J1234" s="5" t="s">
        <v>132</v>
      </c>
    </row>
    <row r="1235" spans="1:10">
      <c r="A1235" s="5" t="s">
        <v>1300</v>
      </c>
      <c r="B1235" s="6">
        <v>44963.801428136576</v>
      </c>
      <c r="C1235" s="5" t="s">
        <v>131</v>
      </c>
      <c r="D1235" s="7"/>
      <c r="E1235" s="8"/>
      <c r="F1235" s="9">
        <v>13475.7</v>
      </c>
      <c r="I1235" s="10" t="s">
        <v>9</v>
      </c>
      <c r="J1235" s="5" t="s">
        <v>147</v>
      </c>
    </row>
    <row r="1236" spans="1:10">
      <c r="A1236" s="5" t="s">
        <v>1300</v>
      </c>
      <c r="B1236" s="6">
        <v>44963.801428136576</v>
      </c>
      <c r="C1236" s="5" t="s">
        <v>131</v>
      </c>
      <c r="D1236" s="7"/>
      <c r="E1236" s="8"/>
      <c r="F1236" s="9">
        <v>19880</v>
      </c>
      <c r="I1236" s="10" t="s">
        <v>9</v>
      </c>
      <c r="J1236" s="8" t="s">
        <v>148</v>
      </c>
    </row>
    <row r="1237" spans="1:10">
      <c r="A1237" s="5" t="s">
        <v>1300</v>
      </c>
      <c r="B1237" s="6">
        <v>44963.801428136576</v>
      </c>
      <c r="C1237" s="5" t="s">
        <v>131</v>
      </c>
      <c r="D1237" s="7"/>
      <c r="E1237" s="8"/>
      <c r="F1237" s="9">
        <v>59917.2</v>
      </c>
      <c r="I1237" s="10" t="s">
        <v>9</v>
      </c>
      <c r="J1237" s="5" t="s">
        <v>150</v>
      </c>
    </row>
    <row r="1238" spans="1:10">
      <c r="A1238" s="5" t="s">
        <v>1300</v>
      </c>
      <c r="B1238" s="6">
        <v>44963.801428136576</v>
      </c>
      <c r="C1238" s="5" t="s">
        <v>131</v>
      </c>
      <c r="D1238" s="7"/>
      <c r="E1238" s="8"/>
      <c r="F1238" s="9">
        <v>14182</v>
      </c>
      <c r="I1238" s="10" t="s">
        <v>9</v>
      </c>
      <c r="J1238" s="8" t="s">
        <v>151</v>
      </c>
    </row>
    <row r="1239" spans="1:10">
      <c r="A1239" s="5" t="s">
        <v>1300</v>
      </c>
      <c r="B1239" s="6">
        <v>44963.801428136576</v>
      </c>
      <c r="C1239" s="5" t="s">
        <v>131</v>
      </c>
      <c r="D1239" s="7"/>
      <c r="E1239" s="8"/>
      <c r="F1239" s="9">
        <v>18048.3</v>
      </c>
      <c r="I1239" s="10" t="s">
        <v>9</v>
      </c>
      <c r="J1239" s="8" t="s">
        <v>152</v>
      </c>
    </row>
    <row r="1240" spans="1:10">
      <c r="A1240" s="5" t="s">
        <v>1300</v>
      </c>
      <c r="B1240" s="6">
        <v>44963.801428136576</v>
      </c>
      <c r="C1240" s="5" t="s">
        <v>131</v>
      </c>
      <c r="D1240" s="7"/>
      <c r="E1240" s="8"/>
      <c r="F1240" s="9">
        <v>10868.3</v>
      </c>
      <c r="I1240" s="10" t="s">
        <v>9</v>
      </c>
      <c r="J1240" s="8" t="s">
        <v>154</v>
      </c>
    </row>
    <row r="1241" spans="1:10">
      <c r="A1241" s="5" t="s">
        <v>1300</v>
      </c>
      <c r="B1241" s="6">
        <v>44963.801428136576</v>
      </c>
      <c r="C1241" s="5" t="s">
        <v>131</v>
      </c>
      <c r="D1241" s="7"/>
      <c r="E1241" s="8"/>
      <c r="F1241" s="9">
        <v>17639.7</v>
      </c>
      <c r="I1241" s="10" t="s">
        <v>9</v>
      </c>
      <c r="J1241" s="8" t="s">
        <v>155</v>
      </c>
    </row>
    <row r="1242" spans="1:10">
      <c r="A1242" s="5" t="s">
        <v>1300</v>
      </c>
      <c r="B1242" s="6">
        <v>44963.801428136576</v>
      </c>
      <c r="C1242" s="5" t="s">
        <v>131</v>
      </c>
      <c r="D1242" s="7"/>
      <c r="E1242" s="8"/>
      <c r="F1242" s="9">
        <v>12678.8</v>
      </c>
      <c r="I1242" s="10" t="s">
        <v>9</v>
      </c>
      <c r="J1242" s="8" t="s">
        <v>401</v>
      </c>
    </row>
    <row r="1243" spans="1:10">
      <c r="A1243" s="5" t="s">
        <v>1300</v>
      </c>
      <c r="B1243" s="6">
        <v>44963.801428136576</v>
      </c>
      <c r="C1243" s="5" t="s">
        <v>131</v>
      </c>
      <c r="D1243" s="7"/>
      <c r="E1243" s="8"/>
      <c r="F1243" s="9">
        <v>64835.9</v>
      </c>
      <c r="I1243" s="10" t="s">
        <v>9</v>
      </c>
      <c r="J1243" s="8" t="s">
        <v>142</v>
      </c>
    </row>
    <row r="1244" spans="1:10">
      <c r="A1244" s="5" t="s">
        <v>1300</v>
      </c>
      <c r="B1244" s="6">
        <v>44963.801428136576</v>
      </c>
      <c r="C1244" s="5" t="s">
        <v>131</v>
      </c>
      <c r="D1244" s="7"/>
      <c r="E1244" s="8"/>
      <c r="F1244" s="9">
        <v>13294</v>
      </c>
      <c r="I1244" s="10" t="s">
        <v>9</v>
      </c>
      <c r="J1244" s="5" t="s">
        <v>156</v>
      </c>
    </row>
    <row r="1245" spans="1:10">
      <c r="A1245" s="5" t="s">
        <v>1300</v>
      </c>
      <c r="B1245" s="6">
        <v>44963.801428136576</v>
      </c>
      <c r="C1245" s="5" t="s">
        <v>131</v>
      </c>
      <c r="D1245" s="7"/>
      <c r="E1245" s="8"/>
      <c r="F1245" s="9">
        <v>6419.4</v>
      </c>
      <c r="I1245" s="10" t="s">
        <v>9</v>
      </c>
      <c r="J1245" s="5" t="s">
        <v>400</v>
      </c>
    </row>
    <row r="1246" spans="1:10">
      <c r="A1246" s="5" t="s">
        <v>1300</v>
      </c>
      <c r="B1246" s="6">
        <v>44963.801428136576</v>
      </c>
      <c r="C1246" s="5" t="s">
        <v>131</v>
      </c>
      <c r="D1246" s="7"/>
      <c r="E1246" s="8"/>
      <c r="F1246" s="9">
        <v>6473</v>
      </c>
      <c r="I1246" s="10" t="s">
        <v>9</v>
      </c>
      <c r="J1246" s="5" t="s">
        <v>157</v>
      </c>
    </row>
    <row r="1247" spans="1:10">
      <c r="A1247" s="11" t="s">
        <v>22</v>
      </c>
      <c r="B1247" s="3"/>
      <c r="C1247" s="3"/>
      <c r="D1247" s="7"/>
      <c r="E1247" s="8"/>
      <c r="F1247" s="39">
        <f>SUM(F1214:G1246)</f>
        <v>417346.94</v>
      </c>
      <c r="H1247" s="9"/>
      <c r="I1247" s="10"/>
      <c r="J1247" s="5"/>
    </row>
    <row r="1248" spans="1:10" ht="15.75">
      <c r="A1248" s="13" t="s">
        <v>23</v>
      </c>
      <c r="B1248" s="13" t="s">
        <v>24</v>
      </c>
      <c r="C1248" s="13" t="s">
        <v>25</v>
      </c>
      <c r="D1248" s="14">
        <v>112730471</v>
      </c>
      <c r="E1248" s="8"/>
      <c r="H1248" s="9"/>
      <c r="I1248" s="10"/>
      <c r="J1248" s="5"/>
    </row>
    <row r="1251" spans="1:10">
      <c r="A1251" s="1" t="s">
        <v>0</v>
      </c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1:10">
      <c r="A1252" s="3" t="s">
        <v>1322</v>
      </c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1:10">
      <c r="A1253" s="95" t="s">
        <v>0</v>
      </c>
      <c r="B1253" s="95" t="s">
        <v>2</v>
      </c>
      <c r="C1253" s="95" t="s">
        <v>3</v>
      </c>
      <c r="D1253" s="95" t="s">
        <v>4</v>
      </c>
      <c r="E1253" s="95" t="s">
        <v>5</v>
      </c>
      <c r="F1253" s="97" t="s">
        <v>6</v>
      </c>
      <c r="G1253" s="98"/>
      <c r="H1253" s="99"/>
      <c r="I1253" s="95" t="s">
        <v>7</v>
      </c>
      <c r="J1253" s="95" t="s">
        <v>8</v>
      </c>
    </row>
    <row r="1254" spans="1:10">
      <c r="A1254" s="96"/>
      <c r="B1254" s="96"/>
      <c r="C1254" s="96"/>
      <c r="D1254" s="96"/>
      <c r="E1254" s="96"/>
      <c r="F1254" s="4" t="s">
        <v>9</v>
      </c>
      <c r="G1254" s="4" t="s">
        <v>10</v>
      </c>
      <c r="H1254" s="4" t="s">
        <v>11</v>
      </c>
      <c r="I1254" s="96"/>
      <c r="J1254" s="96"/>
    </row>
    <row r="1255" spans="1:10">
      <c r="A1255" s="5" t="s">
        <v>1338</v>
      </c>
      <c r="B1255" s="6">
        <v>44964.907142662036</v>
      </c>
      <c r="C1255" s="5" t="s">
        <v>131</v>
      </c>
      <c r="D1255" s="7"/>
      <c r="E1255" s="8"/>
      <c r="G1255" s="9">
        <v>5760</v>
      </c>
      <c r="I1255" s="10" t="s">
        <v>10</v>
      </c>
      <c r="J1255" s="5" t="s">
        <v>141</v>
      </c>
    </row>
    <row r="1256" spans="1:10">
      <c r="A1256" s="5" t="s">
        <v>1338</v>
      </c>
      <c r="B1256" s="6">
        <v>44964.907142662036</v>
      </c>
      <c r="C1256" s="5" t="s">
        <v>131</v>
      </c>
      <c r="D1256" s="15">
        <v>45143520843</v>
      </c>
      <c r="E1256" s="8" t="s">
        <v>138</v>
      </c>
      <c r="H1256" s="9">
        <v>29805</v>
      </c>
      <c r="I1256" s="5" t="s">
        <v>28</v>
      </c>
      <c r="J1256" s="5" t="s">
        <v>141</v>
      </c>
    </row>
    <row r="1257" spans="1:10">
      <c r="A1257" s="5" t="s">
        <v>1338</v>
      </c>
      <c r="B1257" s="6">
        <v>44964.907142662036</v>
      </c>
      <c r="C1257" s="5" t="s">
        <v>131</v>
      </c>
      <c r="D1257" s="15">
        <v>45123287360</v>
      </c>
      <c r="E1257" s="8" t="s">
        <v>138</v>
      </c>
      <c r="H1257" s="9">
        <v>7370</v>
      </c>
      <c r="I1257" s="5" t="s">
        <v>28</v>
      </c>
      <c r="J1257" s="5" t="s">
        <v>141</v>
      </c>
    </row>
    <row r="1258" spans="1:10">
      <c r="A1258" s="5" t="s">
        <v>1338</v>
      </c>
      <c r="B1258" s="6">
        <v>44964.907142662036</v>
      </c>
      <c r="C1258" s="5" t="s">
        <v>131</v>
      </c>
      <c r="D1258" s="7">
        <v>93537</v>
      </c>
      <c r="E1258" s="8" t="s">
        <v>138</v>
      </c>
      <c r="H1258" s="9">
        <v>120000</v>
      </c>
      <c r="I1258" s="5" t="s">
        <v>28</v>
      </c>
      <c r="J1258" s="8" t="s">
        <v>142</v>
      </c>
    </row>
    <row r="1259" spans="1:10">
      <c r="A1259" s="5" t="s">
        <v>1338</v>
      </c>
      <c r="B1259" s="6">
        <v>44964.907142662036</v>
      </c>
      <c r="C1259" s="5" t="s">
        <v>131</v>
      </c>
      <c r="D1259" s="7">
        <v>93517</v>
      </c>
      <c r="E1259" s="8" t="s">
        <v>274</v>
      </c>
      <c r="H1259" s="9">
        <v>3480</v>
      </c>
      <c r="I1259" s="5" t="s">
        <v>28</v>
      </c>
      <c r="J1259" s="8" t="s">
        <v>142</v>
      </c>
    </row>
    <row r="1260" spans="1:10">
      <c r="A1260" s="5" t="s">
        <v>1338</v>
      </c>
      <c r="B1260" s="6">
        <v>44964.907142662036</v>
      </c>
      <c r="C1260" s="5" t="s">
        <v>131</v>
      </c>
      <c r="D1260" s="15">
        <v>45123288518</v>
      </c>
      <c r="E1260" s="8" t="s">
        <v>138</v>
      </c>
      <c r="H1260" s="9">
        <v>645.61</v>
      </c>
      <c r="I1260" s="5" t="s">
        <v>28</v>
      </c>
      <c r="J1260" s="5" t="s">
        <v>139</v>
      </c>
    </row>
    <row r="1261" spans="1:10">
      <c r="A1261" s="5" t="s">
        <v>1338</v>
      </c>
      <c r="B1261" s="6">
        <v>44964.907142662036</v>
      </c>
      <c r="C1261" s="5" t="s">
        <v>131</v>
      </c>
      <c r="D1261" s="15">
        <v>45133156700</v>
      </c>
      <c r="E1261" s="8" t="s">
        <v>138</v>
      </c>
      <c r="H1261" s="9">
        <v>389.76</v>
      </c>
      <c r="I1261" s="5" t="s">
        <v>28</v>
      </c>
      <c r="J1261" s="5" t="s">
        <v>139</v>
      </c>
    </row>
    <row r="1262" spans="1:10">
      <c r="A1262" s="5" t="s">
        <v>1338</v>
      </c>
      <c r="B1262" s="6">
        <v>44964.907142662036</v>
      </c>
      <c r="C1262" s="5" t="s">
        <v>131</v>
      </c>
      <c r="D1262" s="15">
        <v>45123288564</v>
      </c>
      <c r="E1262" s="8" t="s">
        <v>138</v>
      </c>
      <c r="H1262" s="9">
        <v>139.1</v>
      </c>
      <c r="I1262" s="5" t="s">
        <v>28</v>
      </c>
      <c r="J1262" s="5" t="s">
        <v>139</v>
      </c>
    </row>
    <row r="1263" spans="1:10">
      <c r="A1263" s="5" t="s">
        <v>1338</v>
      </c>
      <c r="B1263" s="6">
        <v>44964.907142662036</v>
      </c>
      <c r="C1263" s="5" t="s">
        <v>131</v>
      </c>
      <c r="D1263" s="15">
        <v>45173216801</v>
      </c>
      <c r="E1263" s="8" t="s">
        <v>138</v>
      </c>
      <c r="H1263" s="9">
        <v>385</v>
      </c>
      <c r="I1263" s="5" t="s">
        <v>28</v>
      </c>
      <c r="J1263" s="5" t="s">
        <v>139</v>
      </c>
    </row>
    <row r="1264" spans="1:10">
      <c r="A1264" s="5" t="s">
        <v>1338</v>
      </c>
      <c r="B1264" s="6">
        <v>44964.907142662036</v>
      </c>
      <c r="C1264" s="5" t="s">
        <v>131</v>
      </c>
      <c r="D1264" s="7"/>
      <c r="E1264" s="8"/>
      <c r="F1264" s="9">
        <v>9907.6</v>
      </c>
      <c r="I1264" s="10" t="s">
        <v>9</v>
      </c>
      <c r="J1264" s="5" t="s">
        <v>143</v>
      </c>
    </row>
    <row r="1265" spans="1:10">
      <c r="A1265" s="5" t="s">
        <v>1338</v>
      </c>
      <c r="B1265" s="6">
        <v>44964.907142662036</v>
      </c>
      <c r="C1265" s="5" t="s">
        <v>131</v>
      </c>
      <c r="D1265" s="7"/>
      <c r="E1265" s="8"/>
      <c r="F1265" s="9">
        <v>48479.8</v>
      </c>
      <c r="I1265" s="10" t="s">
        <v>9</v>
      </c>
      <c r="J1265" s="8" t="s">
        <v>251</v>
      </c>
    </row>
    <row r="1266" spans="1:10">
      <c r="A1266" s="5" t="s">
        <v>1338</v>
      </c>
      <c r="B1266" s="6">
        <v>44964.907142662036</v>
      </c>
      <c r="C1266" s="5" t="s">
        <v>131</v>
      </c>
      <c r="D1266" s="7"/>
      <c r="E1266" s="8"/>
      <c r="F1266" s="9">
        <v>73815.7</v>
      </c>
      <c r="I1266" s="10" t="s">
        <v>9</v>
      </c>
      <c r="J1266" s="5" t="s">
        <v>141</v>
      </c>
    </row>
    <row r="1267" spans="1:10">
      <c r="A1267" s="5" t="s">
        <v>1338</v>
      </c>
      <c r="B1267" s="6">
        <v>44964.907142662036</v>
      </c>
      <c r="C1267" s="5" t="s">
        <v>131</v>
      </c>
      <c r="D1267" s="7"/>
      <c r="E1267" s="8"/>
      <c r="F1267" s="9">
        <v>13407.4</v>
      </c>
      <c r="I1267" s="10" t="s">
        <v>9</v>
      </c>
      <c r="J1267" s="8" t="s">
        <v>145</v>
      </c>
    </row>
    <row r="1268" spans="1:10">
      <c r="A1268" s="5" t="s">
        <v>1338</v>
      </c>
      <c r="B1268" s="6">
        <v>44964.907142662036</v>
      </c>
      <c r="C1268" s="5" t="s">
        <v>131</v>
      </c>
      <c r="D1268" s="7"/>
      <c r="E1268" s="8"/>
      <c r="F1268" s="9">
        <v>8703.2000000000007</v>
      </c>
      <c r="I1268" s="10" t="s">
        <v>9</v>
      </c>
      <c r="J1268" s="5" t="s">
        <v>146</v>
      </c>
    </row>
    <row r="1269" spans="1:10">
      <c r="A1269" s="5" t="s">
        <v>1338</v>
      </c>
      <c r="B1269" s="6">
        <v>44964.907142662036</v>
      </c>
      <c r="C1269" s="5" t="s">
        <v>131</v>
      </c>
      <c r="D1269" s="7"/>
      <c r="E1269" s="8"/>
      <c r="F1269" s="9">
        <v>14062.4</v>
      </c>
      <c r="I1269" s="10" t="s">
        <v>9</v>
      </c>
      <c r="J1269" s="5" t="s">
        <v>132</v>
      </c>
    </row>
    <row r="1270" spans="1:10">
      <c r="A1270" s="5" t="s">
        <v>1338</v>
      </c>
      <c r="B1270" s="6">
        <v>44964.907142662036</v>
      </c>
      <c r="C1270" s="5" t="s">
        <v>131</v>
      </c>
      <c r="D1270" s="7"/>
      <c r="E1270" s="8"/>
      <c r="F1270" s="9">
        <v>16114.1</v>
      </c>
      <c r="I1270" s="10" t="s">
        <v>9</v>
      </c>
      <c r="J1270" s="5" t="s">
        <v>147</v>
      </c>
    </row>
    <row r="1271" spans="1:10">
      <c r="A1271" s="5" t="s">
        <v>1338</v>
      </c>
      <c r="B1271" s="6">
        <v>44964.907142662036</v>
      </c>
      <c r="C1271" s="5" t="s">
        <v>131</v>
      </c>
      <c r="D1271" s="7"/>
      <c r="E1271" s="8"/>
      <c r="F1271" s="9">
        <v>14721.8</v>
      </c>
      <c r="I1271" s="10" t="s">
        <v>9</v>
      </c>
      <c r="J1271" s="8" t="s">
        <v>148</v>
      </c>
    </row>
    <row r="1272" spans="1:10">
      <c r="A1272" s="5" t="s">
        <v>1338</v>
      </c>
      <c r="B1272" s="6">
        <v>44964.907142662036</v>
      </c>
      <c r="C1272" s="5" t="s">
        <v>131</v>
      </c>
      <c r="D1272" s="7"/>
      <c r="E1272" s="8"/>
      <c r="F1272" s="9">
        <v>14764.2</v>
      </c>
      <c r="I1272" s="10" t="s">
        <v>9</v>
      </c>
      <c r="J1272" s="5" t="s">
        <v>149</v>
      </c>
    </row>
    <row r="1273" spans="1:10">
      <c r="A1273" s="5" t="s">
        <v>1338</v>
      </c>
      <c r="B1273" s="6">
        <v>44964.907142662036</v>
      </c>
      <c r="C1273" s="5" t="s">
        <v>131</v>
      </c>
      <c r="D1273" s="7"/>
      <c r="E1273" s="8"/>
      <c r="F1273" s="9">
        <v>8091.5</v>
      </c>
      <c r="I1273" s="10" t="s">
        <v>9</v>
      </c>
      <c r="J1273" s="8" t="s">
        <v>151</v>
      </c>
    </row>
    <row r="1274" spans="1:10">
      <c r="A1274" s="5" t="s">
        <v>1338</v>
      </c>
      <c r="B1274" s="6">
        <v>44964.907142662036</v>
      </c>
      <c r="C1274" s="5" t="s">
        <v>131</v>
      </c>
      <c r="D1274" s="7"/>
      <c r="E1274" s="8"/>
      <c r="F1274" s="9">
        <v>8595.7999999999993</v>
      </c>
      <c r="I1274" s="10" t="s">
        <v>9</v>
      </c>
      <c r="J1274" s="8" t="s">
        <v>152</v>
      </c>
    </row>
    <row r="1275" spans="1:10">
      <c r="A1275" s="5" t="s">
        <v>1338</v>
      </c>
      <c r="B1275" s="6">
        <v>44964.907142662036</v>
      </c>
      <c r="C1275" s="5" t="s">
        <v>131</v>
      </c>
      <c r="D1275" s="7"/>
      <c r="E1275" s="8"/>
      <c r="F1275" s="9">
        <v>11928.4</v>
      </c>
      <c r="I1275" s="10" t="s">
        <v>9</v>
      </c>
      <c r="J1275" s="8" t="s">
        <v>154</v>
      </c>
    </row>
    <row r="1276" spans="1:10">
      <c r="A1276" s="5" t="s">
        <v>1338</v>
      </c>
      <c r="B1276" s="6">
        <v>44964.907142662036</v>
      </c>
      <c r="C1276" s="5" t="s">
        <v>131</v>
      </c>
      <c r="D1276" s="7"/>
      <c r="E1276" s="8"/>
      <c r="F1276" s="9">
        <v>9188.6</v>
      </c>
      <c r="I1276" s="10" t="s">
        <v>9</v>
      </c>
      <c r="J1276" s="8" t="s">
        <v>155</v>
      </c>
    </row>
    <row r="1277" spans="1:10">
      <c r="A1277" s="5" t="s">
        <v>1338</v>
      </c>
      <c r="B1277" s="6">
        <v>44964.907142662036</v>
      </c>
      <c r="C1277" s="5" t="s">
        <v>131</v>
      </c>
      <c r="D1277" s="7"/>
      <c r="E1277" s="8"/>
      <c r="F1277" s="9">
        <v>7471.8</v>
      </c>
      <c r="I1277" s="10" t="s">
        <v>9</v>
      </c>
      <c r="J1277" s="8" t="s">
        <v>401</v>
      </c>
    </row>
    <row r="1278" spans="1:10">
      <c r="A1278" s="5" t="s">
        <v>1338</v>
      </c>
      <c r="B1278" s="6">
        <v>44964.907142662036</v>
      </c>
      <c r="C1278" s="5" t="s">
        <v>131</v>
      </c>
      <c r="D1278" s="7"/>
      <c r="E1278" s="8"/>
      <c r="F1278" s="9">
        <v>31493.7</v>
      </c>
      <c r="I1278" s="10" t="s">
        <v>9</v>
      </c>
      <c r="J1278" s="8" t="s">
        <v>142</v>
      </c>
    </row>
    <row r="1279" spans="1:10">
      <c r="A1279" s="5" t="s">
        <v>1338</v>
      </c>
      <c r="B1279" s="6">
        <v>44964.907142662036</v>
      </c>
      <c r="C1279" s="5" t="s">
        <v>131</v>
      </c>
      <c r="D1279" s="7"/>
      <c r="E1279" s="8"/>
      <c r="F1279" s="9">
        <v>8060.2</v>
      </c>
      <c r="I1279" s="10" t="s">
        <v>9</v>
      </c>
      <c r="J1279" s="5" t="s">
        <v>156</v>
      </c>
    </row>
    <row r="1280" spans="1:10">
      <c r="A1280" s="5" t="s">
        <v>1338</v>
      </c>
      <c r="B1280" s="6">
        <v>44964.907142662036</v>
      </c>
      <c r="C1280" s="5" t="s">
        <v>131</v>
      </c>
      <c r="D1280" s="7"/>
      <c r="E1280" s="8"/>
      <c r="F1280" s="9">
        <v>8795.2000000000007</v>
      </c>
      <c r="I1280" s="10" t="s">
        <v>9</v>
      </c>
      <c r="J1280" s="5" t="s">
        <v>157</v>
      </c>
    </row>
    <row r="1281" spans="1:10">
      <c r="A1281" s="11" t="s">
        <v>22</v>
      </c>
      <c r="B1281" s="3"/>
      <c r="C1281" s="3"/>
      <c r="D1281" s="19">
        <f>311273.4+2088</f>
        <v>313361.40000000002</v>
      </c>
      <c r="E1281" s="8"/>
      <c r="F1281" s="12">
        <f>SUM(F1255:G1280)</f>
        <v>313361.40000000002</v>
      </c>
      <c r="H1281" s="9"/>
      <c r="I1281" s="10"/>
      <c r="J1281" s="5"/>
    </row>
    <row r="1282" spans="1:10">
      <c r="A1282" s="13" t="s">
        <v>23</v>
      </c>
      <c r="B1282" s="13" t="s">
        <v>24</v>
      </c>
      <c r="C1282" s="13" t="s">
        <v>25</v>
      </c>
      <c r="D1282" s="7"/>
      <c r="E1282" s="8"/>
      <c r="H1282" s="9"/>
      <c r="I1282" s="10"/>
      <c r="J1282" s="5"/>
    </row>
    <row r="1283" spans="1:10" ht="15.75">
      <c r="D1283" s="14">
        <v>112732506</v>
      </c>
    </row>
    <row r="1284" spans="1:10" ht="15.75">
      <c r="D1284" s="14">
        <v>112732566</v>
      </c>
    </row>
    <row r="1286" spans="1:10">
      <c r="A1286" s="1" t="s">
        <v>0</v>
      </c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1:10">
      <c r="A1287" s="3" t="s">
        <v>1355</v>
      </c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1:10">
      <c r="A1288" s="95" t="s">
        <v>0</v>
      </c>
      <c r="B1288" s="95" t="s">
        <v>2</v>
      </c>
      <c r="C1288" s="95" t="s">
        <v>3</v>
      </c>
      <c r="D1288" s="95" t="s">
        <v>4</v>
      </c>
      <c r="E1288" s="95" t="s">
        <v>5</v>
      </c>
      <c r="F1288" s="97" t="s">
        <v>6</v>
      </c>
      <c r="G1288" s="98"/>
      <c r="H1288" s="99"/>
      <c r="I1288" s="95" t="s">
        <v>7</v>
      </c>
      <c r="J1288" s="95" t="s">
        <v>8</v>
      </c>
    </row>
    <row r="1289" spans="1:10">
      <c r="A1289" s="96"/>
      <c r="B1289" s="96"/>
      <c r="C1289" s="96"/>
      <c r="D1289" s="96"/>
      <c r="E1289" s="96"/>
      <c r="F1289" s="4" t="s">
        <v>9</v>
      </c>
      <c r="G1289" s="4" t="s">
        <v>10</v>
      </c>
      <c r="H1289" s="4" t="s">
        <v>11</v>
      </c>
      <c r="I1289" s="96"/>
      <c r="J1289" s="96"/>
    </row>
    <row r="1290" spans="1:10">
      <c r="A1290" s="5" t="s">
        <v>1373</v>
      </c>
      <c r="B1290" s="6">
        <v>44965.813993194446</v>
      </c>
      <c r="C1290" s="5" t="s">
        <v>131</v>
      </c>
      <c r="D1290" s="15">
        <v>45113305604</v>
      </c>
      <c r="E1290" s="8" t="s">
        <v>138</v>
      </c>
      <c r="H1290" s="9">
        <v>879.98</v>
      </c>
      <c r="I1290" s="5" t="s">
        <v>28</v>
      </c>
      <c r="J1290" s="5" t="s">
        <v>139</v>
      </c>
    </row>
    <row r="1291" spans="1:10">
      <c r="A1291" s="5" t="s">
        <v>1372</v>
      </c>
      <c r="B1291" s="6">
        <v>44965.813993194446</v>
      </c>
      <c r="C1291" s="5" t="s">
        <v>131</v>
      </c>
      <c r="D1291" s="15">
        <v>45123291401</v>
      </c>
      <c r="E1291" s="8" t="s">
        <v>138</v>
      </c>
      <c r="H1291" s="9">
        <v>866.15</v>
      </c>
      <c r="I1291" s="5" t="s">
        <v>28</v>
      </c>
      <c r="J1291" s="5" t="s">
        <v>139</v>
      </c>
    </row>
    <row r="1292" spans="1:10">
      <c r="A1292" s="5" t="s">
        <v>1372</v>
      </c>
      <c r="B1292" s="6">
        <v>44965.813993194446</v>
      </c>
      <c r="C1292" s="5" t="s">
        <v>131</v>
      </c>
      <c r="D1292" s="15">
        <v>45133159815</v>
      </c>
      <c r="E1292" s="8" t="s">
        <v>138</v>
      </c>
      <c r="H1292" s="9">
        <v>38.270000000000003</v>
      </c>
      <c r="I1292" s="5" t="s">
        <v>28</v>
      </c>
      <c r="J1292" s="8" t="s">
        <v>142</v>
      </c>
    </row>
    <row r="1293" spans="1:10">
      <c r="A1293" s="5" t="s">
        <v>1372</v>
      </c>
      <c r="B1293" s="6">
        <v>44965.813993194446</v>
      </c>
      <c r="C1293" s="5" t="s">
        <v>131</v>
      </c>
      <c r="D1293" s="15">
        <v>451331598151</v>
      </c>
      <c r="E1293" s="8" t="s">
        <v>138</v>
      </c>
      <c r="H1293" s="9">
        <v>3308.69</v>
      </c>
      <c r="I1293" s="5" t="s">
        <v>28</v>
      </c>
      <c r="J1293" s="8" t="s">
        <v>142</v>
      </c>
    </row>
    <row r="1294" spans="1:10">
      <c r="A1294" s="5" t="s">
        <v>1372</v>
      </c>
      <c r="B1294" s="6">
        <v>44965.813993194446</v>
      </c>
      <c r="C1294" s="5" t="s">
        <v>131</v>
      </c>
      <c r="D1294" s="15">
        <v>45153153406</v>
      </c>
      <c r="E1294" s="8" t="s">
        <v>138</v>
      </c>
      <c r="H1294" s="9">
        <v>1301.03</v>
      </c>
      <c r="I1294" s="5" t="s">
        <v>28</v>
      </c>
      <c r="J1294" s="5" t="s">
        <v>139</v>
      </c>
    </row>
    <row r="1295" spans="1:10">
      <c r="A1295" s="5" t="s">
        <v>1372</v>
      </c>
      <c r="B1295" s="6">
        <v>44965.813993194446</v>
      </c>
      <c r="C1295" s="5" t="s">
        <v>131</v>
      </c>
      <c r="D1295" s="15">
        <v>45133159946</v>
      </c>
      <c r="E1295" s="8" t="s">
        <v>138</v>
      </c>
      <c r="H1295" s="9">
        <v>205.96</v>
      </c>
      <c r="I1295" s="5" t="s">
        <v>28</v>
      </c>
      <c r="J1295" s="5" t="s">
        <v>139</v>
      </c>
    </row>
    <row r="1296" spans="1:10">
      <c r="A1296" s="5" t="s">
        <v>1372</v>
      </c>
      <c r="B1296" s="6">
        <v>44965.813993194446</v>
      </c>
      <c r="C1296" s="5" t="s">
        <v>131</v>
      </c>
      <c r="D1296" s="15">
        <v>45133160087</v>
      </c>
      <c r="E1296" s="8" t="s">
        <v>138</v>
      </c>
      <c r="H1296" s="9">
        <v>624.1</v>
      </c>
      <c r="I1296" s="5" t="s">
        <v>28</v>
      </c>
      <c r="J1296" s="5" t="s">
        <v>139</v>
      </c>
    </row>
    <row r="1297" spans="1:10">
      <c r="A1297" s="5" t="s">
        <v>1372</v>
      </c>
      <c r="B1297" s="6">
        <v>44965.813993194446</v>
      </c>
      <c r="C1297" s="5" t="s">
        <v>131</v>
      </c>
      <c r="D1297" s="15">
        <v>45163247896</v>
      </c>
      <c r="E1297" s="8" t="s">
        <v>138</v>
      </c>
      <c r="H1297" s="9">
        <v>143.94999999999999</v>
      </c>
      <c r="I1297" s="5" t="s">
        <v>28</v>
      </c>
      <c r="J1297" s="5" t="s">
        <v>139</v>
      </c>
    </row>
    <row r="1298" spans="1:10">
      <c r="A1298" s="5" t="s">
        <v>1372</v>
      </c>
      <c r="B1298" s="6">
        <v>44965.813993194446</v>
      </c>
      <c r="C1298" s="5" t="s">
        <v>131</v>
      </c>
      <c r="D1298" s="15">
        <v>45153153874</v>
      </c>
      <c r="E1298" s="8" t="s">
        <v>138</v>
      </c>
      <c r="H1298" s="9">
        <v>571</v>
      </c>
      <c r="I1298" s="5" t="s">
        <v>28</v>
      </c>
      <c r="J1298" s="5" t="s">
        <v>139</v>
      </c>
    </row>
    <row r="1299" spans="1:10">
      <c r="A1299" s="5" t="s">
        <v>1372</v>
      </c>
      <c r="B1299" s="6">
        <v>44965.813993194446</v>
      </c>
      <c r="C1299" s="5" t="s">
        <v>131</v>
      </c>
      <c r="D1299" s="15">
        <v>45133160443</v>
      </c>
      <c r="E1299" s="8" t="s">
        <v>138</v>
      </c>
      <c r="H1299" s="9">
        <v>1269.77</v>
      </c>
      <c r="I1299" s="5" t="s">
        <v>28</v>
      </c>
      <c r="J1299" s="5" t="s">
        <v>139</v>
      </c>
    </row>
    <row r="1300" spans="1:10">
      <c r="A1300" s="5" t="s">
        <v>1372</v>
      </c>
      <c r="B1300" s="6">
        <v>44965.813993194446</v>
      </c>
      <c r="C1300" s="5" t="s">
        <v>131</v>
      </c>
      <c r="D1300" s="7"/>
      <c r="E1300" s="8"/>
      <c r="F1300" s="9">
        <v>0.9</v>
      </c>
      <c r="I1300" s="10" t="s">
        <v>9</v>
      </c>
      <c r="J1300" s="5" t="s">
        <v>139</v>
      </c>
    </row>
    <row r="1301" spans="1:10">
      <c r="A1301" s="5" t="s">
        <v>1372</v>
      </c>
      <c r="B1301" s="6">
        <v>44965.813993194446</v>
      </c>
      <c r="C1301" s="5" t="s">
        <v>131</v>
      </c>
      <c r="D1301" s="7"/>
      <c r="E1301" s="8"/>
      <c r="F1301" s="9">
        <v>9036.9</v>
      </c>
      <c r="I1301" s="10" t="s">
        <v>9</v>
      </c>
      <c r="J1301" s="5" t="s">
        <v>143</v>
      </c>
    </row>
    <row r="1302" spans="1:10">
      <c r="A1302" s="5" t="s">
        <v>1372</v>
      </c>
      <c r="B1302" s="6">
        <v>44965.813993194446</v>
      </c>
      <c r="C1302" s="5" t="s">
        <v>131</v>
      </c>
      <c r="D1302" s="7"/>
      <c r="E1302" s="8"/>
      <c r="F1302" s="9">
        <v>23023.599999999999</v>
      </c>
      <c r="I1302" s="10" t="s">
        <v>9</v>
      </c>
      <c r="J1302" s="8" t="s">
        <v>251</v>
      </c>
    </row>
    <row r="1303" spans="1:10">
      <c r="A1303" s="5" t="s">
        <v>1372</v>
      </c>
      <c r="B1303" s="6">
        <v>44965.813993194446</v>
      </c>
      <c r="C1303" s="5" t="s">
        <v>131</v>
      </c>
      <c r="D1303" s="7"/>
      <c r="E1303" s="8"/>
      <c r="F1303" s="9">
        <v>33915.199999999997</v>
      </c>
      <c r="I1303" s="10" t="s">
        <v>9</v>
      </c>
      <c r="J1303" s="5" t="s">
        <v>141</v>
      </c>
    </row>
    <row r="1304" spans="1:10">
      <c r="A1304" s="5" t="s">
        <v>1372</v>
      </c>
      <c r="B1304" s="6">
        <v>44965.813993194446</v>
      </c>
      <c r="C1304" s="5" t="s">
        <v>131</v>
      </c>
      <c r="D1304" s="7"/>
      <c r="E1304" s="8"/>
      <c r="F1304" s="9">
        <v>4186.8</v>
      </c>
      <c r="I1304" s="10" t="s">
        <v>9</v>
      </c>
      <c r="J1304" s="8" t="s">
        <v>145</v>
      </c>
    </row>
    <row r="1305" spans="1:10">
      <c r="A1305" s="5" t="s">
        <v>1372</v>
      </c>
      <c r="B1305" s="6">
        <v>44965.813993194446</v>
      </c>
      <c r="C1305" s="5" t="s">
        <v>131</v>
      </c>
      <c r="D1305" s="7"/>
      <c r="E1305" s="8"/>
      <c r="F1305" s="9">
        <v>20528.7</v>
      </c>
      <c r="I1305" s="10" t="s">
        <v>9</v>
      </c>
      <c r="J1305" s="5" t="s">
        <v>146</v>
      </c>
    </row>
    <row r="1306" spans="1:10">
      <c r="A1306" s="5" t="s">
        <v>1372</v>
      </c>
      <c r="B1306" s="6">
        <v>44965.813993194446</v>
      </c>
      <c r="C1306" s="5" t="s">
        <v>131</v>
      </c>
      <c r="D1306" s="7"/>
      <c r="E1306" s="8"/>
      <c r="F1306" s="9">
        <v>17318.7</v>
      </c>
      <c r="I1306" s="10" t="s">
        <v>9</v>
      </c>
      <c r="J1306" s="5" t="s">
        <v>132</v>
      </c>
    </row>
    <row r="1307" spans="1:10">
      <c r="A1307" s="5" t="s">
        <v>1372</v>
      </c>
      <c r="B1307" s="6">
        <v>44965.813993194446</v>
      </c>
      <c r="C1307" s="5" t="s">
        <v>131</v>
      </c>
      <c r="D1307" s="7"/>
      <c r="E1307" s="8"/>
      <c r="F1307" s="9">
        <v>10019</v>
      </c>
      <c r="I1307" s="10" t="s">
        <v>9</v>
      </c>
      <c r="J1307" s="5" t="s">
        <v>147</v>
      </c>
    </row>
    <row r="1308" spans="1:10">
      <c r="A1308" s="5" t="s">
        <v>1372</v>
      </c>
      <c r="B1308" s="6">
        <v>44965.813993194446</v>
      </c>
      <c r="C1308" s="5" t="s">
        <v>131</v>
      </c>
      <c r="D1308" s="7"/>
      <c r="E1308" s="8"/>
      <c r="F1308" s="9">
        <v>8267.7999999999993</v>
      </c>
      <c r="I1308" s="10" t="s">
        <v>9</v>
      </c>
      <c r="J1308" s="8" t="s">
        <v>148</v>
      </c>
    </row>
    <row r="1309" spans="1:10">
      <c r="A1309" s="5" t="s">
        <v>1372</v>
      </c>
      <c r="B1309" s="6">
        <v>44965.813993194446</v>
      </c>
      <c r="C1309" s="5" t="s">
        <v>131</v>
      </c>
      <c r="D1309" s="7"/>
      <c r="E1309" s="8"/>
      <c r="F1309" s="9">
        <v>9699.7999999999993</v>
      </c>
      <c r="I1309" s="10" t="s">
        <v>9</v>
      </c>
      <c r="J1309" s="5" t="s">
        <v>149</v>
      </c>
    </row>
    <row r="1310" spans="1:10">
      <c r="A1310" s="5" t="s">
        <v>1372</v>
      </c>
      <c r="B1310" s="6">
        <v>44965.813993194446</v>
      </c>
      <c r="C1310" s="5" t="s">
        <v>131</v>
      </c>
      <c r="D1310" s="7"/>
      <c r="E1310" s="8"/>
      <c r="F1310" s="9">
        <v>11133</v>
      </c>
      <c r="I1310" s="10" t="s">
        <v>9</v>
      </c>
      <c r="J1310" s="8" t="s">
        <v>151</v>
      </c>
    </row>
    <row r="1311" spans="1:10">
      <c r="A1311" s="5" t="s">
        <v>1372</v>
      </c>
      <c r="B1311" s="6">
        <v>44965.813993194446</v>
      </c>
      <c r="C1311" s="5" t="s">
        <v>131</v>
      </c>
      <c r="D1311" s="7"/>
      <c r="E1311" s="8"/>
      <c r="F1311" s="9">
        <v>7595.3</v>
      </c>
      <c r="I1311" s="10" t="s">
        <v>9</v>
      </c>
      <c r="J1311" s="8" t="s">
        <v>152</v>
      </c>
    </row>
    <row r="1312" spans="1:10">
      <c r="A1312" s="5" t="s">
        <v>1372</v>
      </c>
      <c r="B1312" s="6">
        <v>44965.813993194446</v>
      </c>
      <c r="C1312" s="5" t="s">
        <v>131</v>
      </c>
      <c r="D1312" s="7"/>
      <c r="E1312" s="8"/>
      <c r="F1312" s="9">
        <v>13447.4</v>
      </c>
      <c r="I1312" s="10" t="s">
        <v>9</v>
      </c>
      <c r="J1312" s="8" t="s">
        <v>154</v>
      </c>
    </row>
    <row r="1313" spans="1:10">
      <c r="A1313" s="5" t="s">
        <v>1372</v>
      </c>
      <c r="B1313" s="6">
        <v>44965.813993194446</v>
      </c>
      <c r="C1313" s="5" t="s">
        <v>131</v>
      </c>
      <c r="D1313" s="7"/>
      <c r="E1313" s="8"/>
      <c r="F1313" s="9">
        <v>8863.5</v>
      </c>
      <c r="I1313" s="10" t="s">
        <v>9</v>
      </c>
      <c r="J1313" s="8" t="s">
        <v>155</v>
      </c>
    </row>
    <row r="1314" spans="1:10">
      <c r="A1314" s="5" t="s">
        <v>1372</v>
      </c>
      <c r="B1314" s="6">
        <v>44965.813993194446</v>
      </c>
      <c r="C1314" s="5" t="s">
        <v>131</v>
      </c>
      <c r="D1314" s="7"/>
      <c r="E1314" s="8"/>
      <c r="F1314" s="9">
        <v>7526.2</v>
      </c>
      <c r="I1314" s="10" t="s">
        <v>9</v>
      </c>
      <c r="J1314" s="8" t="s">
        <v>401</v>
      </c>
    </row>
    <row r="1315" spans="1:10">
      <c r="A1315" s="5" t="s">
        <v>1372</v>
      </c>
      <c r="B1315" s="6">
        <v>44965.813993194446</v>
      </c>
      <c r="C1315" s="5" t="s">
        <v>131</v>
      </c>
      <c r="D1315" s="7"/>
      <c r="E1315" s="8"/>
      <c r="F1315" s="9">
        <v>102823.2</v>
      </c>
      <c r="I1315" s="10" t="s">
        <v>9</v>
      </c>
      <c r="J1315" s="8" t="s">
        <v>142</v>
      </c>
    </row>
    <row r="1316" spans="1:10">
      <c r="A1316" s="5" t="s">
        <v>1372</v>
      </c>
      <c r="B1316" s="6">
        <v>44965.813993194446</v>
      </c>
      <c r="C1316" s="5" t="s">
        <v>131</v>
      </c>
      <c r="D1316" s="7"/>
      <c r="E1316" s="8"/>
      <c r="F1316" s="9">
        <v>14506.8</v>
      </c>
      <c r="I1316" s="10" t="s">
        <v>9</v>
      </c>
      <c r="J1316" s="5" t="s">
        <v>156</v>
      </c>
    </row>
    <row r="1317" spans="1:10">
      <c r="A1317" s="5" t="s">
        <v>1372</v>
      </c>
      <c r="B1317" s="6">
        <v>44965.813993194446</v>
      </c>
      <c r="C1317" s="5" t="s">
        <v>131</v>
      </c>
      <c r="D1317" s="7"/>
      <c r="E1317" s="8"/>
      <c r="F1317" s="9">
        <v>6263</v>
      </c>
      <c r="I1317" s="10" t="s">
        <v>9</v>
      </c>
      <c r="J1317" s="5" t="s">
        <v>157</v>
      </c>
    </row>
    <row r="1318" spans="1:10">
      <c r="A1318" s="11" t="s">
        <v>22</v>
      </c>
      <c r="B1318" s="3"/>
      <c r="C1318" s="3"/>
      <c r="D1318" s="19">
        <f>307459.8+696</f>
        <v>308155.8</v>
      </c>
      <c r="E1318" s="8"/>
      <c r="F1318" s="54">
        <f>SUM(F1290:G1317)</f>
        <v>308155.8</v>
      </c>
      <c r="I1318" s="10"/>
      <c r="J1318" s="5"/>
    </row>
    <row r="1319" spans="1:10">
      <c r="A1319" s="13" t="s">
        <v>23</v>
      </c>
      <c r="B1319" s="13" t="s">
        <v>24</v>
      </c>
      <c r="C1319" s="13" t="s">
        <v>25</v>
      </c>
      <c r="D1319" s="7"/>
      <c r="E1319" s="8"/>
      <c r="F1319" s="9"/>
      <c r="I1319" s="10"/>
      <c r="J1319" s="5"/>
    </row>
    <row r="1320" spans="1:10" ht="15.75">
      <c r="A1320" s="5"/>
      <c r="B1320" s="6"/>
      <c r="C1320" s="5"/>
      <c r="D1320" s="14">
        <v>112734087</v>
      </c>
      <c r="E1320" s="8"/>
      <c r="F1320" s="9"/>
      <c r="I1320" s="10"/>
      <c r="J1320" s="5"/>
    </row>
    <row r="1321" spans="1:10" ht="15.75">
      <c r="D1321" s="14">
        <v>112734110</v>
      </c>
    </row>
    <row r="1323" spans="1:10">
      <c r="A1323" s="1" t="s">
        <v>0</v>
      </c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1:10">
      <c r="A1324" s="3" t="s">
        <v>1394</v>
      </c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1:10">
      <c r="A1325" s="95" t="s">
        <v>0</v>
      </c>
      <c r="B1325" s="95" t="s">
        <v>2</v>
      </c>
      <c r="C1325" s="95" t="s">
        <v>3</v>
      </c>
      <c r="D1325" s="95" t="s">
        <v>4</v>
      </c>
      <c r="E1325" s="95" t="s">
        <v>5</v>
      </c>
      <c r="F1325" s="97" t="s">
        <v>6</v>
      </c>
      <c r="G1325" s="98"/>
      <c r="H1325" s="99"/>
      <c r="I1325" s="95" t="s">
        <v>7</v>
      </c>
      <c r="J1325" s="95" t="s">
        <v>8</v>
      </c>
    </row>
    <row r="1326" spans="1:10">
      <c r="A1326" s="96"/>
      <c r="B1326" s="96"/>
      <c r="C1326" s="96"/>
      <c r="D1326" s="96"/>
      <c r="E1326" s="96"/>
      <c r="F1326" s="4" t="s">
        <v>9</v>
      </c>
      <c r="G1326" s="4" t="s">
        <v>10</v>
      </c>
      <c r="H1326" s="4" t="s">
        <v>11</v>
      </c>
      <c r="I1326" s="96"/>
      <c r="J1326" s="96"/>
    </row>
    <row r="1327" spans="1:10">
      <c r="A1327" s="5" t="s">
        <v>1411</v>
      </c>
      <c r="B1327" s="6">
        <v>44966.812915740738</v>
      </c>
      <c r="C1327" s="5" t="s">
        <v>131</v>
      </c>
      <c r="D1327" s="7"/>
      <c r="E1327" s="8"/>
      <c r="G1327" s="9">
        <v>2240</v>
      </c>
      <c r="I1327" s="10" t="s">
        <v>10</v>
      </c>
      <c r="J1327" s="5" t="s">
        <v>141</v>
      </c>
    </row>
    <row r="1328" spans="1:10">
      <c r="A1328" s="5" t="s">
        <v>1411</v>
      </c>
      <c r="B1328" s="6">
        <v>44966.812915740738</v>
      </c>
      <c r="C1328" s="5" t="s">
        <v>131</v>
      </c>
      <c r="D1328" s="7"/>
      <c r="E1328" s="8"/>
      <c r="G1328" s="9">
        <v>5078.92</v>
      </c>
      <c r="I1328" s="10" t="s">
        <v>10</v>
      </c>
      <c r="J1328" s="8" t="s">
        <v>142</v>
      </c>
    </row>
    <row r="1329" spans="1:10">
      <c r="A1329" s="5" t="s">
        <v>1411</v>
      </c>
      <c r="B1329" s="6">
        <v>44966.812915740738</v>
      </c>
      <c r="C1329" s="5" t="s">
        <v>131</v>
      </c>
      <c r="D1329" s="15">
        <v>45123290650</v>
      </c>
      <c r="E1329" s="8" t="s">
        <v>138</v>
      </c>
      <c r="H1329" s="9">
        <v>9600</v>
      </c>
      <c r="I1329" s="5" t="s">
        <v>28</v>
      </c>
      <c r="J1329" s="8" t="s">
        <v>142</v>
      </c>
    </row>
    <row r="1330" spans="1:10">
      <c r="A1330" s="5" t="s">
        <v>1411</v>
      </c>
      <c r="B1330" s="6">
        <v>44966.812915740738</v>
      </c>
      <c r="C1330" s="5" t="s">
        <v>131</v>
      </c>
      <c r="D1330" s="15">
        <v>53612277911</v>
      </c>
      <c r="E1330" s="8" t="s">
        <v>138</v>
      </c>
      <c r="H1330" s="9">
        <v>4400</v>
      </c>
      <c r="I1330" s="5" t="s">
        <v>28</v>
      </c>
      <c r="J1330" s="5" t="s">
        <v>141</v>
      </c>
    </row>
    <row r="1331" spans="1:10">
      <c r="A1331" s="5" t="s">
        <v>1411</v>
      </c>
      <c r="B1331" s="6">
        <v>44966.812915740738</v>
      </c>
      <c r="C1331" s="5" t="s">
        <v>131</v>
      </c>
      <c r="D1331" s="15">
        <v>45143528666</v>
      </c>
      <c r="E1331" s="8" t="s">
        <v>138</v>
      </c>
      <c r="H1331" s="9">
        <v>199.63</v>
      </c>
      <c r="I1331" s="5" t="s">
        <v>28</v>
      </c>
      <c r="J1331" s="5" t="s">
        <v>139</v>
      </c>
    </row>
    <row r="1332" spans="1:10">
      <c r="A1332" s="5" t="s">
        <v>1411</v>
      </c>
      <c r="B1332" s="6">
        <v>44966.812915740738</v>
      </c>
      <c r="C1332" s="5" t="s">
        <v>131</v>
      </c>
      <c r="D1332" s="15">
        <v>45113311014</v>
      </c>
      <c r="E1332" s="8" t="s">
        <v>138</v>
      </c>
      <c r="H1332" s="9">
        <v>47</v>
      </c>
      <c r="I1332" s="5" t="s">
        <v>28</v>
      </c>
      <c r="J1332" s="5" t="s">
        <v>139</v>
      </c>
    </row>
    <row r="1333" spans="1:10">
      <c r="A1333" s="5" t="s">
        <v>1411</v>
      </c>
      <c r="B1333" s="6">
        <v>44966.812915740738</v>
      </c>
      <c r="C1333" s="5" t="s">
        <v>131</v>
      </c>
      <c r="D1333" s="15">
        <v>45123295743</v>
      </c>
      <c r="E1333" s="8" t="s">
        <v>138</v>
      </c>
      <c r="H1333" s="9">
        <v>156.07</v>
      </c>
      <c r="I1333" s="5" t="s">
        <v>28</v>
      </c>
      <c r="J1333" s="5" t="s">
        <v>139</v>
      </c>
    </row>
    <row r="1334" spans="1:10">
      <c r="A1334" s="5" t="s">
        <v>1411</v>
      </c>
      <c r="B1334" s="6">
        <v>44966.812915740738</v>
      </c>
      <c r="C1334" s="5" t="s">
        <v>131</v>
      </c>
      <c r="D1334" s="15">
        <v>45163251520</v>
      </c>
      <c r="E1334" s="8" t="s">
        <v>138</v>
      </c>
      <c r="H1334" s="9">
        <v>476.08</v>
      </c>
      <c r="I1334" s="5" t="s">
        <v>28</v>
      </c>
      <c r="J1334" s="5" t="s">
        <v>139</v>
      </c>
    </row>
    <row r="1335" spans="1:10">
      <c r="A1335" s="5" t="s">
        <v>1411</v>
      </c>
      <c r="B1335" s="6">
        <v>44966.812915740738</v>
      </c>
      <c r="C1335" s="5" t="s">
        <v>131</v>
      </c>
      <c r="D1335" s="15">
        <v>45143530759</v>
      </c>
      <c r="E1335" s="8" t="s">
        <v>138</v>
      </c>
      <c r="H1335" s="9">
        <v>490.95</v>
      </c>
      <c r="I1335" s="5" t="s">
        <v>28</v>
      </c>
      <c r="J1335" s="5" t="s">
        <v>139</v>
      </c>
    </row>
    <row r="1336" spans="1:10">
      <c r="A1336" s="5" t="s">
        <v>1411</v>
      </c>
      <c r="B1336" s="6">
        <v>44966.812915740738</v>
      </c>
      <c r="C1336" s="5" t="s">
        <v>131</v>
      </c>
      <c r="D1336" s="15">
        <v>45123296695</v>
      </c>
      <c r="E1336" s="8" t="s">
        <v>138</v>
      </c>
      <c r="H1336" s="9">
        <v>1780.8</v>
      </c>
      <c r="I1336" s="5" t="s">
        <v>28</v>
      </c>
      <c r="J1336" s="5" t="s">
        <v>139</v>
      </c>
    </row>
    <row r="1337" spans="1:10">
      <c r="A1337" s="5" t="s">
        <v>1411</v>
      </c>
      <c r="B1337" s="6">
        <v>44966.812915740738</v>
      </c>
      <c r="C1337" s="5" t="s">
        <v>131</v>
      </c>
      <c r="D1337" s="15">
        <v>53212304578</v>
      </c>
      <c r="E1337" s="8" t="s">
        <v>138</v>
      </c>
      <c r="H1337" s="9">
        <v>247.51</v>
      </c>
      <c r="I1337" s="5" t="s">
        <v>28</v>
      </c>
      <c r="J1337" s="5" t="s">
        <v>139</v>
      </c>
    </row>
    <row r="1338" spans="1:10">
      <c r="A1338" s="5" t="s">
        <v>1411</v>
      </c>
      <c r="B1338" s="6">
        <v>44966.812915740738</v>
      </c>
      <c r="C1338" s="5" t="s">
        <v>131</v>
      </c>
      <c r="D1338" s="15">
        <v>45133165145</v>
      </c>
      <c r="E1338" s="8" t="s">
        <v>138</v>
      </c>
      <c r="H1338" s="9">
        <v>317.07</v>
      </c>
      <c r="I1338" s="5" t="s">
        <v>28</v>
      </c>
      <c r="J1338" s="5" t="s">
        <v>139</v>
      </c>
    </row>
    <row r="1339" spans="1:10">
      <c r="A1339" s="5" t="s">
        <v>1411</v>
      </c>
      <c r="B1339" s="6">
        <v>44966.812915740738</v>
      </c>
      <c r="C1339" s="5" t="s">
        <v>131</v>
      </c>
      <c r="D1339" s="15">
        <v>45153158607</v>
      </c>
      <c r="E1339" s="8" t="s">
        <v>138</v>
      </c>
      <c r="H1339" s="9">
        <v>420.1</v>
      </c>
      <c r="I1339" s="5" t="s">
        <v>28</v>
      </c>
      <c r="J1339" s="5" t="s">
        <v>139</v>
      </c>
    </row>
    <row r="1340" spans="1:10">
      <c r="A1340" s="5" t="s">
        <v>1411</v>
      </c>
      <c r="B1340" s="6">
        <v>44966.812915740738</v>
      </c>
      <c r="C1340" s="5" t="s">
        <v>131</v>
      </c>
      <c r="D1340" s="15">
        <v>51717414080</v>
      </c>
      <c r="E1340" s="8" t="s">
        <v>138</v>
      </c>
      <c r="H1340" s="9">
        <v>1009.38</v>
      </c>
      <c r="I1340" s="5" t="s">
        <v>28</v>
      </c>
      <c r="J1340" s="5" t="s">
        <v>139</v>
      </c>
    </row>
    <row r="1341" spans="1:10">
      <c r="A1341" s="5" t="s">
        <v>1412</v>
      </c>
      <c r="B1341" s="6">
        <v>44966.812915740738</v>
      </c>
      <c r="C1341" s="5" t="s">
        <v>131</v>
      </c>
      <c r="D1341" s="7"/>
      <c r="E1341" s="8"/>
      <c r="F1341" s="9">
        <v>14611.8</v>
      </c>
      <c r="I1341" s="10" t="s">
        <v>9</v>
      </c>
      <c r="J1341" s="5" t="s">
        <v>147</v>
      </c>
    </row>
    <row r="1342" spans="1:10">
      <c r="A1342" s="5" t="s">
        <v>1411</v>
      </c>
      <c r="B1342" s="6">
        <v>44966.812915740738</v>
      </c>
      <c r="C1342" s="5" t="s">
        <v>131</v>
      </c>
      <c r="D1342" s="7"/>
      <c r="E1342" s="8"/>
      <c r="F1342" s="9">
        <v>26</v>
      </c>
      <c r="I1342" s="10" t="s">
        <v>9</v>
      </c>
      <c r="J1342" s="5" t="s">
        <v>139</v>
      </c>
    </row>
    <row r="1343" spans="1:10">
      <c r="A1343" s="5" t="s">
        <v>1411</v>
      </c>
      <c r="B1343" s="6">
        <v>44966.812915740738</v>
      </c>
      <c r="C1343" s="5" t="s">
        <v>131</v>
      </c>
      <c r="D1343" s="7"/>
      <c r="E1343" s="8"/>
      <c r="F1343" s="9">
        <v>11006</v>
      </c>
      <c r="I1343" s="10" t="s">
        <v>9</v>
      </c>
      <c r="J1343" s="5" t="s">
        <v>143</v>
      </c>
    </row>
    <row r="1344" spans="1:10">
      <c r="A1344" s="5" t="s">
        <v>1411</v>
      </c>
      <c r="B1344" s="6">
        <v>44966.812915740738</v>
      </c>
      <c r="C1344" s="5" t="s">
        <v>131</v>
      </c>
      <c r="D1344" s="7"/>
      <c r="E1344" s="8"/>
      <c r="F1344" s="9">
        <v>11922.8</v>
      </c>
      <c r="I1344" s="10" t="s">
        <v>9</v>
      </c>
      <c r="J1344" s="5" t="s">
        <v>144</v>
      </c>
    </row>
    <row r="1345" spans="1:10">
      <c r="A1345" s="5" t="s">
        <v>1411</v>
      </c>
      <c r="B1345" s="6">
        <v>44966.812915740738</v>
      </c>
      <c r="C1345" s="5" t="s">
        <v>131</v>
      </c>
      <c r="D1345" s="7"/>
      <c r="E1345" s="8"/>
      <c r="F1345" s="9">
        <v>35566</v>
      </c>
      <c r="I1345" s="10" t="s">
        <v>9</v>
      </c>
      <c r="J1345" s="5" t="s">
        <v>141</v>
      </c>
    </row>
    <row r="1346" spans="1:10">
      <c r="A1346" s="5" t="s">
        <v>1411</v>
      </c>
      <c r="B1346" s="6">
        <v>44966.812915740738</v>
      </c>
      <c r="C1346" s="5" t="s">
        <v>131</v>
      </c>
      <c r="D1346" s="7"/>
      <c r="E1346" s="8"/>
      <c r="F1346" s="9">
        <v>8815.7999999999993</v>
      </c>
      <c r="I1346" s="10" t="s">
        <v>9</v>
      </c>
      <c r="J1346" s="8" t="s">
        <v>145</v>
      </c>
    </row>
    <row r="1347" spans="1:10">
      <c r="A1347" s="5" t="s">
        <v>1411</v>
      </c>
      <c r="B1347" s="6">
        <v>44966.812915740738</v>
      </c>
      <c r="C1347" s="5" t="s">
        <v>131</v>
      </c>
      <c r="D1347" s="7"/>
      <c r="E1347" s="8"/>
      <c r="F1347" s="9">
        <v>19632</v>
      </c>
      <c r="I1347" s="10" t="s">
        <v>9</v>
      </c>
      <c r="J1347" s="5" t="s">
        <v>146</v>
      </c>
    </row>
    <row r="1348" spans="1:10">
      <c r="A1348" s="5" t="s">
        <v>1411</v>
      </c>
      <c r="B1348" s="6">
        <v>44966.812915740738</v>
      </c>
      <c r="C1348" s="5" t="s">
        <v>131</v>
      </c>
      <c r="D1348" s="7"/>
      <c r="E1348" s="8"/>
      <c r="F1348" s="9">
        <v>10773.2</v>
      </c>
      <c r="I1348" s="10" t="s">
        <v>9</v>
      </c>
      <c r="J1348" s="5" t="s">
        <v>132</v>
      </c>
    </row>
    <row r="1349" spans="1:10">
      <c r="A1349" s="5" t="s">
        <v>1411</v>
      </c>
      <c r="B1349" s="6">
        <v>44966.812915740738</v>
      </c>
      <c r="C1349" s="5" t="s">
        <v>131</v>
      </c>
      <c r="D1349" s="7"/>
      <c r="E1349" s="8"/>
      <c r="F1349" s="9">
        <v>17122.3</v>
      </c>
      <c r="I1349" s="10" t="s">
        <v>9</v>
      </c>
      <c r="J1349" s="8" t="s">
        <v>148</v>
      </c>
    </row>
    <row r="1350" spans="1:10">
      <c r="A1350" s="5" t="s">
        <v>1411</v>
      </c>
      <c r="B1350" s="6">
        <v>44966.812915740738</v>
      </c>
      <c r="C1350" s="5" t="s">
        <v>131</v>
      </c>
      <c r="D1350" s="7"/>
      <c r="E1350" s="8"/>
      <c r="F1350" s="9">
        <v>7365.1</v>
      </c>
      <c r="I1350" s="10" t="s">
        <v>9</v>
      </c>
      <c r="J1350" s="5" t="s">
        <v>150</v>
      </c>
    </row>
    <row r="1351" spans="1:10">
      <c r="A1351" s="5" t="s">
        <v>1411</v>
      </c>
      <c r="B1351" s="6">
        <v>44966.812915740738</v>
      </c>
      <c r="C1351" s="5" t="s">
        <v>131</v>
      </c>
      <c r="D1351" s="7"/>
      <c r="E1351" s="8"/>
      <c r="F1351" s="9">
        <v>8934.2999999999993</v>
      </c>
      <c r="I1351" s="10" t="s">
        <v>9</v>
      </c>
      <c r="J1351" s="8" t="s">
        <v>151</v>
      </c>
    </row>
    <row r="1352" spans="1:10">
      <c r="A1352" s="5" t="s">
        <v>1411</v>
      </c>
      <c r="B1352" s="6">
        <v>44966.812915740738</v>
      </c>
      <c r="C1352" s="5" t="s">
        <v>131</v>
      </c>
      <c r="D1352" s="7"/>
      <c r="E1352" s="8"/>
      <c r="F1352" s="9">
        <v>9928.4</v>
      </c>
      <c r="I1352" s="10" t="s">
        <v>9</v>
      </c>
      <c r="J1352" s="8" t="s">
        <v>152</v>
      </c>
    </row>
    <row r="1353" spans="1:10">
      <c r="A1353" s="5" t="s">
        <v>1411</v>
      </c>
      <c r="B1353" s="6">
        <v>44966.812915740738</v>
      </c>
      <c r="C1353" s="5" t="s">
        <v>131</v>
      </c>
      <c r="D1353" s="7"/>
      <c r="E1353" s="8"/>
      <c r="F1353" s="9">
        <v>16119.3</v>
      </c>
      <c r="I1353" s="10" t="s">
        <v>9</v>
      </c>
      <c r="J1353" s="8" t="s">
        <v>293</v>
      </c>
    </row>
    <row r="1354" spans="1:10">
      <c r="A1354" s="5" t="s">
        <v>1411</v>
      </c>
      <c r="B1354" s="6">
        <v>44966.812915740738</v>
      </c>
      <c r="C1354" s="5" t="s">
        <v>131</v>
      </c>
      <c r="D1354" s="7"/>
      <c r="E1354" s="8"/>
      <c r="F1354" s="9">
        <v>16422</v>
      </c>
      <c r="I1354" s="10" t="s">
        <v>9</v>
      </c>
      <c r="J1354" s="8" t="s">
        <v>154</v>
      </c>
    </row>
    <row r="1355" spans="1:10">
      <c r="A1355" s="5" t="s">
        <v>1411</v>
      </c>
      <c r="B1355" s="6">
        <v>44966.812915740738</v>
      </c>
      <c r="C1355" s="5" t="s">
        <v>131</v>
      </c>
      <c r="D1355" s="7"/>
      <c r="E1355" s="8"/>
      <c r="F1355" s="9">
        <v>10924.6</v>
      </c>
      <c r="I1355" s="10" t="s">
        <v>9</v>
      </c>
      <c r="J1355" s="8" t="s">
        <v>155</v>
      </c>
    </row>
    <row r="1356" spans="1:10">
      <c r="A1356" s="5" t="s">
        <v>1411</v>
      </c>
      <c r="B1356" s="6">
        <v>44966.812915740738</v>
      </c>
      <c r="C1356" s="5" t="s">
        <v>131</v>
      </c>
      <c r="D1356" s="7"/>
      <c r="E1356" s="8"/>
      <c r="F1356" s="9">
        <v>6311.7</v>
      </c>
      <c r="I1356" s="10" t="s">
        <v>9</v>
      </c>
      <c r="J1356" s="8" t="s">
        <v>401</v>
      </c>
    </row>
    <row r="1357" spans="1:10">
      <c r="A1357" s="5" t="s">
        <v>1411</v>
      </c>
      <c r="B1357" s="6">
        <v>44966.812915740738</v>
      </c>
      <c r="C1357" s="5" t="s">
        <v>131</v>
      </c>
      <c r="D1357" s="7"/>
      <c r="E1357" s="8"/>
      <c r="F1357" s="9">
        <v>77734.600000000006</v>
      </c>
      <c r="I1357" s="10" t="s">
        <v>9</v>
      </c>
      <c r="J1357" s="8" t="s">
        <v>142</v>
      </c>
    </row>
    <row r="1358" spans="1:10">
      <c r="A1358" s="5" t="s">
        <v>1411</v>
      </c>
      <c r="B1358" s="6">
        <v>44966.812915740738</v>
      </c>
      <c r="C1358" s="5" t="s">
        <v>131</v>
      </c>
      <c r="D1358" s="7"/>
      <c r="E1358" s="8"/>
      <c r="F1358" s="9">
        <v>7877.7</v>
      </c>
      <c r="I1358" s="10" t="s">
        <v>9</v>
      </c>
      <c r="J1358" s="5" t="s">
        <v>400</v>
      </c>
    </row>
    <row r="1359" spans="1:10">
      <c r="A1359" s="5" t="s">
        <v>1411</v>
      </c>
      <c r="B1359" s="6">
        <v>44966.812915740738</v>
      </c>
      <c r="C1359" s="5" t="s">
        <v>131</v>
      </c>
      <c r="D1359" s="7"/>
      <c r="E1359" s="8"/>
      <c r="F1359" s="9">
        <v>6404.8</v>
      </c>
      <c r="I1359" s="10" t="s">
        <v>9</v>
      </c>
      <c r="J1359" s="5" t="s">
        <v>157</v>
      </c>
    </row>
    <row r="1360" spans="1:10">
      <c r="A1360" s="5" t="s">
        <v>1411</v>
      </c>
      <c r="B1360" s="6">
        <v>44966.812915740738</v>
      </c>
      <c r="C1360" s="5" t="s">
        <v>131</v>
      </c>
      <c r="D1360" s="7"/>
      <c r="E1360" s="8"/>
      <c r="F1360" s="9">
        <v>78786.100000000006</v>
      </c>
      <c r="I1360" s="10" t="s">
        <v>9</v>
      </c>
      <c r="J1360" s="5" t="s">
        <v>291</v>
      </c>
    </row>
    <row r="1361" spans="1:10">
      <c r="A1361" s="11" t="s">
        <v>22</v>
      </c>
      <c r="B1361" s="3"/>
      <c r="C1361" s="3"/>
      <c r="D1361" s="19">
        <f>361679.42+21924</f>
        <v>383603.42</v>
      </c>
      <c r="E1361" s="8"/>
      <c r="F1361" s="39">
        <f>SUM(F1327:G1360)</f>
        <v>383603.42000000004</v>
      </c>
      <c r="G1361" s="9"/>
      <c r="I1361" s="10"/>
      <c r="J1361" s="8"/>
    </row>
    <row r="1362" spans="1:10">
      <c r="A1362" s="13" t="s">
        <v>23</v>
      </c>
      <c r="B1362" s="13" t="s">
        <v>24</v>
      </c>
      <c r="C1362" s="13" t="s">
        <v>25</v>
      </c>
      <c r="D1362" s="7"/>
      <c r="E1362" s="8"/>
      <c r="G1362" s="9"/>
      <c r="I1362" s="10"/>
      <c r="J1362" s="8"/>
    </row>
    <row r="1363" spans="1:10" ht="15.75">
      <c r="D1363" s="14">
        <v>112736378</v>
      </c>
    </row>
    <row r="1364" spans="1:10" ht="15.75">
      <c r="D1364" s="14">
        <v>112736420</v>
      </c>
    </row>
    <row r="1366" spans="1:10">
      <c r="A1366" s="1" t="s">
        <v>0</v>
      </c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1:10">
      <c r="A1367" s="3" t="s">
        <v>1433</v>
      </c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1:10">
      <c r="A1368" s="95" t="s">
        <v>0</v>
      </c>
      <c r="B1368" s="95" t="s">
        <v>2</v>
      </c>
      <c r="C1368" s="95" t="s">
        <v>3</v>
      </c>
      <c r="D1368" s="95" t="s">
        <v>4</v>
      </c>
      <c r="E1368" s="95" t="s">
        <v>5</v>
      </c>
      <c r="F1368" s="97" t="s">
        <v>6</v>
      </c>
      <c r="G1368" s="98"/>
      <c r="H1368" s="99"/>
      <c r="I1368" s="95" t="s">
        <v>7</v>
      </c>
      <c r="J1368" s="95" t="s">
        <v>8</v>
      </c>
    </row>
    <row r="1369" spans="1:10">
      <c r="A1369" s="96"/>
      <c r="B1369" s="96"/>
      <c r="C1369" s="96"/>
      <c r="D1369" s="96"/>
      <c r="E1369" s="96"/>
      <c r="F1369" s="4" t="s">
        <v>9</v>
      </c>
      <c r="G1369" s="4" t="s">
        <v>10</v>
      </c>
      <c r="H1369" s="4" t="s">
        <v>11</v>
      </c>
      <c r="I1369" s="96"/>
      <c r="J1369" s="96"/>
    </row>
    <row r="1370" spans="1:10">
      <c r="A1370" s="5" t="s">
        <v>1465</v>
      </c>
      <c r="B1370" s="6">
        <v>44967.869273356482</v>
      </c>
      <c r="C1370" s="5" t="s">
        <v>131</v>
      </c>
      <c r="D1370" s="7"/>
      <c r="E1370" s="8"/>
      <c r="G1370" s="9">
        <v>1542</v>
      </c>
      <c r="I1370" s="10" t="s">
        <v>10</v>
      </c>
      <c r="J1370" s="5" t="s">
        <v>141</v>
      </c>
    </row>
    <row r="1371" spans="1:10">
      <c r="A1371" s="5" t="s">
        <v>1465</v>
      </c>
      <c r="B1371" s="6">
        <v>44967.869273356482</v>
      </c>
      <c r="C1371" s="5" t="s">
        <v>131</v>
      </c>
      <c r="D1371" s="15">
        <v>45143529911</v>
      </c>
      <c r="E1371" s="8" t="s">
        <v>138</v>
      </c>
      <c r="H1371" s="9">
        <v>5569.6</v>
      </c>
      <c r="I1371" s="5" t="s">
        <v>28</v>
      </c>
      <c r="J1371" s="5" t="s">
        <v>141</v>
      </c>
    </row>
    <row r="1372" spans="1:10">
      <c r="A1372" s="5" t="s">
        <v>1465</v>
      </c>
      <c r="B1372" s="6">
        <v>44967.869273356482</v>
      </c>
      <c r="C1372" s="5" t="s">
        <v>131</v>
      </c>
      <c r="D1372" s="15">
        <v>45123300365</v>
      </c>
      <c r="E1372" s="8" t="s">
        <v>138</v>
      </c>
      <c r="H1372" s="9">
        <v>31568.400000000001</v>
      </c>
      <c r="I1372" s="5" t="s">
        <v>28</v>
      </c>
      <c r="J1372" s="5" t="s">
        <v>141</v>
      </c>
    </row>
    <row r="1373" spans="1:10">
      <c r="A1373" s="5" t="s">
        <v>1465</v>
      </c>
      <c r="B1373" s="6">
        <v>44967.869273356482</v>
      </c>
      <c r="C1373" s="5" t="s">
        <v>131</v>
      </c>
      <c r="D1373" s="15">
        <v>45143529332</v>
      </c>
      <c r="E1373" s="8" t="s">
        <v>138</v>
      </c>
      <c r="H1373" s="9">
        <v>595.84</v>
      </c>
      <c r="I1373" s="5" t="s">
        <v>28</v>
      </c>
      <c r="J1373" s="5" t="s">
        <v>139</v>
      </c>
    </row>
    <row r="1374" spans="1:10">
      <c r="A1374" s="5" t="s">
        <v>1465</v>
      </c>
      <c r="B1374" s="6">
        <v>44967.869273356482</v>
      </c>
      <c r="C1374" s="5" t="s">
        <v>131</v>
      </c>
      <c r="D1374" s="15">
        <v>45123294834</v>
      </c>
      <c r="E1374" s="8" t="s">
        <v>138</v>
      </c>
      <c r="H1374" s="9">
        <v>52</v>
      </c>
      <c r="I1374" s="5" t="s">
        <v>28</v>
      </c>
      <c r="J1374" s="5" t="s">
        <v>139</v>
      </c>
    </row>
    <row r="1375" spans="1:10">
      <c r="A1375" s="5" t="s">
        <v>1465</v>
      </c>
      <c r="B1375" s="6">
        <v>44967.869273356482</v>
      </c>
      <c r="C1375" s="5" t="s">
        <v>131</v>
      </c>
      <c r="D1375" s="15">
        <v>45113317983</v>
      </c>
      <c r="E1375" s="8" t="s">
        <v>138</v>
      </c>
      <c r="H1375" s="9">
        <v>1500</v>
      </c>
      <c r="I1375" s="5" t="s">
        <v>28</v>
      </c>
      <c r="J1375" s="8" t="s">
        <v>142</v>
      </c>
    </row>
    <row r="1376" spans="1:10">
      <c r="A1376" s="5" t="s">
        <v>1465</v>
      </c>
      <c r="B1376" s="6">
        <v>44967.869273356482</v>
      </c>
      <c r="C1376" s="5" t="s">
        <v>131</v>
      </c>
      <c r="D1376" s="15">
        <v>45163252820</v>
      </c>
      <c r="E1376" s="8" t="s">
        <v>138</v>
      </c>
      <c r="H1376" s="9">
        <v>1675</v>
      </c>
      <c r="I1376" s="5" t="s">
        <v>28</v>
      </c>
      <c r="J1376" s="5" t="s">
        <v>139</v>
      </c>
    </row>
    <row r="1377" spans="1:10">
      <c r="A1377" s="5" t="s">
        <v>1465</v>
      </c>
      <c r="B1377" s="6">
        <v>44967.869273356482</v>
      </c>
      <c r="C1377" s="5" t="s">
        <v>131</v>
      </c>
      <c r="D1377" s="15">
        <v>45133169197</v>
      </c>
      <c r="E1377" s="8" t="s">
        <v>138</v>
      </c>
      <c r="H1377" s="9">
        <v>505</v>
      </c>
      <c r="I1377" s="5" t="s">
        <v>28</v>
      </c>
      <c r="J1377" s="5" t="s">
        <v>139</v>
      </c>
    </row>
    <row r="1378" spans="1:10">
      <c r="A1378" s="5" t="s">
        <v>1465</v>
      </c>
      <c r="B1378" s="6">
        <v>44967.869273356482</v>
      </c>
      <c r="C1378" s="5" t="s">
        <v>131</v>
      </c>
      <c r="D1378" s="15">
        <v>233212862941</v>
      </c>
      <c r="E1378" s="8" t="s">
        <v>138</v>
      </c>
      <c r="H1378" s="9">
        <v>4284.3900000000003</v>
      </c>
      <c r="I1378" s="5" t="s">
        <v>28</v>
      </c>
      <c r="J1378" s="5" t="s">
        <v>141</v>
      </c>
    </row>
    <row r="1379" spans="1:10">
      <c r="A1379" s="5" t="s">
        <v>1465</v>
      </c>
      <c r="B1379" s="6">
        <v>44967.869273356482</v>
      </c>
      <c r="C1379" s="5" t="s">
        <v>131</v>
      </c>
      <c r="D1379" s="15">
        <v>45173228954</v>
      </c>
      <c r="E1379" s="8" t="s">
        <v>138</v>
      </c>
      <c r="H1379" s="9">
        <v>92.04</v>
      </c>
      <c r="I1379" s="5" t="s">
        <v>28</v>
      </c>
      <c r="J1379" s="5" t="s">
        <v>139</v>
      </c>
    </row>
    <row r="1380" spans="1:10">
      <c r="A1380" s="5" t="s">
        <v>1465</v>
      </c>
      <c r="B1380" s="6">
        <v>44967.869273356482</v>
      </c>
      <c r="C1380" s="5" t="s">
        <v>131</v>
      </c>
      <c r="D1380" s="15">
        <v>45163257179</v>
      </c>
      <c r="E1380" s="8" t="s">
        <v>138</v>
      </c>
      <c r="H1380" s="9">
        <v>207.55</v>
      </c>
      <c r="I1380" s="5" t="s">
        <v>28</v>
      </c>
      <c r="J1380" s="5" t="s">
        <v>139</v>
      </c>
    </row>
    <row r="1381" spans="1:10">
      <c r="A1381" s="5" t="s">
        <v>1465</v>
      </c>
      <c r="B1381" s="6">
        <v>44967.869273356482</v>
      </c>
      <c r="C1381" s="5" t="s">
        <v>131</v>
      </c>
      <c r="D1381" s="15">
        <v>233212862942</v>
      </c>
      <c r="E1381" s="8" t="s">
        <v>138</v>
      </c>
      <c r="H1381" s="9">
        <v>965.61</v>
      </c>
      <c r="I1381" s="5" t="s">
        <v>28</v>
      </c>
      <c r="J1381" s="5" t="s">
        <v>141</v>
      </c>
    </row>
    <row r="1382" spans="1:10">
      <c r="A1382" s="5" t="s">
        <v>1465</v>
      </c>
      <c r="B1382" s="6">
        <v>44967.869273356482</v>
      </c>
      <c r="C1382" s="5" t="s">
        <v>131</v>
      </c>
      <c r="D1382" s="15">
        <v>23321286295</v>
      </c>
      <c r="E1382" s="8" t="s">
        <v>138</v>
      </c>
      <c r="H1382" s="9">
        <v>650</v>
      </c>
      <c r="I1382" s="5" t="s">
        <v>28</v>
      </c>
      <c r="J1382" s="5" t="s">
        <v>141</v>
      </c>
    </row>
    <row r="1383" spans="1:10">
      <c r="A1383" s="5" t="s">
        <v>1465</v>
      </c>
      <c r="B1383" s="6">
        <v>44967.869273356482</v>
      </c>
      <c r="C1383" s="5" t="s">
        <v>131</v>
      </c>
      <c r="D1383" s="15">
        <v>53712286747</v>
      </c>
      <c r="E1383" s="8" t="s">
        <v>138</v>
      </c>
      <c r="H1383" s="9">
        <v>430.28</v>
      </c>
      <c r="I1383" s="5" t="s">
        <v>28</v>
      </c>
      <c r="J1383" s="5" t="s">
        <v>139</v>
      </c>
    </row>
    <row r="1384" spans="1:10">
      <c r="A1384" s="5" t="s">
        <v>1465</v>
      </c>
      <c r="B1384" s="6">
        <v>44967.869273356482</v>
      </c>
      <c r="C1384" s="5" t="s">
        <v>131</v>
      </c>
      <c r="D1384" s="15">
        <v>537122867471</v>
      </c>
      <c r="E1384" s="8" t="s">
        <v>138</v>
      </c>
      <c r="H1384" s="9">
        <v>316.2</v>
      </c>
      <c r="I1384" s="5" t="s">
        <v>28</v>
      </c>
      <c r="J1384" s="5" t="s">
        <v>139</v>
      </c>
    </row>
    <row r="1385" spans="1:10">
      <c r="A1385" s="5" t="s">
        <v>1465</v>
      </c>
      <c r="B1385" s="6">
        <v>44967.869273356482</v>
      </c>
      <c r="C1385" s="5" t="s">
        <v>131</v>
      </c>
      <c r="D1385" s="15">
        <v>45163257608</v>
      </c>
      <c r="E1385" s="8" t="s">
        <v>138</v>
      </c>
      <c r="H1385" s="9">
        <v>4126.83</v>
      </c>
      <c r="I1385" s="5" t="s">
        <v>28</v>
      </c>
      <c r="J1385" s="5" t="s">
        <v>139</v>
      </c>
    </row>
    <row r="1386" spans="1:10">
      <c r="A1386" s="5" t="s">
        <v>1465</v>
      </c>
      <c r="B1386" s="6">
        <v>44967.869273356482</v>
      </c>
      <c r="C1386" s="5" t="s">
        <v>131</v>
      </c>
      <c r="D1386" s="7"/>
      <c r="E1386" s="8"/>
      <c r="F1386" s="9">
        <v>7672.4</v>
      </c>
      <c r="I1386" s="10" t="s">
        <v>9</v>
      </c>
      <c r="J1386" s="5" t="s">
        <v>143</v>
      </c>
    </row>
    <row r="1387" spans="1:10">
      <c r="A1387" s="5" t="s">
        <v>1465</v>
      </c>
      <c r="B1387" s="6">
        <v>44967.869273356482</v>
      </c>
      <c r="C1387" s="5" t="s">
        <v>131</v>
      </c>
      <c r="D1387" s="7"/>
      <c r="E1387" s="8"/>
      <c r="F1387" s="9">
        <v>20468.2</v>
      </c>
      <c r="I1387" s="10" t="s">
        <v>9</v>
      </c>
      <c r="J1387" s="5" t="s">
        <v>144</v>
      </c>
    </row>
    <row r="1388" spans="1:10">
      <c r="A1388" s="5" t="s">
        <v>1465</v>
      </c>
      <c r="B1388" s="6">
        <v>44967.869273356482</v>
      </c>
      <c r="C1388" s="5" t="s">
        <v>131</v>
      </c>
      <c r="D1388" s="7"/>
      <c r="E1388" s="8"/>
      <c r="F1388" s="9">
        <v>15583.3</v>
      </c>
      <c r="I1388" s="10" t="s">
        <v>9</v>
      </c>
      <c r="J1388" s="8" t="s">
        <v>251</v>
      </c>
    </row>
    <row r="1389" spans="1:10">
      <c r="A1389" s="5" t="s">
        <v>1465</v>
      </c>
      <c r="B1389" s="6">
        <v>44967.869273356482</v>
      </c>
      <c r="C1389" s="5" t="s">
        <v>131</v>
      </c>
      <c r="D1389" s="7"/>
      <c r="E1389" s="8"/>
      <c r="F1389" s="9">
        <v>33824.1</v>
      </c>
      <c r="I1389" s="10" t="s">
        <v>9</v>
      </c>
      <c r="J1389" s="5" t="s">
        <v>141</v>
      </c>
    </row>
    <row r="1390" spans="1:10">
      <c r="A1390" s="5" t="s">
        <v>1465</v>
      </c>
      <c r="B1390" s="6">
        <v>44967.869273356482</v>
      </c>
      <c r="C1390" s="5" t="s">
        <v>131</v>
      </c>
      <c r="D1390" s="7"/>
      <c r="E1390" s="8"/>
      <c r="F1390" s="9">
        <v>9249.6</v>
      </c>
      <c r="I1390" s="10" t="s">
        <v>9</v>
      </c>
      <c r="J1390" s="8" t="s">
        <v>145</v>
      </c>
    </row>
    <row r="1391" spans="1:10">
      <c r="A1391" s="5" t="s">
        <v>1465</v>
      </c>
      <c r="B1391" s="6">
        <v>44967.869273356482</v>
      </c>
      <c r="C1391" s="5" t="s">
        <v>131</v>
      </c>
      <c r="D1391" s="7"/>
      <c r="E1391" s="8"/>
      <c r="F1391" s="9">
        <v>14435.2</v>
      </c>
      <c r="I1391" s="10" t="s">
        <v>9</v>
      </c>
      <c r="J1391" s="5" t="s">
        <v>146</v>
      </c>
    </row>
    <row r="1392" spans="1:10">
      <c r="A1392" s="5" t="s">
        <v>1465</v>
      </c>
      <c r="B1392" s="6">
        <v>44967.869273356482</v>
      </c>
      <c r="C1392" s="5" t="s">
        <v>131</v>
      </c>
      <c r="D1392" s="7"/>
      <c r="E1392" s="8"/>
      <c r="F1392" s="9">
        <v>13765.6</v>
      </c>
      <c r="I1392" s="10" t="s">
        <v>9</v>
      </c>
      <c r="J1392" s="5" t="s">
        <v>132</v>
      </c>
    </row>
    <row r="1393" spans="1:10">
      <c r="A1393" s="5" t="s">
        <v>1465</v>
      </c>
      <c r="B1393" s="6">
        <v>44967.869273356482</v>
      </c>
      <c r="C1393" s="5" t="s">
        <v>131</v>
      </c>
      <c r="D1393" s="7"/>
      <c r="E1393" s="8"/>
      <c r="F1393" s="9">
        <v>11528.9</v>
      </c>
      <c r="I1393" s="10" t="s">
        <v>9</v>
      </c>
      <c r="J1393" s="5" t="s">
        <v>147</v>
      </c>
    </row>
    <row r="1394" spans="1:10">
      <c r="A1394" s="5" t="s">
        <v>1465</v>
      </c>
      <c r="B1394" s="6">
        <v>44967.869273356482</v>
      </c>
      <c r="C1394" s="5" t="s">
        <v>131</v>
      </c>
      <c r="D1394" s="7"/>
      <c r="E1394" s="8"/>
      <c r="F1394" s="9">
        <v>11364.8</v>
      </c>
      <c r="I1394" s="10" t="s">
        <v>9</v>
      </c>
      <c r="J1394" s="8" t="s">
        <v>148</v>
      </c>
    </row>
    <row r="1395" spans="1:10">
      <c r="A1395" s="5" t="s">
        <v>1465</v>
      </c>
      <c r="B1395" s="6">
        <v>44967.869273356482</v>
      </c>
      <c r="C1395" s="5" t="s">
        <v>131</v>
      </c>
      <c r="D1395" s="7"/>
      <c r="E1395" s="8"/>
      <c r="F1395" s="9">
        <v>11931.2</v>
      </c>
      <c r="I1395" s="10" t="s">
        <v>9</v>
      </c>
      <c r="J1395" s="5" t="s">
        <v>149</v>
      </c>
    </row>
    <row r="1396" spans="1:10">
      <c r="A1396" s="5" t="s">
        <v>1465</v>
      </c>
      <c r="B1396" s="6">
        <v>44967.869273356482</v>
      </c>
      <c r="C1396" s="5" t="s">
        <v>131</v>
      </c>
      <c r="D1396" s="7"/>
      <c r="E1396" s="8"/>
      <c r="F1396" s="9">
        <v>10708</v>
      </c>
      <c r="I1396" s="10" t="s">
        <v>9</v>
      </c>
      <c r="J1396" s="5" t="s">
        <v>150</v>
      </c>
    </row>
    <row r="1397" spans="1:10">
      <c r="A1397" s="5" t="s">
        <v>1465</v>
      </c>
      <c r="B1397" s="6">
        <v>44967.869273356482</v>
      </c>
      <c r="C1397" s="5" t="s">
        <v>131</v>
      </c>
      <c r="D1397" s="7"/>
      <c r="E1397" s="8"/>
      <c r="F1397" s="9">
        <v>10698.9</v>
      </c>
      <c r="I1397" s="10" t="s">
        <v>9</v>
      </c>
      <c r="J1397" s="8" t="s">
        <v>151</v>
      </c>
    </row>
    <row r="1398" spans="1:10">
      <c r="A1398" s="5" t="s">
        <v>1465</v>
      </c>
      <c r="B1398" s="6">
        <v>44967.869273356482</v>
      </c>
      <c r="C1398" s="5" t="s">
        <v>131</v>
      </c>
      <c r="D1398" s="7"/>
      <c r="E1398" s="8"/>
      <c r="F1398" s="9">
        <v>7738</v>
      </c>
      <c r="I1398" s="10" t="s">
        <v>9</v>
      </c>
      <c r="J1398" s="8" t="s">
        <v>152</v>
      </c>
    </row>
    <row r="1399" spans="1:10">
      <c r="A1399" s="5" t="s">
        <v>1465</v>
      </c>
      <c r="B1399" s="6">
        <v>44967.869273356482</v>
      </c>
      <c r="C1399" s="5" t="s">
        <v>131</v>
      </c>
      <c r="D1399" s="7"/>
      <c r="E1399" s="8"/>
      <c r="F1399" s="9">
        <v>290.2</v>
      </c>
      <c r="I1399" s="10" t="s">
        <v>9</v>
      </c>
      <c r="J1399" s="8" t="s">
        <v>293</v>
      </c>
    </row>
    <row r="1400" spans="1:10">
      <c r="A1400" s="5" t="s">
        <v>1465</v>
      </c>
      <c r="B1400" s="6">
        <v>44967.869273356482</v>
      </c>
      <c r="C1400" s="5" t="s">
        <v>131</v>
      </c>
      <c r="D1400" s="7"/>
      <c r="E1400" s="8"/>
      <c r="F1400" s="9">
        <v>16116.5</v>
      </c>
      <c r="I1400" s="10" t="s">
        <v>9</v>
      </c>
      <c r="J1400" s="8" t="s">
        <v>154</v>
      </c>
    </row>
    <row r="1401" spans="1:10">
      <c r="A1401" s="5" t="s">
        <v>1465</v>
      </c>
      <c r="B1401" s="6">
        <v>44967.869273356482</v>
      </c>
      <c r="C1401" s="5" t="s">
        <v>131</v>
      </c>
      <c r="D1401" s="7"/>
      <c r="E1401" s="8"/>
      <c r="F1401" s="9">
        <v>11025.3</v>
      </c>
      <c r="I1401" s="10" t="s">
        <v>9</v>
      </c>
      <c r="J1401" s="8" t="s">
        <v>155</v>
      </c>
    </row>
    <row r="1402" spans="1:10">
      <c r="A1402" s="5" t="s">
        <v>1465</v>
      </c>
      <c r="B1402" s="6">
        <v>44967.869273356482</v>
      </c>
      <c r="C1402" s="5" t="s">
        <v>131</v>
      </c>
      <c r="D1402" s="7"/>
      <c r="E1402" s="8"/>
      <c r="F1402" s="9">
        <v>7272.2</v>
      </c>
      <c r="I1402" s="10" t="s">
        <v>9</v>
      </c>
      <c r="J1402" s="8" t="s">
        <v>401</v>
      </c>
    </row>
    <row r="1403" spans="1:10">
      <c r="A1403" s="5" t="s">
        <v>1465</v>
      </c>
      <c r="B1403" s="6">
        <v>44967.869273356482</v>
      </c>
      <c r="C1403" s="5" t="s">
        <v>131</v>
      </c>
      <c r="D1403" s="7"/>
      <c r="E1403" s="8"/>
      <c r="F1403" s="9">
        <v>70356.899999999994</v>
      </c>
      <c r="I1403" s="10" t="s">
        <v>9</v>
      </c>
      <c r="J1403" s="8" t="s">
        <v>142</v>
      </c>
    </row>
    <row r="1404" spans="1:10">
      <c r="A1404" s="5" t="s">
        <v>1465</v>
      </c>
      <c r="B1404" s="6">
        <v>44967.869273356482</v>
      </c>
      <c r="C1404" s="5" t="s">
        <v>131</v>
      </c>
      <c r="D1404" s="7"/>
      <c r="E1404" s="8"/>
      <c r="F1404" s="9">
        <v>5874.6</v>
      </c>
      <c r="I1404" s="10" t="s">
        <v>9</v>
      </c>
      <c r="J1404" s="5" t="s">
        <v>157</v>
      </c>
    </row>
    <row r="1405" spans="1:10">
      <c r="A1405" s="11" t="s">
        <v>22</v>
      </c>
      <c r="B1405" s="3"/>
      <c r="C1405" s="3"/>
      <c r="D1405" s="7"/>
      <c r="E1405" s="8"/>
      <c r="F1405" s="12">
        <f>SUM(F1370:G1404)</f>
        <v>291445.90000000002</v>
      </c>
      <c r="H1405" s="9"/>
      <c r="I1405" s="10"/>
      <c r="J1405" s="5"/>
    </row>
    <row r="1406" spans="1:10" ht="15.75">
      <c r="A1406" s="13" t="s">
        <v>23</v>
      </c>
      <c r="B1406" s="13" t="s">
        <v>24</v>
      </c>
      <c r="C1406" s="13" t="s">
        <v>25</v>
      </c>
      <c r="D1406" s="14">
        <v>112761126</v>
      </c>
      <c r="E1406" s="8"/>
      <c r="H1406" s="9"/>
      <c r="I1406" s="10"/>
      <c r="J1406" s="5"/>
    </row>
    <row r="1407" spans="1:10">
      <c r="A1407" s="5"/>
      <c r="B1407" s="6"/>
      <c r="C1407" s="5"/>
      <c r="D1407" s="7"/>
      <c r="E1407" s="8"/>
      <c r="H1407" s="9"/>
      <c r="I1407" s="10"/>
      <c r="J1407" s="5"/>
    </row>
    <row r="1408" spans="1:10">
      <c r="A1408" s="5"/>
      <c r="B1408" s="6"/>
      <c r="C1408" s="5"/>
      <c r="D1408" s="7"/>
      <c r="E1408" s="8"/>
      <c r="H1408" s="9"/>
      <c r="I1408" s="10"/>
      <c r="J1408" s="5"/>
    </row>
    <row r="1409" spans="1:10">
      <c r="A1409" s="1" t="s">
        <v>0</v>
      </c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1:10">
      <c r="A1410" s="3" t="s">
        <v>1429</v>
      </c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1:10">
      <c r="A1411" s="95" t="s">
        <v>0</v>
      </c>
      <c r="B1411" s="95" t="s">
        <v>2</v>
      </c>
      <c r="C1411" s="95" t="s">
        <v>3</v>
      </c>
      <c r="D1411" s="95" t="s">
        <v>4</v>
      </c>
      <c r="E1411" s="95" t="s">
        <v>5</v>
      </c>
      <c r="F1411" s="97" t="s">
        <v>6</v>
      </c>
      <c r="G1411" s="98"/>
      <c r="H1411" s="99"/>
      <c r="I1411" s="95" t="s">
        <v>7</v>
      </c>
      <c r="J1411" s="95" t="s">
        <v>8</v>
      </c>
    </row>
    <row r="1412" spans="1:10">
      <c r="A1412" s="96"/>
      <c r="B1412" s="96"/>
      <c r="C1412" s="96"/>
      <c r="D1412" s="96"/>
      <c r="E1412" s="96"/>
      <c r="F1412" s="4" t="s">
        <v>9</v>
      </c>
      <c r="G1412" s="4" t="s">
        <v>10</v>
      </c>
      <c r="H1412" s="4" t="s">
        <v>11</v>
      </c>
      <c r="I1412" s="96"/>
      <c r="J1412" s="96"/>
    </row>
    <row r="1413" spans="1:10">
      <c r="A1413" s="5" t="s">
        <v>1464</v>
      </c>
      <c r="B1413" s="6">
        <v>44968.633282025461</v>
      </c>
      <c r="C1413" s="5" t="s">
        <v>131</v>
      </c>
      <c r="D1413" s="15">
        <v>45133164796</v>
      </c>
      <c r="E1413" s="8" t="s">
        <v>453</v>
      </c>
      <c r="H1413" s="9">
        <v>761.36</v>
      </c>
      <c r="I1413" s="5" t="s">
        <v>28</v>
      </c>
      <c r="J1413" s="5" t="s">
        <v>141</v>
      </c>
    </row>
    <row r="1414" spans="1:10">
      <c r="A1414" s="5" t="s">
        <v>1464</v>
      </c>
      <c r="B1414" s="6">
        <v>44968.633282025461</v>
      </c>
      <c r="C1414" s="5" t="s">
        <v>131</v>
      </c>
      <c r="D1414" s="15">
        <v>45133169526</v>
      </c>
      <c r="E1414" s="8" t="s">
        <v>138</v>
      </c>
      <c r="H1414" s="9">
        <v>129.97999999999999</v>
      </c>
      <c r="I1414" s="5" t="s">
        <v>28</v>
      </c>
      <c r="J1414" s="5" t="s">
        <v>139</v>
      </c>
    </row>
    <row r="1415" spans="1:10">
      <c r="A1415" s="5" t="s">
        <v>1464</v>
      </c>
      <c r="B1415" s="6">
        <v>44968.633282025461</v>
      </c>
      <c r="C1415" s="5" t="s">
        <v>131</v>
      </c>
      <c r="D1415" s="7">
        <v>94218</v>
      </c>
      <c r="E1415" s="8" t="s">
        <v>274</v>
      </c>
      <c r="H1415" s="9">
        <v>6960</v>
      </c>
      <c r="I1415" s="5" t="s">
        <v>28</v>
      </c>
      <c r="J1415" s="8" t="s">
        <v>142</v>
      </c>
    </row>
    <row r="1416" spans="1:10">
      <c r="A1416" s="5" t="s">
        <v>1464</v>
      </c>
      <c r="B1416" s="6">
        <v>44968.633282025461</v>
      </c>
      <c r="C1416" s="5" t="s">
        <v>131</v>
      </c>
      <c r="D1416" s="7">
        <v>94227</v>
      </c>
      <c r="E1416" s="8" t="s">
        <v>138</v>
      </c>
      <c r="H1416" s="9">
        <v>45056.72</v>
      </c>
      <c r="I1416" s="5" t="s">
        <v>28</v>
      </c>
      <c r="J1416" s="8" t="s">
        <v>142</v>
      </c>
    </row>
    <row r="1417" spans="1:10">
      <c r="A1417" s="5" t="s">
        <v>1464</v>
      </c>
      <c r="B1417" s="6">
        <v>44968.633282025461</v>
      </c>
      <c r="C1417" s="5" t="s">
        <v>131</v>
      </c>
      <c r="D1417" s="7">
        <v>105268</v>
      </c>
      <c r="E1417" s="8" t="s">
        <v>138</v>
      </c>
      <c r="H1417" s="9">
        <v>53477</v>
      </c>
      <c r="I1417" s="5" t="s">
        <v>28</v>
      </c>
      <c r="J1417" s="5" t="s">
        <v>141</v>
      </c>
    </row>
    <row r="1418" spans="1:10">
      <c r="A1418" s="11" t="s">
        <v>22</v>
      </c>
      <c r="B1418" s="3"/>
      <c r="C1418" s="3"/>
      <c r="D1418" s="7"/>
      <c r="E1418" s="8"/>
      <c r="H1418" s="9"/>
      <c r="I1418" s="10"/>
      <c r="J1418" s="5"/>
    </row>
    <row r="1419" spans="1:10">
      <c r="A1419" s="13" t="s">
        <v>23</v>
      </c>
      <c r="B1419" s="13" t="s">
        <v>24</v>
      </c>
      <c r="C1419" s="13" t="s">
        <v>25</v>
      </c>
      <c r="D1419" s="7"/>
      <c r="E1419" s="8"/>
      <c r="H1419" s="9"/>
      <c r="I1419" s="10"/>
      <c r="J1419" s="5"/>
    </row>
    <row r="1420" spans="1:10">
      <c r="A1420" s="40" t="s">
        <v>1492</v>
      </c>
      <c r="B1420" s="41"/>
      <c r="C1420" s="42"/>
      <c r="D1420" s="7"/>
      <c r="E1420" s="8"/>
      <c r="H1420" s="9"/>
      <c r="I1420" s="10"/>
      <c r="J1420" s="5"/>
    </row>
    <row r="1422" spans="1:10">
      <c r="A1422" s="1" t="s">
        <v>0</v>
      </c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1:10">
      <c r="A1423" s="3" t="s">
        <v>1496</v>
      </c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1:10">
      <c r="A1424" s="95" t="s">
        <v>0</v>
      </c>
      <c r="B1424" s="95" t="s">
        <v>2</v>
      </c>
      <c r="C1424" s="95" t="s">
        <v>3</v>
      </c>
      <c r="D1424" s="95" t="s">
        <v>4</v>
      </c>
      <c r="E1424" s="95" t="s">
        <v>5</v>
      </c>
      <c r="F1424" s="97" t="s">
        <v>6</v>
      </c>
      <c r="G1424" s="98"/>
      <c r="H1424" s="99"/>
      <c r="I1424" s="95" t="s">
        <v>7</v>
      </c>
      <c r="J1424" s="95" t="s">
        <v>8</v>
      </c>
    </row>
    <row r="1425" spans="1:10">
      <c r="A1425" s="96"/>
      <c r="B1425" s="96"/>
      <c r="C1425" s="96"/>
      <c r="D1425" s="96"/>
      <c r="E1425" s="96"/>
      <c r="F1425" s="4" t="s">
        <v>9</v>
      </c>
      <c r="G1425" s="4" t="s">
        <v>10</v>
      </c>
      <c r="H1425" s="4" t="s">
        <v>11</v>
      </c>
      <c r="I1425" s="96"/>
      <c r="J1425" s="96"/>
    </row>
    <row r="1426" spans="1:10">
      <c r="A1426" s="5" t="s">
        <v>1513</v>
      </c>
      <c r="B1426" s="6">
        <v>44970.813974641205</v>
      </c>
      <c r="C1426" s="5" t="s">
        <v>131</v>
      </c>
      <c r="D1426" s="7"/>
      <c r="E1426" s="8"/>
      <c r="G1426" s="9">
        <v>1874.2</v>
      </c>
      <c r="I1426" s="10" t="s">
        <v>10</v>
      </c>
      <c r="J1426" s="5" t="s">
        <v>139</v>
      </c>
    </row>
    <row r="1427" spans="1:10">
      <c r="A1427" s="5" t="s">
        <v>1513</v>
      </c>
      <c r="B1427" s="6">
        <v>44970.813974641205</v>
      </c>
      <c r="C1427" s="5" t="s">
        <v>131</v>
      </c>
      <c r="D1427" s="15">
        <v>45133172450</v>
      </c>
      <c r="E1427" s="8" t="s">
        <v>138</v>
      </c>
      <c r="H1427" s="9">
        <v>2093.19</v>
      </c>
      <c r="I1427" s="5" t="s">
        <v>28</v>
      </c>
      <c r="J1427" s="8" t="s">
        <v>142</v>
      </c>
    </row>
    <row r="1428" spans="1:10">
      <c r="A1428" s="5" t="s">
        <v>1513</v>
      </c>
      <c r="B1428" s="6">
        <v>44970.813974641205</v>
      </c>
      <c r="C1428" s="5" t="s">
        <v>131</v>
      </c>
      <c r="D1428" s="15">
        <v>83770018560</v>
      </c>
      <c r="E1428" s="8" t="s">
        <v>138</v>
      </c>
      <c r="H1428" s="9">
        <v>18000</v>
      </c>
      <c r="I1428" s="5" t="s">
        <v>28</v>
      </c>
      <c r="J1428" s="8" t="s">
        <v>142</v>
      </c>
    </row>
    <row r="1429" spans="1:10">
      <c r="A1429" s="5" t="s">
        <v>1513</v>
      </c>
      <c r="B1429" s="6">
        <v>44970.813974641205</v>
      </c>
      <c r="C1429" s="5" t="s">
        <v>131</v>
      </c>
      <c r="D1429" s="15">
        <v>45153165842</v>
      </c>
      <c r="E1429" s="8" t="s">
        <v>138</v>
      </c>
      <c r="H1429" s="9">
        <v>36810.879999999997</v>
      </c>
      <c r="I1429" s="5" t="s">
        <v>28</v>
      </c>
      <c r="J1429" s="5" t="s">
        <v>141</v>
      </c>
    </row>
    <row r="1430" spans="1:10">
      <c r="A1430" s="5" t="s">
        <v>1513</v>
      </c>
      <c r="B1430" s="6">
        <v>44970.813974641205</v>
      </c>
      <c r="C1430" s="5" t="s">
        <v>131</v>
      </c>
      <c r="D1430" s="15">
        <v>52616844723</v>
      </c>
      <c r="E1430" s="8" t="s">
        <v>138</v>
      </c>
      <c r="H1430" s="9">
        <v>2082</v>
      </c>
      <c r="I1430" s="5" t="s">
        <v>28</v>
      </c>
      <c r="J1430" s="5" t="s">
        <v>141</v>
      </c>
    </row>
    <row r="1431" spans="1:10">
      <c r="A1431" s="5" t="s">
        <v>1513</v>
      </c>
      <c r="B1431" s="6">
        <v>44970.813974641205</v>
      </c>
      <c r="C1431" s="5" t="s">
        <v>131</v>
      </c>
      <c r="D1431" s="15">
        <v>53712290455</v>
      </c>
      <c r="E1431" s="8" t="s">
        <v>138</v>
      </c>
      <c r="H1431" s="9">
        <v>923.61</v>
      </c>
      <c r="I1431" s="5" t="s">
        <v>28</v>
      </c>
      <c r="J1431" s="5" t="s">
        <v>141</v>
      </c>
    </row>
    <row r="1432" spans="1:10">
      <c r="A1432" s="5" t="s">
        <v>1513</v>
      </c>
      <c r="B1432" s="6">
        <v>44970.813974641205</v>
      </c>
      <c r="C1432" s="5" t="s">
        <v>131</v>
      </c>
      <c r="D1432" s="15">
        <v>53412274725</v>
      </c>
      <c r="E1432" s="8" t="s">
        <v>138</v>
      </c>
      <c r="H1432" s="9">
        <v>427.96</v>
      </c>
      <c r="I1432" s="5" t="s">
        <v>28</v>
      </c>
      <c r="J1432" s="5" t="s">
        <v>139</v>
      </c>
    </row>
    <row r="1433" spans="1:10">
      <c r="A1433" s="5" t="s">
        <v>1513</v>
      </c>
      <c r="B1433" s="6">
        <v>44970.813974641205</v>
      </c>
      <c r="C1433" s="5" t="s">
        <v>131</v>
      </c>
      <c r="D1433" s="15">
        <v>53412274759</v>
      </c>
      <c r="E1433" s="8" t="s">
        <v>138</v>
      </c>
      <c r="H1433" s="9">
        <v>885</v>
      </c>
      <c r="I1433" s="5" t="s">
        <v>28</v>
      </c>
      <c r="J1433" s="5" t="s">
        <v>139</v>
      </c>
    </row>
    <row r="1434" spans="1:10">
      <c r="A1434" s="5" t="s">
        <v>1513</v>
      </c>
      <c r="B1434" s="6">
        <v>44970.813974641205</v>
      </c>
      <c r="C1434" s="5" t="s">
        <v>131</v>
      </c>
      <c r="D1434" s="15">
        <v>45113321242</v>
      </c>
      <c r="E1434" s="8" t="s">
        <v>138</v>
      </c>
      <c r="H1434" s="9">
        <v>354.6</v>
      </c>
      <c r="I1434" s="5" t="s">
        <v>28</v>
      </c>
      <c r="J1434" s="5" t="s">
        <v>139</v>
      </c>
    </row>
    <row r="1435" spans="1:10">
      <c r="A1435" s="5" t="s">
        <v>1513</v>
      </c>
      <c r="B1435" s="6">
        <v>44970.813974641205</v>
      </c>
      <c r="C1435" s="5" t="s">
        <v>131</v>
      </c>
      <c r="D1435" s="15">
        <v>45173232703</v>
      </c>
      <c r="E1435" s="8" t="s">
        <v>138</v>
      </c>
      <c r="H1435" s="9">
        <v>2090.4499999999998</v>
      </c>
      <c r="I1435" s="5" t="s">
        <v>28</v>
      </c>
      <c r="J1435" s="5" t="s">
        <v>139</v>
      </c>
    </row>
    <row r="1436" spans="1:10">
      <c r="A1436" s="5" t="s">
        <v>1513</v>
      </c>
      <c r="B1436" s="6">
        <v>44970.813974641205</v>
      </c>
      <c r="C1436" s="5" t="s">
        <v>131</v>
      </c>
      <c r="D1436" s="15">
        <v>45163260335</v>
      </c>
      <c r="E1436" s="8" t="s">
        <v>138</v>
      </c>
      <c r="H1436" s="9">
        <v>1203.97</v>
      </c>
      <c r="I1436" s="5" t="s">
        <v>28</v>
      </c>
      <c r="J1436" s="5" t="s">
        <v>139</v>
      </c>
    </row>
    <row r="1437" spans="1:10">
      <c r="A1437" s="5" t="s">
        <v>1513</v>
      </c>
      <c r="B1437" s="6">
        <v>44970.813974641205</v>
      </c>
      <c r="C1437" s="5" t="s">
        <v>131</v>
      </c>
      <c r="D1437" s="15">
        <v>53712288721</v>
      </c>
      <c r="E1437" s="8" t="s">
        <v>138</v>
      </c>
      <c r="H1437" s="9">
        <v>391.88</v>
      </c>
      <c r="I1437" s="5" t="s">
        <v>28</v>
      </c>
      <c r="J1437" s="5" t="s">
        <v>139</v>
      </c>
    </row>
    <row r="1438" spans="1:10">
      <c r="A1438" s="5" t="s">
        <v>1513</v>
      </c>
      <c r="B1438" s="6">
        <v>44970.813974641205</v>
      </c>
      <c r="C1438" s="5" t="s">
        <v>131</v>
      </c>
      <c r="D1438" s="15">
        <v>45163260390</v>
      </c>
      <c r="E1438" s="8" t="s">
        <v>138</v>
      </c>
      <c r="H1438" s="9">
        <v>188.3</v>
      </c>
      <c r="I1438" s="5" t="s">
        <v>28</v>
      </c>
      <c r="J1438" s="5" t="s">
        <v>139</v>
      </c>
    </row>
    <row r="1439" spans="1:10">
      <c r="A1439" s="5" t="s">
        <v>1513</v>
      </c>
      <c r="B1439" s="6">
        <v>44970.813974641205</v>
      </c>
      <c r="C1439" s="5" t="s">
        <v>131</v>
      </c>
      <c r="D1439" s="15">
        <v>45163259432</v>
      </c>
      <c r="E1439" s="8" t="s">
        <v>138</v>
      </c>
      <c r="H1439" s="9">
        <v>350.8</v>
      </c>
      <c r="I1439" s="5" t="s">
        <v>28</v>
      </c>
      <c r="J1439" s="5" t="s">
        <v>139</v>
      </c>
    </row>
    <row r="1440" spans="1:10">
      <c r="A1440" s="5" t="s">
        <v>1513</v>
      </c>
      <c r="B1440" s="6">
        <v>44970.813974641205</v>
      </c>
      <c r="C1440" s="5" t="s">
        <v>131</v>
      </c>
      <c r="D1440" s="7">
        <v>38440126</v>
      </c>
      <c r="E1440" s="8" t="s">
        <v>90</v>
      </c>
      <c r="H1440" s="9">
        <v>8275</v>
      </c>
      <c r="I1440" s="5" t="s">
        <v>28</v>
      </c>
      <c r="J1440" s="5" t="s">
        <v>139</v>
      </c>
    </row>
    <row r="1441" spans="1:10">
      <c r="A1441" s="5" t="s">
        <v>1513</v>
      </c>
      <c r="B1441" s="6">
        <v>44970.813974641205</v>
      </c>
      <c r="C1441" s="5" t="s">
        <v>131</v>
      </c>
      <c r="D1441" s="15">
        <v>45143545488</v>
      </c>
      <c r="E1441" s="8" t="s">
        <v>138</v>
      </c>
      <c r="H1441" s="9">
        <v>23000</v>
      </c>
      <c r="I1441" s="5" t="s">
        <v>28</v>
      </c>
      <c r="J1441" s="5" t="s">
        <v>141</v>
      </c>
    </row>
    <row r="1442" spans="1:10">
      <c r="A1442" s="5" t="s">
        <v>1514</v>
      </c>
      <c r="B1442" s="6">
        <v>44970.813974641205</v>
      </c>
      <c r="C1442" s="5" t="s">
        <v>131</v>
      </c>
      <c r="D1442" s="7"/>
      <c r="E1442" s="8"/>
      <c r="F1442" s="9">
        <v>99790.9</v>
      </c>
      <c r="I1442" s="10" t="s">
        <v>9</v>
      </c>
      <c r="J1442" s="5" t="s">
        <v>141</v>
      </c>
    </row>
    <row r="1443" spans="1:10">
      <c r="A1443" s="5" t="s">
        <v>1513</v>
      </c>
      <c r="B1443" s="6">
        <v>44970.813974641205</v>
      </c>
      <c r="C1443" s="5" t="s">
        <v>131</v>
      </c>
      <c r="D1443" s="7"/>
      <c r="E1443" s="8"/>
      <c r="F1443" s="9">
        <v>2.2999999999999998</v>
      </c>
      <c r="I1443" s="10" t="s">
        <v>9</v>
      </c>
      <c r="J1443" s="5" t="s">
        <v>139</v>
      </c>
    </row>
    <row r="1444" spans="1:10">
      <c r="A1444" s="5" t="s">
        <v>1513</v>
      </c>
      <c r="B1444" s="6">
        <v>44970.813974641205</v>
      </c>
      <c r="C1444" s="5" t="s">
        <v>131</v>
      </c>
      <c r="D1444" s="7"/>
      <c r="E1444" s="8"/>
      <c r="F1444" s="9">
        <v>8625.2000000000007</v>
      </c>
      <c r="I1444" s="10" t="s">
        <v>9</v>
      </c>
      <c r="J1444" s="5" t="s">
        <v>143</v>
      </c>
    </row>
    <row r="1445" spans="1:10">
      <c r="A1445" s="5" t="s">
        <v>1513</v>
      </c>
      <c r="B1445" s="6">
        <v>44970.813974641205</v>
      </c>
      <c r="C1445" s="5" t="s">
        <v>131</v>
      </c>
      <c r="D1445" s="7"/>
      <c r="E1445" s="8"/>
      <c r="F1445" s="9">
        <v>22989.9</v>
      </c>
      <c r="I1445" s="10" t="s">
        <v>9</v>
      </c>
      <c r="J1445" s="5" t="s">
        <v>144</v>
      </c>
    </row>
    <row r="1446" spans="1:10">
      <c r="A1446" s="5" t="s">
        <v>1513</v>
      </c>
      <c r="B1446" s="6">
        <v>44970.813974641205</v>
      </c>
      <c r="C1446" s="5" t="s">
        <v>131</v>
      </c>
      <c r="D1446" s="7"/>
      <c r="E1446" s="8"/>
      <c r="F1446" s="9">
        <v>9749</v>
      </c>
      <c r="I1446" s="10" t="s">
        <v>9</v>
      </c>
      <c r="J1446" s="8" t="s">
        <v>251</v>
      </c>
    </row>
    <row r="1447" spans="1:10">
      <c r="A1447" s="5" t="s">
        <v>1513</v>
      </c>
      <c r="B1447" s="6">
        <v>44970.813974641205</v>
      </c>
      <c r="C1447" s="5" t="s">
        <v>131</v>
      </c>
      <c r="D1447" s="7"/>
      <c r="E1447" s="8"/>
      <c r="F1447" s="9">
        <v>21851.4</v>
      </c>
      <c r="I1447" s="10" t="s">
        <v>9</v>
      </c>
      <c r="J1447" s="8" t="s">
        <v>402</v>
      </c>
    </row>
    <row r="1448" spans="1:10">
      <c r="A1448" s="5" t="s">
        <v>1513</v>
      </c>
      <c r="B1448" s="6">
        <v>44970.813974641205</v>
      </c>
      <c r="C1448" s="5" t="s">
        <v>131</v>
      </c>
      <c r="D1448" s="7"/>
      <c r="E1448" s="8"/>
      <c r="F1448" s="9">
        <v>19084.2</v>
      </c>
      <c r="I1448" s="10" t="s">
        <v>9</v>
      </c>
      <c r="J1448" s="8" t="s">
        <v>145</v>
      </c>
    </row>
    <row r="1449" spans="1:10">
      <c r="A1449" s="5" t="s">
        <v>1513</v>
      </c>
      <c r="B1449" s="6">
        <v>44970.813974641205</v>
      </c>
      <c r="C1449" s="5" t="s">
        <v>131</v>
      </c>
      <c r="D1449" s="7"/>
      <c r="E1449" s="8"/>
      <c r="F1449" s="9">
        <v>1919.4</v>
      </c>
      <c r="I1449" s="10" t="s">
        <v>9</v>
      </c>
      <c r="J1449" s="5" t="s">
        <v>146</v>
      </c>
    </row>
    <row r="1450" spans="1:10">
      <c r="A1450" s="5" t="s">
        <v>1513</v>
      </c>
      <c r="B1450" s="6">
        <v>44970.813974641205</v>
      </c>
      <c r="C1450" s="5" t="s">
        <v>131</v>
      </c>
      <c r="D1450" s="7"/>
      <c r="E1450" s="8"/>
      <c r="F1450" s="9">
        <v>10462.299999999999</v>
      </c>
      <c r="I1450" s="10" t="s">
        <v>9</v>
      </c>
      <c r="J1450" s="5" t="s">
        <v>132</v>
      </c>
    </row>
    <row r="1451" spans="1:10">
      <c r="A1451" s="5" t="s">
        <v>1513</v>
      </c>
      <c r="B1451" s="6">
        <v>44970.813974641205</v>
      </c>
      <c r="C1451" s="5" t="s">
        <v>131</v>
      </c>
      <c r="D1451" s="7"/>
      <c r="E1451" s="8"/>
      <c r="F1451" s="9">
        <v>19605.900000000001</v>
      </c>
      <c r="I1451" s="10" t="s">
        <v>9</v>
      </c>
      <c r="J1451" s="5" t="s">
        <v>147</v>
      </c>
    </row>
    <row r="1452" spans="1:10">
      <c r="A1452" s="5" t="s">
        <v>1513</v>
      </c>
      <c r="B1452" s="6">
        <v>44970.813974641205</v>
      </c>
      <c r="C1452" s="5" t="s">
        <v>131</v>
      </c>
      <c r="D1452" s="7"/>
      <c r="E1452" s="8"/>
      <c r="F1452" s="9">
        <v>21157.200000000001</v>
      </c>
      <c r="I1452" s="10" t="s">
        <v>9</v>
      </c>
      <c r="J1452" s="8" t="s">
        <v>148</v>
      </c>
    </row>
    <row r="1453" spans="1:10">
      <c r="A1453" s="5" t="s">
        <v>1513</v>
      </c>
      <c r="B1453" s="6">
        <v>44970.813974641205</v>
      </c>
      <c r="C1453" s="5" t="s">
        <v>131</v>
      </c>
      <c r="D1453" s="7"/>
      <c r="E1453" s="8"/>
      <c r="F1453" s="9">
        <v>5426.2</v>
      </c>
      <c r="I1453" s="10" t="s">
        <v>9</v>
      </c>
      <c r="J1453" s="5" t="s">
        <v>149</v>
      </c>
    </row>
    <row r="1454" spans="1:10">
      <c r="A1454" s="5" t="s">
        <v>1513</v>
      </c>
      <c r="B1454" s="6">
        <v>44970.813974641205</v>
      </c>
      <c r="C1454" s="5" t="s">
        <v>131</v>
      </c>
      <c r="D1454" s="7"/>
      <c r="E1454" s="8"/>
      <c r="F1454" s="9">
        <v>43620.6</v>
      </c>
      <c r="I1454" s="10" t="s">
        <v>9</v>
      </c>
      <c r="J1454" s="5" t="s">
        <v>150</v>
      </c>
    </row>
    <row r="1455" spans="1:10">
      <c r="A1455" s="5" t="s">
        <v>1513</v>
      </c>
      <c r="B1455" s="6">
        <v>44970.813974641205</v>
      </c>
      <c r="C1455" s="5" t="s">
        <v>131</v>
      </c>
      <c r="D1455" s="7"/>
      <c r="E1455" s="8"/>
      <c r="F1455" s="9">
        <v>11141.3</v>
      </c>
      <c r="I1455" s="10" t="s">
        <v>9</v>
      </c>
      <c r="J1455" s="8" t="s">
        <v>151</v>
      </c>
    </row>
    <row r="1456" spans="1:10">
      <c r="A1456" s="5" t="s">
        <v>1513</v>
      </c>
      <c r="B1456" s="6">
        <v>44970.813974641205</v>
      </c>
      <c r="C1456" s="5" t="s">
        <v>131</v>
      </c>
      <c r="D1456" s="7"/>
      <c r="E1456" s="8"/>
      <c r="F1456" s="9">
        <v>14081.7</v>
      </c>
      <c r="I1456" s="10" t="s">
        <v>9</v>
      </c>
      <c r="J1456" s="8" t="s">
        <v>152</v>
      </c>
    </row>
    <row r="1457" spans="1:10">
      <c r="A1457" s="5" t="s">
        <v>1513</v>
      </c>
      <c r="B1457" s="6">
        <v>44970.813974641205</v>
      </c>
      <c r="C1457" s="5" t="s">
        <v>131</v>
      </c>
      <c r="D1457" s="7"/>
      <c r="E1457" s="8"/>
      <c r="F1457" s="9">
        <v>9910.9</v>
      </c>
      <c r="I1457" s="10" t="s">
        <v>9</v>
      </c>
      <c r="J1457" s="8" t="s">
        <v>154</v>
      </c>
    </row>
    <row r="1458" spans="1:10">
      <c r="A1458" s="5" t="s">
        <v>1513</v>
      </c>
      <c r="B1458" s="6">
        <v>44970.813974641205</v>
      </c>
      <c r="C1458" s="5" t="s">
        <v>131</v>
      </c>
      <c r="D1458" s="7"/>
      <c r="E1458" s="8"/>
      <c r="F1458" s="9">
        <v>15904.8</v>
      </c>
      <c r="I1458" s="10" t="s">
        <v>9</v>
      </c>
      <c r="J1458" s="8" t="s">
        <v>155</v>
      </c>
    </row>
    <row r="1459" spans="1:10">
      <c r="A1459" s="5" t="s">
        <v>1513</v>
      </c>
      <c r="B1459" s="6">
        <v>44970.813974641205</v>
      </c>
      <c r="C1459" s="5" t="s">
        <v>131</v>
      </c>
      <c r="D1459" s="7"/>
      <c r="E1459" s="8"/>
      <c r="F1459" s="9">
        <v>10334.4</v>
      </c>
      <c r="I1459" s="10" t="s">
        <v>9</v>
      </c>
      <c r="J1459" s="8" t="s">
        <v>401</v>
      </c>
    </row>
    <row r="1460" spans="1:10">
      <c r="A1460" s="5" t="s">
        <v>1513</v>
      </c>
      <c r="B1460" s="6">
        <v>44970.813974641205</v>
      </c>
      <c r="C1460" s="5" t="s">
        <v>131</v>
      </c>
      <c r="D1460" s="7"/>
      <c r="E1460" s="8"/>
      <c r="F1460" s="9">
        <v>153115.5</v>
      </c>
      <c r="I1460" s="10" t="s">
        <v>9</v>
      </c>
      <c r="J1460" s="8" t="s">
        <v>142</v>
      </c>
    </row>
    <row r="1461" spans="1:10">
      <c r="A1461" s="5" t="s">
        <v>1513</v>
      </c>
      <c r="B1461" s="6">
        <v>44970.813974641205</v>
      </c>
      <c r="C1461" s="5" t="s">
        <v>131</v>
      </c>
      <c r="D1461" s="7"/>
      <c r="E1461" s="8"/>
      <c r="F1461" s="9">
        <v>96333.8</v>
      </c>
      <c r="I1461" s="10" t="s">
        <v>9</v>
      </c>
      <c r="J1461" s="5" t="s">
        <v>158</v>
      </c>
    </row>
    <row r="1462" spans="1:10">
      <c r="A1462" s="11" t="s">
        <v>22</v>
      </c>
      <c r="B1462" s="3"/>
      <c r="C1462" s="3"/>
      <c r="D1462" s="19">
        <f>545477.1+51504</f>
        <v>596981.1</v>
      </c>
      <c r="E1462" s="8"/>
      <c r="F1462" s="12">
        <f>SUM(F1426:G1461)</f>
        <v>596981.10000000009</v>
      </c>
      <c r="H1462" s="9"/>
      <c r="I1462" s="10"/>
      <c r="J1462" s="5"/>
    </row>
    <row r="1463" spans="1:10">
      <c r="A1463" s="13" t="s">
        <v>23</v>
      </c>
      <c r="B1463" s="13" t="s">
        <v>24</v>
      </c>
      <c r="C1463" s="13" t="s">
        <v>25</v>
      </c>
      <c r="D1463" s="7"/>
      <c r="E1463" s="8"/>
      <c r="H1463" s="9"/>
      <c r="I1463" s="10"/>
      <c r="J1463" s="5"/>
    </row>
    <row r="1464" spans="1:10" ht="15.75">
      <c r="D1464" s="14">
        <v>112774140</v>
      </c>
    </row>
    <row r="1465" spans="1:10" ht="15.75">
      <c r="D1465" s="14">
        <v>112774188</v>
      </c>
    </row>
    <row r="1467" spans="1:10">
      <c r="A1467" s="1" t="s">
        <v>0</v>
      </c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1:10">
      <c r="A1468" s="3" t="s">
        <v>1535</v>
      </c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1:10">
      <c r="A1469" s="95" t="s">
        <v>0</v>
      </c>
      <c r="B1469" s="95" t="s">
        <v>2</v>
      </c>
      <c r="C1469" s="95" t="s">
        <v>3</v>
      </c>
      <c r="D1469" s="95" t="s">
        <v>4</v>
      </c>
      <c r="E1469" s="95" t="s">
        <v>5</v>
      </c>
      <c r="F1469" s="97" t="s">
        <v>6</v>
      </c>
      <c r="G1469" s="98"/>
      <c r="H1469" s="99"/>
      <c r="I1469" s="95" t="s">
        <v>7</v>
      </c>
      <c r="J1469" s="95" t="s">
        <v>8</v>
      </c>
    </row>
    <row r="1470" spans="1:10">
      <c r="A1470" s="96"/>
      <c r="B1470" s="96"/>
      <c r="C1470" s="96"/>
      <c r="D1470" s="96"/>
      <c r="E1470" s="96"/>
      <c r="F1470" s="4" t="s">
        <v>9</v>
      </c>
      <c r="G1470" s="4" t="s">
        <v>10</v>
      </c>
      <c r="H1470" s="4" t="s">
        <v>11</v>
      </c>
      <c r="I1470" s="96"/>
      <c r="J1470" s="96"/>
    </row>
    <row r="1471" spans="1:10">
      <c r="A1471" s="5" t="s">
        <v>1552</v>
      </c>
      <c r="B1471" s="6">
        <v>44971.905856481484</v>
      </c>
      <c r="C1471" s="5" t="s">
        <v>131</v>
      </c>
      <c r="D1471" s="7"/>
      <c r="E1471" s="8"/>
      <c r="F1471" s="9">
        <v>6518.3</v>
      </c>
      <c r="I1471" s="10" t="s">
        <v>9</v>
      </c>
      <c r="J1471" s="8" t="s">
        <v>145</v>
      </c>
    </row>
    <row r="1472" spans="1:10">
      <c r="A1472" s="5" t="s">
        <v>1551</v>
      </c>
      <c r="B1472" s="6">
        <v>44971.905852222226</v>
      </c>
      <c r="C1472" s="5" t="s">
        <v>131</v>
      </c>
      <c r="D1472" s="7"/>
      <c r="E1472" s="8"/>
      <c r="F1472" s="9">
        <v>10607.9</v>
      </c>
      <c r="I1472" s="10" t="s">
        <v>9</v>
      </c>
      <c r="J1472" s="5" t="s">
        <v>143</v>
      </c>
    </row>
    <row r="1473" spans="1:10">
      <c r="A1473" s="5" t="s">
        <v>1551</v>
      </c>
      <c r="B1473" s="6">
        <v>44971.905852222226</v>
      </c>
      <c r="C1473" s="5" t="s">
        <v>131</v>
      </c>
      <c r="D1473" s="7"/>
      <c r="E1473" s="8"/>
      <c r="F1473" s="9">
        <v>19245.3</v>
      </c>
      <c r="I1473" s="10" t="s">
        <v>9</v>
      </c>
      <c r="J1473" s="8" t="s">
        <v>251</v>
      </c>
    </row>
    <row r="1474" spans="1:10">
      <c r="A1474" s="5" t="s">
        <v>1551</v>
      </c>
      <c r="B1474" s="6">
        <v>44971.905852222226</v>
      </c>
      <c r="C1474" s="5" t="s">
        <v>131</v>
      </c>
      <c r="D1474" s="7"/>
      <c r="E1474" s="8"/>
      <c r="F1474" s="9">
        <v>1086</v>
      </c>
      <c r="I1474" s="10" t="s">
        <v>9</v>
      </c>
      <c r="J1474" s="8" t="s">
        <v>402</v>
      </c>
    </row>
    <row r="1475" spans="1:10">
      <c r="A1475" s="5" t="s">
        <v>1551</v>
      </c>
      <c r="B1475" s="6">
        <v>44971.905852222226</v>
      </c>
      <c r="C1475" s="5" t="s">
        <v>131</v>
      </c>
      <c r="D1475" s="7"/>
      <c r="E1475" s="8"/>
      <c r="F1475" s="9">
        <v>67678.100000000006</v>
      </c>
      <c r="I1475" s="10" t="s">
        <v>9</v>
      </c>
      <c r="J1475" s="5" t="s">
        <v>141</v>
      </c>
    </row>
    <row r="1476" spans="1:10">
      <c r="A1476" s="5" t="s">
        <v>1551</v>
      </c>
      <c r="B1476" s="6">
        <v>44971.905852222226</v>
      </c>
      <c r="C1476" s="5" t="s">
        <v>131</v>
      </c>
      <c r="D1476" s="7"/>
      <c r="E1476" s="8"/>
      <c r="F1476" s="9">
        <v>17500</v>
      </c>
      <c r="I1476" s="10" t="s">
        <v>9</v>
      </c>
      <c r="J1476" s="5" t="s">
        <v>146</v>
      </c>
    </row>
    <row r="1477" spans="1:10">
      <c r="A1477" s="5" t="s">
        <v>1551</v>
      </c>
      <c r="B1477" s="6">
        <v>44971.905852222226</v>
      </c>
      <c r="C1477" s="5" t="s">
        <v>131</v>
      </c>
      <c r="D1477" s="7"/>
      <c r="E1477" s="8"/>
      <c r="F1477" s="9">
        <v>17961.400000000001</v>
      </c>
      <c r="I1477" s="10" t="s">
        <v>9</v>
      </c>
      <c r="J1477" s="5" t="s">
        <v>132</v>
      </c>
    </row>
    <row r="1478" spans="1:10">
      <c r="A1478" s="5" t="s">
        <v>1551</v>
      </c>
      <c r="B1478" s="6">
        <v>44971.905852222226</v>
      </c>
      <c r="C1478" s="5" t="s">
        <v>131</v>
      </c>
      <c r="D1478" s="7"/>
      <c r="E1478" s="8"/>
      <c r="F1478" s="9">
        <v>19583.7</v>
      </c>
      <c r="I1478" s="10" t="s">
        <v>9</v>
      </c>
      <c r="J1478" s="5" t="s">
        <v>147</v>
      </c>
    </row>
    <row r="1479" spans="1:10">
      <c r="A1479" s="5" t="s">
        <v>1551</v>
      </c>
      <c r="B1479" s="6">
        <v>44971.905852222226</v>
      </c>
      <c r="C1479" s="5" t="s">
        <v>131</v>
      </c>
      <c r="D1479" s="7"/>
      <c r="E1479" s="8"/>
      <c r="F1479" s="9">
        <v>15036.9</v>
      </c>
      <c r="I1479" s="10" t="s">
        <v>9</v>
      </c>
      <c r="J1479" s="8" t="s">
        <v>148</v>
      </c>
    </row>
    <row r="1480" spans="1:10">
      <c r="A1480" s="5" t="s">
        <v>1551</v>
      </c>
      <c r="B1480" s="6">
        <v>44971.905852222226</v>
      </c>
      <c r="C1480" s="5" t="s">
        <v>131</v>
      </c>
      <c r="D1480" s="7"/>
      <c r="E1480" s="8"/>
      <c r="F1480" s="9">
        <v>12226.4</v>
      </c>
      <c r="I1480" s="10" t="s">
        <v>9</v>
      </c>
      <c r="J1480" s="5" t="s">
        <v>149</v>
      </c>
    </row>
    <row r="1481" spans="1:10">
      <c r="A1481" s="5" t="s">
        <v>1551</v>
      </c>
      <c r="B1481" s="6">
        <v>44971.905852222226</v>
      </c>
      <c r="C1481" s="5" t="s">
        <v>131</v>
      </c>
      <c r="D1481" s="7"/>
      <c r="E1481" s="8"/>
      <c r="F1481" s="9">
        <v>10273.5</v>
      </c>
      <c r="I1481" s="10" t="s">
        <v>9</v>
      </c>
      <c r="J1481" s="8" t="s">
        <v>151</v>
      </c>
    </row>
    <row r="1482" spans="1:10">
      <c r="A1482" s="5" t="s">
        <v>1551</v>
      </c>
      <c r="B1482" s="6">
        <v>44971.905852222226</v>
      </c>
      <c r="C1482" s="5" t="s">
        <v>131</v>
      </c>
      <c r="D1482" s="7"/>
      <c r="E1482" s="8"/>
      <c r="F1482" s="9">
        <v>8375</v>
      </c>
      <c r="I1482" s="10" t="s">
        <v>9</v>
      </c>
      <c r="J1482" s="8" t="s">
        <v>152</v>
      </c>
    </row>
    <row r="1483" spans="1:10">
      <c r="A1483" s="5" t="s">
        <v>1551</v>
      </c>
      <c r="B1483" s="6">
        <v>44971.905852222226</v>
      </c>
      <c r="C1483" s="5" t="s">
        <v>131</v>
      </c>
      <c r="D1483" s="7"/>
      <c r="E1483" s="8"/>
      <c r="F1483" s="9">
        <v>698.3</v>
      </c>
      <c r="I1483" s="10" t="s">
        <v>9</v>
      </c>
      <c r="J1483" s="8" t="s">
        <v>293</v>
      </c>
    </row>
    <row r="1484" spans="1:10">
      <c r="A1484" s="5" t="s">
        <v>1551</v>
      </c>
      <c r="B1484" s="6">
        <v>44971.905852222226</v>
      </c>
      <c r="C1484" s="5" t="s">
        <v>131</v>
      </c>
      <c r="D1484" s="7"/>
      <c r="E1484" s="8"/>
      <c r="F1484" s="9">
        <v>11269</v>
      </c>
      <c r="I1484" s="10" t="s">
        <v>9</v>
      </c>
      <c r="J1484" s="8" t="s">
        <v>155</v>
      </c>
    </row>
    <row r="1485" spans="1:10">
      <c r="A1485" s="5" t="s">
        <v>1551</v>
      </c>
      <c r="B1485" s="6">
        <v>44971.905852222226</v>
      </c>
      <c r="C1485" s="5" t="s">
        <v>131</v>
      </c>
      <c r="D1485" s="7"/>
      <c r="E1485" s="8"/>
      <c r="F1485" s="9">
        <v>10010.4</v>
      </c>
      <c r="I1485" s="10" t="s">
        <v>9</v>
      </c>
      <c r="J1485" s="8" t="s">
        <v>401</v>
      </c>
    </row>
    <row r="1486" spans="1:10">
      <c r="A1486" s="5" t="s">
        <v>1551</v>
      </c>
      <c r="B1486" s="6">
        <v>44971.905852222226</v>
      </c>
      <c r="C1486" s="5" t="s">
        <v>131</v>
      </c>
      <c r="D1486" s="7"/>
      <c r="E1486" s="8"/>
      <c r="F1486" s="9">
        <v>225569.5</v>
      </c>
      <c r="I1486" s="10" t="s">
        <v>9</v>
      </c>
      <c r="J1486" s="8" t="s">
        <v>142</v>
      </c>
    </row>
    <row r="1487" spans="1:10">
      <c r="A1487" s="5" t="s">
        <v>1551</v>
      </c>
      <c r="B1487" s="6">
        <v>44971.905852222226</v>
      </c>
      <c r="C1487" s="5" t="s">
        <v>131</v>
      </c>
      <c r="D1487" s="7"/>
      <c r="E1487" s="8"/>
      <c r="F1487" s="9">
        <v>8393.7999999999993</v>
      </c>
      <c r="I1487" s="10" t="s">
        <v>9</v>
      </c>
      <c r="J1487" s="5" t="s">
        <v>156</v>
      </c>
    </row>
    <row r="1488" spans="1:10">
      <c r="A1488" s="5" t="s">
        <v>1551</v>
      </c>
      <c r="B1488" s="6">
        <v>44971.905852222226</v>
      </c>
      <c r="C1488" s="5" t="s">
        <v>131</v>
      </c>
      <c r="D1488" s="7"/>
      <c r="E1488" s="8"/>
      <c r="F1488" s="9">
        <v>11909.4</v>
      </c>
      <c r="I1488" s="10" t="s">
        <v>9</v>
      </c>
      <c r="J1488" s="5" t="s">
        <v>400</v>
      </c>
    </row>
    <row r="1489" spans="1:10">
      <c r="A1489" s="11" t="s">
        <v>22</v>
      </c>
      <c r="B1489" s="3"/>
      <c r="C1489" s="3"/>
      <c r="D1489" s="19">
        <f>459396.5+14546.4</f>
        <v>473942.9</v>
      </c>
      <c r="E1489" s="8"/>
      <c r="F1489" s="37">
        <f>SUM(F1471:G1488)</f>
        <v>473942.89999999997</v>
      </c>
      <c r="H1489" s="9"/>
      <c r="I1489" s="10"/>
      <c r="J1489" s="5"/>
    </row>
    <row r="1490" spans="1:10">
      <c r="A1490" s="13" t="s">
        <v>23</v>
      </c>
      <c r="B1490" s="13" t="s">
        <v>24</v>
      </c>
      <c r="C1490" s="13" t="s">
        <v>25</v>
      </c>
      <c r="D1490" s="7"/>
      <c r="E1490" s="8"/>
      <c r="H1490" s="9"/>
      <c r="I1490" s="10"/>
      <c r="J1490" s="5"/>
    </row>
    <row r="1491" spans="1:10" ht="15.75">
      <c r="D1491" s="14">
        <v>112782236</v>
      </c>
    </row>
    <row r="1492" spans="1:10" ht="15.75">
      <c r="D1492" s="14">
        <v>112782378</v>
      </c>
    </row>
    <row r="1494" spans="1:10">
      <c r="A1494" s="1" t="s">
        <v>0</v>
      </c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1:10">
      <c r="A1495" s="3" t="s">
        <v>1572</v>
      </c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1:10">
      <c r="A1496" s="95" t="s">
        <v>0</v>
      </c>
      <c r="B1496" s="95" t="s">
        <v>2</v>
      </c>
      <c r="C1496" s="95" t="s">
        <v>3</v>
      </c>
      <c r="D1496" s="95" t="s">
        <v>4</v>
      </c>
      <c r="E1496" s="95" t="s">
        <v>5</v>
      </c>
      <c r="F1496" s="97" t="s">
        <v>6</v>
      </c>
      <c r="G1496" s="98"/>
      <c r="H1496" s="99"/>
      <c r="I1496" s="95" t="s">
        <v>7</v>
      </c>
      <c r="J1496" s="95" t="s">
        <v>8</v>
      </c>
    </row>
    <row r="1497" spans="1:10">
      <c r="A1497" s="96"/>
      <c r="B1497" s="96"/>
      <c r="C1497" s="96"/>
      <c r="D1497" s="96"/>
      <c r="E1497" s="96"/>
      <c r="F1497" s="4" t="s">
        <v>9</v>
      </c>
      <c r="G1497" s="4" t="s">
        <v>10</v>
      </c>
      <c r="H1497" s="4" t="s">
        <v>11</v>
      </c>
      <c r="I1497" s="96"/>
      <c r="J1497" s="96"/>
    </row>
    <row r="1498" spans="1:10">
      <c r="A1498" s="5" t="s">
        <v>1590</v>
      </c>
      <c r="B1498" s="6">
        <v>44972.883864317133</v>
      </c>
      <c r="C1498" s="5" t="s">
        <v>131</v>
      </c>
      <c r="D1498" s="15">
        <v>53612287417</v>
      </c>
      <c r="E1498" s="8" t="s">
        <v>138</v>
      </c>
      <c r="H1498" s="9">
        <v>312</v>
      </c>
      <c r="I1498" s="5" t="s">
        <v>28</v>
      </c>
      <c r="J1498" s="5" t="s">
        <v>139</v>
      </c>
    </row>
    <row r="1499" spans="1:10">
      <c r="A1499" s="5" t="s">
        <v>1589</v>
      </c>
      <c r="B1499" s="6">
        <v>44972.883864317133</v>
      </c>
      <c r="C1499" s="5" t="s">
        <v>131</v>
      </c>
      <c r="D1499" s="15">
        <v>45143547224</v>
      </c>
      <c r="E1499" s="8" t="s">
        <v>138</v>
      </c>
      <c r="H1499" s="9">
        <v>166.65</v>
      </c>
      <c r="I1499" s="5" t="s">
        <v>28</v>
      </c>
      <c r="J1499" s="5" t="s">
        <v>139</v>
      </c>
    </row>
    <row r="1500" spans="1:10">
      <c r="A1500" s="5" t="s">
        <v>1589</v>
      </c>
      <c r="B1500" s="6">
        <v>44972.883864317133</v>
      </c>
      <c r="C1500" s="5" t="s">
        <v>131</v>
      </c>
      <c r="D1500" s="15">
        <v>45113330893</v>
      </c>
      <c r="E1500" s="8" t="s">
        <v>138</v>
      </c>
      <c r="H1500" s="9">
        <v>2094.2399999999998</v>
      </c>
      <c r="I1500" s="5" t="s">
        <v>28</v>
      </c>
      <c r="J1500" s="5" t="s">
        <v>139</v>
      </c>
    </row>
    <row r="1501" spans="1:10">
      <c r="A1501" s="5" t="s">
        <v>1589</v>
      </c>
      <c r="B1501" s="6">
        <v>44972.883864317133</v>
      </c>
      <c r="C1501" s="5" t="s">
        <v>131</v>
      </c>
      <c r="D1501" s="15">
        <v>45123314669</v>
      </c>
      <c r="E1501" s="8" t="s">
        <v>138</v>
      </c>
      <c r="H1501" s="9">
        <v>6715.75</v>
      </c>
      <c r="I1501" s="5" t="s">
        <v>28</v>
      </c>
      <c r="J1501" s="5" t="s">
        <v>139</v>
      </c>
    </row>
    <row r="1502" spans="1:10">
      <c r="A1502" s="5" t="s">
        <v>1589</v>
      </c>
      <c r="B1502" s="6">
        <v>44972.883864317133</v>
      </c>
      <c r="C1502" s="5" t="s">
        <v>131</v>
      </c>
      <c r="D1502" s="15">
        <v>45143549966</v>
      </c>
      <c r="E1502" s="8" t="s">
        <v>138</v>
      </c>
      <c r="H1502" s="9">
        <v>1794</v>
      </c>
      <c r="I1502" s="5" t="s">
        <v>28</v>
      </c>
      <c r="J1502" s="5" t="s">
        <v>139</v>
      </c>
    </row>
    <row r="1503" spans="1:10">
      <c r="A1503" s="5" t="s">
        <v>1589</v>
      </c>
      <c r="B1503" s="6">
        <v>44972.883864317133</v>
      </c>
      <c r="C1503" s="5" t="s">
        <v>131</v>
      </c>
      <c r="D1503" s="15">
        <v>45143549986</v>
      </c>
      <c r="E1503" s="8" t="s">
        <v>138</v>
      </c>
      <c r="H1503" s="9">
        <v>1488.76</v>
      </c>
      <c r="I1503" s="5" t="s">
        <v>28</v>
      </c>
      <c r="J1503" s="5" t="s">
        <v>139</v>
      </c>
    </row>
    <row r="1504" spans="1:10">
      <c r="A1504" s="5" t="s">
        <v>1589</v>
      </c>
      <c r="B1504" s="6">
        <v>44972.883864317133</v>
      </c>
      <c r="C1504" s="5" t="s">
        <v>131</v>
      </c>
      <c r="D1504" s="15">
        <v>45163271909</v>
      </c>
      <c r="E1504" s="8" t="s">
        <v>138</v>
      </c>
      <c r="H1504" s="9">
        <v>576.29999999999995</v>
      </c>
      <c r="I1504" s="5" t="s">
        <v>28</v>
      </c>
      <c r="J1504" s="5" t="s">
        <v>139</v>
      </c>
    </row>
    <row r="1505" spans="1:10">
      <c r="A1505" s="5" t="s">
        <v>1589</v>
      </c>
      <c r="B1505" s="6">
        <v>44972.883864317133</v>
      </c>
      <c r="C1505" s="5" t="s">
        <v>131</v>
      </c>
      <c r="D1505" s="15">
        <v>45173244442</v>
      </c>
      <c r="E1505" s="8" t="s">
        <v>138</v>
      </c>
      <c r="H1505" s="9">
        <v>10590.5</v>
      </c>
      <c r="I1505" s="5" t="s">
        <v>28</v>
      </c>
      <c r="J1505" s="5" t="s">
        <v>139</v>
      </c>
    </row>
    <row r="1506" spans="1:10">
      <c r="A1506" s="5" t="s">
        <v>1589</v>
      </c>
      <c r="B1506" s="6">
        <v>44972.883864317133</v>
      </c>
      <c r="C1506" s="5" t="s">
        <v>131</v>
      </c>
      <c r="D1506" s="15">
        <v>53412280631</v>
      </c>
      <c r="E1506" s="8" t="s">
        <v>138</v>
      </c>
      <c r="H1506" s="9">
        <v>295.95</v>
      </c>
      <c r="I1506" s="5" t="s">
        <v>28</v>
      </c>
      <c r="J1506" s="5" t="s">
        <v>139</v>
      </c>
    </row>
    <row r="1507" spans="1:10">
      <c r="A1507" s="5" t="s">
        <v>1589</v>
      </c>
      <c r="B1507" s="6">
        <v>44972.883864317133</v>
      </c>
      <c r="C1507" s="5" t="s">
        <v>131</v>
      </c>
      <c r="D1507" s="15">
        <v>45163273717</v>
      </c>
      <c r="E1507" s="8" t="s">
        <v>138</v>
      </c>
      <c r="H1507" s="9">
        <v>1944</v>
      </c>
      <c r="I1507" s="5" t="s">
        <v>28</v>
      </c>
      <c r="J1507" s="5" t="s">
        <v>139</v>
      </c>
    </row>
    <row r="1508" spans="1:10">
      <c r="A1508" s="5" t="s">
        <v>1589</v>
      </c>
      <c r="B1508" s="6">
        <v>44972.883864317133</v>
      </c>
      <c r="C1508" s="5" t="s">
        <v>131</v>
      </c>
      <c r="D1508" s="15">
        <v>45143553099</v>
      </c>
      <c r="E1508" s="8" t="s">
        <v>138</v>
      </c>
      <c r="H1508" s="9">
        <v>143.94999999999999</v>
      </c>
      <c r="I1508" s="5" t="s">
        <v>28</v>
      </c>
      <c r="J1508" s="5" t="s">
        <v>139</v>
      </c>
    </row>
    <row r="1509" spans="1:10">
      <c r="A1509" s="5" t="s">
        <v>1589</v>
      </c>
      <c r="B1509" s="6">
        <v>44972.883864317133</v>
      </c>
      <c r="C1509" s="5" t="s">
        <v>131</v>
      </c>
      <c r="D1509" s="15">
        <v>45113336297</v>
      </c>
      <c r="E1509" s="8" t="s">
        <v>138</v>
      </c>
      <c r="H1509" s="9">
        <v>315.95</v>
      </c>
      <c r="I1509" s="5" t="s">
        <v>28</v>
      </c>
      <c r="J1509" s="5" t="s">
        <v>139</v>
      </c>
    </row>
    <row r="1510" spans="1:10">
      <c r="A1510" s="5" t="s">
        <v>1589</v>
      </c>
      <c r="B1510" s="6">
        <v>44972.883864317133</v>
      </c>
      <c r="C1510" s="5" t="s">
        <v>131</v>
      </c>
      <c r="D1510" s="7">
        <v>38851289</v>
      </c>
      <c r="E1510" s="8" t="s">
        <v>90</v>
      </c>
      <c r="H1510" s="9">
        <v>9422.24</v>
      </c>
      <c r="I1510" s="5" t="s">
        <v>28</v>
      </c>
      <c r="J1510" s="5" t="s">
        <v>139</v>
      </c>
    </row>
    <row r="1511" spans="1:10">
      <c r="A1511" s="5" t="s">
        <v>1589</v>
      </c>
      <c r="B1511" s="6">
        <v>44972.883864317133</v>
      </c>
      <c r="C1511" s="5" t="s">
        <v>131</v>
      </c>
      <c r="D1511" s="15">
        <v>451133363101</v>
      </c>
      <c r="E1511" s="8" t="s">
        <v>138</v>
      </c>
      <c r="H1511" s="9">
        <v>7735</v>
      </c>
      <c r="I1511" s="5" t="s">
        <v>28</v>
      </c>
      <c r="J1511" s="5" t="s">
        <v>139</v>
      </c>
    </row>
    <row r="1512" spans="1:10">
      <c r="A1512" s="5" t="s">
        <v>1589</v>
      </c>
      <c r="B1512" s="6">
        <v>44972.883864317133</v>
      </c>
      <c r="C1512" s="5" t="s">
        <v>131</v>
      </c>
      <c r="D1512" s="15">
        <v>451133363102</v>
      </c>
      <c r="E1512" s="8" t="s">
        <v>138</v>
      </c>
      <c r="H1512" s="9">
        <v>99.2</v>
      </c>
      <c r="I1512" s="5" t="s">
        <v>28</v>
      </c>
      <c r="J1512" s="5" t="s">
        <v>139</v>
      </c>
    </row>
    <row r="1513" spans="1:10">
      <c r="A1513" s="5" t="s">
        <v>1589</v>
      </c>
      <c r="B1513" s="6">
        <v>44972.883864317133</v>
      </c>
      <c r="C1513" s="5" t="s">
        <v>131</v>
      </c>
      <c r="D1513" s="15">
        <v>451133363103</v>
      </c>
      <c r="E1513" s="8" t="s">
        <v>138</v>
      </c>
      <c r="H1513" s="9">
        <v>6917.7</v>
      </c>
      <c r="I1513" s="5" t="s">
        <v>28</v>
      </c>
      <c r="J1513" s="5" t="s">
        <v>139</v>
      </c>
    </row>
    <row r="1514" spans="1:10">
      <c r="A1514" s="5" t="s">
        <v>1589</v>
      </c>
      <c r="B1514" s="6">
        <v>44972.883864317133</v>
      </c>
      <c r="C1514" s="5" t="s">
        <v>131</v>
      </c>
      <c r="D1514" s="15">
        <v>451133363104</v>
      </c>
      <c r="E1514" s="8" t="s">
        <v>138</v>
      </c>
      <c r="H1514" s="9">
        <v>5022</v>
      </c>
      <c r="I1514" s="5" t="s">
        <v>28</v>
      </c>
      <c r="J1514" s="5" t="s">
        <v>139</v>
      </c>
    </row>
    <row r="1515" spans="1:10">
      <c r="A1515" s="5" t="s">
        <v>1589</v>
      </c>
      <c r="B1515" s="6">
        <v>44972.883864317133</v>
      </c>
      <c r="C1515" s="5" t="s">
        <v>131</v>
      </c>
      <c r="D1515" s="15">
        <v>451133363105</v>
      </c>
      <c r="E1515" s="8" t="s">
        <v>138</v>
      </c>
      <c r="H1515" s="9">
        <v>430.5</v>
      </c>
      <c r="I1515" s="5" t="s">
        <v>28</v>
      </c>
      <c r="J1515" s="5" t="s">
        <v>139</v>
      </c>
    </row>
    <row r="1516" spans="1:10">
      <c r="A1516" s="5" t="s">
        <v>1589</v>
      </c>
      <c r="B1516" s="6">
        <v>44972.883864317133</v>
      </c>
      <c r="C1516" s="5" t="s">
        <v>131</v>
      </c>
      <c r="D1516" s="15">
        <v>451133363106</v>
      </c>
      <c r="E1516" s="8" t="s">
        <v>138</v>
      </c>
      <c r="H1516" s="9">
        <v>6214.6</v>
      </c>
      <c r="I1516" s="5" t="s">
        <v>28</v>
      </c>
      <c r="J1516" s="5" t="s">
        <v>139</v>
      </c>
    </row>
    <row r="1517" spans="1:10">
      <c r="A1517" s="5" t="s">
        <v>1589</v>
      </c>
      <c r="B1517" s="6">
        <v>44972.883864317133</v>
      </c>
      <c r="C1517" s="5" t="s">
        <v>131</v>
      </c>
      <c r="D1517" s="15">
        <v>45123318029</v>
      </c>
      <c r="E1517" s="8" t="s">
        <v>138</v>
      </c>
      <c r="H1517" s="9">
        <v>1402.2</v>
      </c>
      <c r="I1517" s="5" t="s">
        <v>28</v>
      </c>
      <c r="J1517" s="5" t="s">
        <v>141</v>
      </c>
    </row>
    <row r="1518" spans="1:10">
      <c r="A1518" s="5" t="s">
        <v>1589</v>
      </c>
      <c r="B1518" s="6">
        <v>44972.883864317133</v>
      </c>
      <c r="C1518" s="5" t="s">
        <v>131</v>
      </c>
      <c r="D1518" s="15">
        <v>45153180556</v>
      </c>
      <c r="E1518" s="8" t="s">
        <v>138</v>
      </c>
      <c r="H1518" s="9">
        <v>15000</v>
      </c>
      <c r="I1518" s="5" t="s">
        <v>28</v>
      </c>
      <c r="J1518" s="8" t="s">
        <v>142</v>
      </c>
    </row>
    <row r="1519" spans="1:10">
      <c r="A1519" s="5" t="s">
        <v>1589</v>
      </c>
      <c r="B1519" s="6">
        <v>44972.883864317133</v>
      </c>
      <c r="C1519" s="5" t="s">
        <v>131</v>
      </c>
      <c r="D1519" s="15">
        <v>45113336122</v>
      </c>
      <c r="E1519" s="8" t="s">
        <v>138</v>
      </c>
      <c r="H1519" s="9">
        <v>3000</v>
      </c>
      <c r="I1519" s="5" t="s">
        <v>28</v>
      </c>
      <c r="J1519" s="8" t="s">
        <v>142</v>
      </c>
    </row>
    <row r="1520" spans="1:10">
      <c r="A1520" s="5" t="s">
        <v>1589</v>
      </c>
      <c r="B1520" s="6">
        <v>44972.883864317133</v>
      </c>
      <c r="C1520" s="5" t="s">
        <v>131</v>
      </c>
      <c r="D1520" s="7">
        <v>194248</v>
      </c>
      <c r="E1520" s="5" t="s">
        <v>93</v>
      </c>
      <c r="H1520" s="9">
        <v>3480</v>
      </c>
      <c r="I1520" s="5" t="s">
        <v>28</v>
      </c>
      <c r="J1520" s="5" t="s">
        <v>141</v>
      </c>
    </row>
    <row r="1521" spans="1:10">
      <c r="A1521" s="5" t="s">
        <v>1589</v>
      </c>
      <c r="B1521" s="6">
        <v>44972.883864317133</v>
      </c>
      <c r="C1521" s="5" t="s">
        <v>131</v>
      </c>
      <c r="D1521" s="15">
        <v>451435536841</v>
      </c>
      <c r="E1521" s="8" t="s">
        <v>138</v>
      </c>
      <c r="H1521" s="9">
        <v>15595.3</v>
      </c>
      <c r="I1521" s="5" t="s">
        <v>28</v>
      </c>
      <c r="J1521" s="5" t="s">
        <v>139</v>
      </c>
    </row>
    <row r="1522" spans="1:10">
      <c r="A1522" s="5" t="s">
        <v>1589</v>
      </c>
      <c r="B1522" s="6">
        <v>44972.883864317133</v>
      </c>
      <c r="C1522" s="5" t="s">
        <v>131</v>
      </c>
      <c r="D1522" s="15">
        <v>451435536842</v>
      </c>
      <c r="E1522" s="8" t="s">
        <v>138</v>
      </c>
      <c r="H1522" s="9">
        <v>4938.96</v>
      </c>
      <c r="I1522" s="5" t="s">
        <v>28</v>
      </c>
      <c r="J1522" s="5" t="s">
        <v>139</v>
      </c>
    </row>
    <row r="1523" spans="1:10">
      <c r="A1523" s="5" t="s">
        <v>1589</v>
      </c>
      <c r="B1523" s="6">
        <v>44972.883864317133</v>
      </c>
      <c r="C1523" s="5" t="s">
        <v>131</v>
      </c>
      <c r="D1523" s="15">
        <v>451435536843</v>
      </c>
      <c r="E1523" s="8" t="s">
        <v>138</v>
      </c>
      <c r="H1523" s="9">
        <v>11291.26</v>
      </c>
      <c r="I1523" s="5" t="s">
        <v>28</v>
      </c>
      <c r="J1523" s="5" t="s">
        <v>139</v>
      </c>
    </row>
    <row r="1524" spans="1:10">
      <c r="A1524" s="5" t="s">
        <v>1589</v>
      </c>
      <c r="B1524" s="6">
        <v>44972.883864317133</v>
      </c>
      <c r="C1524" s="5" t="s">
        <v>131</v>
      </c>
      <c r="D1524" s="15">
        <v>451435536844</v>
      </c>
      <c r="E1524" s="8" t="s">
        <v>138</v>
      </c>
      <c r="H1524" s="9">
        <v>11289.62</v>
      </c>
      <c r="I1524" s="5" t="s">
        <v>28</v>
      </c>
      <c r="J1524" s="5" t="s">
        <v>139</v>
      </c>
    </row>
    <row r="1525" spans="1:10">
      <c r="A1525" s="5" t="s">
        <v>1589</v>
      </c>
      <c r="B1525" s="6">
        <v>44972.883864317133</v>
      </c>
      <c r="C1525" s="5" t="s">
        <v>131</v>
      </c>
      <c r="D1525" s="15">
        <v>451435536845</v>
      </c>
      <c r="E1525" s="8" t="s">
        <v>138</v>
      </c>
      <c r="H1525" s="9">
        <v>6233.26</v>
      </c>
      <c r="I1525" s="5" t="s">
        <v>28</v>
      </c>
      <c r="J1525" s="5" t="s">
        <v>139</v>
      </c>
    </row>
    <row r="1526" spans="1:10">
      <c r="A1526" s="5" t="s">
        <v>1589</v>
      </c>
      <c r="B1526" s="6">
        <v>44972.883864317133</v>
      </c>
      <c r="C1526" s="5" t="s">
        <v>131</v>
      </c>
      <c r="D1526" s="15">
        <v>451435536846</v>
      </c>
      <c r="E1526" s="8" t="s">
        <v>138</v>
      </c>
      <c r="H1526" s="9">
        <v>7389.08</v>
      </c>
      <c r="I1526" s="5" t="s">
        <v>28</v>
      </c>
      <c r="J1526" s="5" t="s">
        <v>139</v>
      </c>
    </row>
    <row r="1527" spans="1:10">
      <c r="A1527" s="5" t="s">
        <v>1589</v>
      </c>
      <c r="B1527" s="6">
        <v>44972.883864317133</v>
      </c>
      <c r="C1527" s="5" t="s">
        <v>131</v>
      </c>
      <c r="D1527" s="15">
        <v>45123320324</v>
      </c>
      <c r="E1527" s="8" t="s">
        <v>138</v>
      </c>
      <c r="H1527" s="9">
        <v>469.96</v>
      </c>
      <c r="I1527" s="5" t="s">
        <v>28</v>
      </c>
      <c r="J1527" s="5" t="s">
        <v>139</v>
      </c>
    </row>
    <row r="1528" spans="1:10">
      <c r="A1528" s="5" t="s">
        <v>1589</v>
      </c>
      <c r="B1528" s="6">
        <v>44972.883864317133</v>
      </c>
      <c r="C1528" s="5" t="s">
        <v>131</v>
      </c>
      <c r="D1528" s="7"/>
      <c r="E1528" s="8"/>
      <c r="F1528" s="9">
        <v>0.5</v>
      </c>
      <c r="I1528" s="10" t="s">
        <v>9</v>
      </c>
      <c r="J1528" s="5" t="s">
        <v>139</v>
      </c>
    </row>
    <row r="1529" spans="1:10">
      <c r="A1529" s="5" t="s">
        <v>1589</v>
      </c>
      <c r="B1529" s="6">
        <v>44972.883864317133</v>
      </c>
      <c r="C1529" s="5" t="s">
        <v>131</v>
      </c>
      <c r="D1529" s="7"/>
      <c r="E1529" s="8"/>
      <c r="F1529" s="9">
        <v>5721</v>
      </c>
      <c r="I1529" s="10" t="s">
        <v>9</v>
      </c>
      <c r="J1529" s="5" t="s">
        <v>143</v>
      </c>
    </row>
    <row r="1530" spans="1:10">
      <c r="A1530" s="5" t="s">
        <v>1589</v>
      </c>
      <c r="B1530" s="6">
        <v>44972.883864317133</v>
      </c>
      <c r="C1530" s="5" t="s">
        <v>131</v>
      </c>
      <c r="D1530" s="7"/>
      <c r="E1530" s="8"/>
      <c r="F1530" s="9">
        <v>4244.8</v>
      </c>
      <c r="I1530" s="10" t="s">
        <v>9</v>
      </c>
      <c r="J1530" s="8" t="s">
        <v>402</v>
      </c>
    </row>
    <row r="1531" spans="1:10">
      <c r="A1531" s="5" t="s">
        <v>1589</v>
      </c>
      <c r="B1531" s="6">
        <v>44972.883864317133</v>
      </c>
      <c r="C1531" s="5" t="s">
        <v>131</v>
      </c>
      <c r="D1531" s="7"/>
      <c r="E1531" s="8"/>
      <c r="F1531" s="9">
        <v>36654</v>
      </c>
      <c r="I1531" s="10" t="s">
        <v>9</v>
      </c>
      <c r="J1531" s="5" t="s">
        <v>141</v>
      </c>
    </row>
    <row r="1532" spans="1:10">
      <c r="A1532" s="5" t="s">
        <v>1589</v>
      </c>
      <c r="B1532" s="6">
        <v>44972.883864317133</v>
      </c>
      <c r="C1532" s="5" t="s">
        <v>131</v>
      </c>
      <c r="D1532" s="7"/>
      <c r="E1532" s="8"/>
      <c r="F1532" s="9">
        <v>5071.8</v>
      </c>
      <c r="I1532" s="10" t="s">
        <v>9</v>
      </c>
      <c r="J1532" s="8" t="s">
        <v>145</v>
      </c>
    </row>
    <row r="1533" spans="1:10">
      <c r="A1533" s="5" t="s">
        <v>1589</v>
      </c>
      <c r="B1533" s="6">
        <v>44972.883864317133</v>
      </c>
      <c r="C1533" s="5" t="s">
        <v>131</v>
      </c>
      <c r="D1533" s="7"/>
      <c r="E1533" s="8"/>
      <c r="F1533" s="9">
        <v>16463.3</v>
      </c>
      <c r="I1533" s="10" t="s">
        <v>9</v>
      </c>
      <c r="J1533" s="5" t="s">
        <v>146</v>
      </c>
    </row>
    <row r="1534" spans="1:10">
      <c r="A1534" s="5" t="s">
        <v>1589</v>
      </c>
      <c r="B1534" s="6">
        <v>44972.883864317133</v>
      </c>
      <c r="C1534" s="5" t="s">
        <v>131</v>
      </c>
      <c r="D1534" s="7"/>
      <c r="E1534" s="8"/>
      <c r="F1534" s="9">
        <v>13487.3</v>
      </c>
      <c r="I1534" s="10" t="s">
        <v>9</v>
      </c>
      <c r="J1534" s="5" t="s">
        <v>147</v>
      </c>
    </row>
    <row r="1535" spans="1:10">
      <c r="A1535" s="5" t="s">
        <v>1589</v>
      </c>
      <c r="B1535" s="6">
        <v>44972.883864317133</v>
      </c>
      <c r="C1535" s="5" t="s">
        <v>131</v>
      </c>
      <c r="D1535" s="7"/>
      <c r="E1535" s="8"/>
      <c r="F1535" s="9">
        <v>11657.6</v>
      </c>
      <c r="I1535" s="10" t="s">
        <v>9</v>
      </c>
      <c r="J1535" s="8" t="s">
        <v>148</v>
      </c>
    </row>
    <row r="1536" spans="1:10">
      <c r="A1536" s="5" t="s">
        <v>1589</v>
      </c>
      <c r="B1536" s="6">
        <v>44972.883864317133</v>
      </c>
      <c r="C1536" s="5" t="s">
        <v>131</v>
      </c>
      <c r="D1536" s="7"/>
      <c r="E1536" s="8"/>
      <c r="F1536" s="9">
        <v>9507</v>
      </c>
      <c r="I1536" s="10" t="s">
        <v>9</v>
      </c>
      <c r="J1536" s="5" t="s">
        <v>149</v>
      </c>
    </row>
    <row r="1537" spans="1:10">
      <c r="A1537" s="5" t="s">
        <v>1589</v>
      </c>
      <c r="B1537" s="6">
        <v>44972.883864317133</v>
      </c>
      <c r="C1537" s="5" t="s">
        <v>131</v>
      </c>
      <c r="D1537" s="7"/>
      <c r="E1537" s="8"/>
      <c r="F1537" s="9">
        <v>28091.4</v>
      </c>
      <c r="I1537" s="10" t="s">
        <v>9</v>
      </c>
      <c r="J1537" s="5" t="s">
        <v>150</v>
      </c>
    </row>
    <row r="1538" spans="1:10">
      <c r="A1538" s="5" t="s">
        <v>1589</v>
      </c>
      <c r="B1538" s="6">
        <v>44972.883864317133</v>
      </c>
      <c r="C1538" s="5" t="s">
        <v>131</v>
      </c>
      <c r="D1538" s="7"/>
      <c r="E1538" s="8"/>
      <c r="F1538" s="9">
        <v>9576</v>
      </c>
      <c r="I1538" s="10" t="s">
        <v>9</v>
      </c>
      <c r="J1538" s="8" t="s">
        <v>151</v>
      </c>
    </row>
    <row r="1539" spans="1:10">
      <c r="A1539" s="5" t="s">
        <v>1589</v>
      </c>
      <c r="B1539" s="6">
        <v>44972.883864317133</v>
      </c>
      <c r="C1539" s="5" t="s">
        <v>131</v>
      </c>
      <c r="D1539" s="7"/>
      <c r="E1539" s="8"/>
      <c r="F1539" s="9">
        <v>2937.6</v>
      </c>
      <c r="I1539" s="10" t="s">
        <v>9</v>
      </c>
      <c r="J1539" s="8" t="s">
        <v>293</v>
      </c>
    </row>
    <row r="1540" spans="1:10">
      <c r="A1540" s="5" t="s">
        <v>1589</v>
      </c>
      <c r="B1540" s="6">
        <v>44972.883864317133</v>
      </c>
      <c r="C1540" s="5" t="s">
        <v>131</v>
      </c>
      <c r="D1540" s="7"/>
      <c r="E1540" s="8"/>
      <c r="F1540" s="9">
        <v>14454.7</v>
      </c>
      <c r="I1540" s="10" t="s">
        <v>9</v>
      </c>
      <c r="J1540" s="8" t="s">
        <v>154</v>
      </c>
    </row>
    <row r="1541" spans="1:10">
      <c r="A1541" s="5" t="s">
        <v>1589</v>
      </c>
      <c r="B1541" s="6">
        <v>44972.883864317133</v>
      </c>
      <c r="C1541" s="5" t="s">
        <v>131</v>
      </c>
      <c r="D1541" s="7"/>
      <c r="E1541" s="8"/>
      <c r="F1541" s="9">
        <v>6770.3</v>
      </c>
      <c r="I1541" s="10" t="s">
        <v>9</v>
      </c>
      <c r="J1541" s="8" t="s">
        <v>155</v>
      </c>
    </row>
    <row r="1542" spans="1:10">
      <c r="A1542" s="5" t="s">
        <v>1589</v>
      </c>
      <c r="B1542" s="6">
        <v>44972.883864317133</v>
      </c>
      <c r="C1542" s="5" t="s">
        <v>131</v>
      </c>
      <c r="D1542" s="7"/>
      <c r="E1542" s="8"/>
      <c r="F1542" s="9">
        <v>191917.4</v>
      </c>
      <c r="I1542" s="10" t="s">
        <v>9</v>
      </c>
      <c r="J1542" s="8" t="s">
        <v>142</v>
      </c>
    </row>
    <row r="1543" spans="1:10">
      <c r="A1543" s="5" t="s">
        <v>1589</v>
      </c>
      <c r="B1543" s="6">
        <v>44972.883864317133</v>
      </c>
      <c r="C1543" s="5" t="s">
        <v>131</v>
      </c>
      <c r="D1543" s="7"/>
      <c r="E1543" s="8"/>
      <c r="F1543" s="9">
        <v>17381.8</v>
      </c>
      <c r="I1543" s="10" t="s">
        <v>9</v>
      </c>
      <c r="J1543" s="5" t="s">
        <v>156</v>
      </c>
    </row>
    <row r="1544" spans="1:10">
      <c r="A1544" s="5" t="s">
        <v>1589</v>
      </c>
      <c r="B1544" s="6">
        <v>44972.883864317133</v>
      </c>
      <c r="C1544" s="5" t="s">
        <v>131</v>
      </c>
      <c r="D1544" s="7"/>
      <c r="E1544" s="8"/>
      <c r="F1544" s="9">
        <v>14915.5</v>
      </c>
      <c r="I1544" s="10" t="s">
        <v>9</v>
      </c>
      <c r="J1544" s="5" t="s">
        <v>157</v>
      </c>
    </row>
    <row r="1545" spans="1:10">
      <c r="A1545" s="11" t="s">
        <v>22</v>
      </c>
      <c r="B1545" s="3"/>
      <c r="C1545" s="3"/>
      <c r="D1545" s="7"/>
      <c r="E1545" s="8"/>
      <c r="F1545" s="37">
        <f>SUM(F1498:G1544)</f>
        <v>388852</v>
      </c>
      <c r="H1545" s="9"/>
      <c r="I1545" s="10"/>
      <c r="J1545" s="5"/>
    </row>
    <row r="1546" spans="1:10" ht="15.75">
      <c r="A1546" s="13" t="s">
        <v>23</v>
      </c>
      <c r="B1546" s="13" t="s">
        <v>24</v>
      </c>
      <c r="C1546" s="13" t="s">
        <v>25</v>
      </c>
      <c r="D1546" s="14">
        <v>112790550</v>
      </c>
      <c r="E1546" s="8"/>
      <c r="H1546" s="9"/>
      <c r="I1546" s="10"/>
      <c r="J1546" s="5"/>
    </row>
    <row r="1549" spans="1:10">
      <c r="A1549" s="1" t="s">
        <v>0</v>
      </c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1:10">
      <c r="A1550" s="3" t="s">
        <v>1612</v>
      </c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1:10">
      <c r="A1551" s="95" t="s">
        <v>0</v>
      </c>
      <c r="B1551" s="95" t="s">
        <v>2</v>
      </c>
      <c r="C1551" s="95" t="s">
        <v>3</v>
      </c>
      <c r="D1551" s="95" t="s">
        <v>4</v>
      </c>
      <c r="E1551" s="95" t="s">
        <v>5</v>
      </c>
      <c r="F1551" s="97" t="s">
        <v>6</v>
      </c>
      <c r="G1551" s="98"/>
      <c r="H1551" s="99"/>
      <c r="I1551" s="95" t="s">
        <v>7</v>
      </c>
      <c r="J1551" s="95" t="s">
        <v>8</v>
      </c>
    </row>
    <row r="1552" spans="1:10">
      <c r="A1552" s="96"/>
      <c r="B1552" s="96"/>
      <c r="C1552" s="96"/>
      <c r="D1552" s="96"/>
      <c r="E1552" s="96"/>
      <c r="F1552" s="4" t="s">
        <v>9</v>
      </c>
      <c r="G1552" s="4" t="s">
        <v>10</v>
      </c>
      <c r="H1552" s="4" t="s">
        <v>11</v>
      </c>
      <c r="I1552" s="96"/>
      <c r="J1552" s="96"/>
    </row>
    <row r="1553" spans="1:10">
      <c r="A1553" s="5" t="s">
        <v>1631</v>
      </c>
      <c r="B1553" s="6">
        <v>44973.881310972225</v>
      </c>
      <c r="C1553" s="5" t="s">
        <v>131</v>
      </c>
      <c r="D1553" s="7"/>
      <c r="E1553" s="8"/>
      <c r="G1553" s="9">
        <v>9133.2000000000007</v>
      </c>
      <c r="I1553" s="10" t="s">
        <v>10</v>
      </c>
      <c r="J1553" s="5" t="s">
        <v>141</v>
      </c>
    </row>
    <row r="1554" spans="1:10">
      <c r="A1554" s="5" t="s">
        <v>1631</v>
      </c>
      <c r="B1554" s="6">
        <v>44973.881310972225</v>
      </c>
      <c r="C1554" s="5" t="s">
        <v>131</v>
      </c>
      <c r="D1554" s="7"/>
      <c r="E1554" s="8"/>
      <c r="G1554" s="9">
        <v>7917</v>
      </c>
      <c r="I1554" s="10" t="s">
        <v>10</v>
      </c>
      <c r="J1554" s="8" t="s">
        <v>142</v>
      </c>
    </row>
    <row r="1555" spans="1:10">
      <c r="A1555" s="5" t="s">
        <v>1632</v>
      </c>
      <c r="B1555" s="6">
        <v>44973.881310972225</v>
      </c>
      <c r="C1555" s="5" t="s">
        <v>131</v>
      </c>
      <c r="D1555" s="15">
        <v>45123320463</v>
      </c>
      <c r="E1555" s="8" t="s">
        <v>138</v>
      </c>
      <c r="H1555" s="9">
        <v>261.95999999999998</v>
      </c>
      <c r="I1555" s="5" t="s">
        <v>28</v>
      </c>
      <c r="J1555" s="5" t="s">
        <v>139</v>
      </c>
    </row>
    <row r="1556" spans="1:10">
      <c r="A1556" s="5" t="s">
        <v>1631</v>
      </c>
      <c r="B1556" s="6">
        <v>44973.881310972225</v>
      </c>
      <c r="C1556" s="5" t="s">
        <v>131</v>
      </c>
      <c r="D1556" s="15">
        <v>45123320374</v>
      </c>
      <c r="E1556" s="8" t="s">
        <v>138</v>
      </c>
      <c r="H1556" s="9">
        <v>10904</v>
      </c>
      <c r="I1556" s="5" t="s">
        <v>28</v>
      </c>
      <c r="J1556" s="5" t="s">
        <v>141</v>
      </c>
    </row>
    <row r="1557" spans="1:10">
      <c r="A1557" s="5" t="s">
        <v>1631</v>
      </c>
      <c r="B1557" s="6">
        <v>44973.881310972225</v>
      </c>
      <c r="C1557" s="5" t="s">
        <v>131</v>
      </c>
      <c r="D1557" s="15">
        <v>451632779011</v>
      </c>
      <c r="E1557" s="8" t="s">
        <v>138</v>
      </c>
      <c r="H1557" s="9">
        <v>95573.4</v>
      </c>
      <c r="I1557" s="5" t="s">
        <v>28</v>
      </c>
      <c r="J1557" s="5" t="s">
        <v>139</v>
      </c>
    </row>
    <row r="1558" spans="1:10">
      <c r="A1558" s="5" t="s">
        <v>1631</v>
      </c>
      <c r="B1558" s="6">
        <v>44973.881310972225</v>
      </c>
      <c r="C1558" s="5" t="s">
        <v>131</v>
      </c>
      <c r="D1558" s="15">
        <v>451632779012</v>
      </c>
      <c r="E1558" s="8" t="s">
        <v>138</v>
      </c>
      <c r="H1558" s="9">
        <v>46144.55</v>
      </c>
      <c r="I1558" s="5" t="s">
        <v>28</v>
      </c>
      <c r="J1558" s="5" t="s">
        <v>139</v>
      </c>
    </row>
    <row r="1559" spans="1:10">
      <c r="A1559" s="5" t="s">
        <v>1631</v>
      </c>
      <c r="B1559" s="6">
        <v>44973.881310972225</v>
      </c>
      <c r="C1559" s="5" t="s">
        <v>131</v>
      </c>
      <c r="D1559" s="15">
        <v>451632779013</v>
      </c>
      <c r="E1559" s="8" t="s">
        <v>138</v>
      </c>
      <c r="H1559" s="9">
        <v>90491.67</v>
      </c>
      <c r="I1559" s="5" t="s">
        <v>28</v>
      </c>
      <c r="J1559" s="5" t="s">
        <v>139</v>
      </c>
    </row>
    <row r="1560" spans="1:10">
      <c r="A1560" s="5" t="s">
        <v>1631</v>
      </c>
      <c r="B1560" s="6">
        <v>44973.881310972225</v>
      </c>
      <c r="C1560" s="5" t="s">
        <v>131</v>
      </c>
      <c r="D1560" s="15">
        <v>451632779014</v>
      </c>
      <c r="E1560" s="8" t="s">
        <v>138</v>
      </c>
      <c r="H1560" s="9">
        <v>52574.34</v>
      </c>
      <c r="I1560" s="5" t="s">
        <v>28</v>
      </c>
      <c r="J1560" s="5" t="s">
        <v>139</v>
      </c>
    </row>
    <row r="1561" spans="1:10">
      <c r="A1561" s="5" t="s">
        <v>1631</v>
      </c>
      <c r="B1561" s="6">
        <v>44973.881310972225</v>
      </c>
      <c r="C1561" s="5" t="s">
        <v>131</v>
      </c>
      <c r="D1561" s="15">
        <v>451632779015</v>
      </c>
      <c r="E1561" s="8" t="s">
        <v>138</v>
      </c>
      <c r="H1561" s="9">
        <v>59463.49</v>
      </c>
      <c r="I1561" s="5" t="s">
        <v>28</v>
      </c>
      <c r="J1561" s="5" t="s">
        <v>139</v>
      </c>
    </row>
    <row r="1562" spans="1:10">
      <c r="A1562" s="5" t="s">
        <v>1631</v>
      </c>
      <c r="B1562" s="6">
        <v>44973.881310972225</v>
      </c>
      <c r="C1562" s="5" t="s">
        <v>131</v>
      </c>
      <c r="D1562" s="15">
        <v>451632779016</v>
      </c>
      <c r="E1562" s="8" t="s">
        <v>138</v>
      </c>
      <c r="H1562" s="9">
        <v>37331.24</v>
      </c>
      <c r="I1562" s="5" t="s">
        <v>28</v>
      </c>
      <c r="J1562" s="5" t="s">
        <v>139</v>
      </c>
    </row>
    <row r="1563" spans="1:10">
      <c r="A1563" s="5" t="s">
        <v>1631</v>
      </c>
      <c r="B1563" s="6">
        <v>44973.881310972225</v>
      </c>
      <c r="C1563" s="5" t="s">
        <v>131</v>
      </c>
      <c r="D1563" s="15">
        <v>45113336271</v>
      </c>
      <c r="E1563" s="8" t="s">
        <v>138</v>
      </c>
      <c r="H1563" s="9">
        <v>208.14</v>
      </c>
      <c r="I1563" s="5" t="s">
        <v>28</v>
      </c>
      <c r="J1563" s="5" t="s">
        <v>139</v>
      </c>
    </row>
    <row r="1564" spans="1:10">
      <c r="A1564" s="5" t="s">
        <v>1631</v>
      </c>
      <c r="B1564" s="6">
        <v>44973.881310972225</v>
      </c>
      <c r="C1564" s="5" t="s">
        <v>131</v>
      </c>
      <c r="D1564" s="15">
        <v>45143556839</v>
      </c>
      <c r="E1564" s="8" t="s">
        <v>138</v>
      </c>
      <c r="H1564" s="9">
        <v>72</v>
      </c>
      <c r="I1564" s="5" t="s">
        <v>28</v>
      </c>
      <c r="J1564" s="5" t="s">
        <v>139</v>
      </c>
    </row>
    <row r="1565" spans="1:10">
      <c r="A1565" s="5" t="s">
        <v>1631</v>
      </c>
      <c r="B1565" s="6">
        <v>44973.881310972225</v>
      </c>
      <c r="C1565" s="5" t="s">
        <v>131</v>
      </c>
      <c r="D1565" s="15">
        <v>53112334567</v>
      </c>
      <c r="E1565" s="8" t="s">
        <v>138</v>
      </c>
      <c r="H1565" s="9">
        <v>208.62</v>
      </c>
      <c r="I1565" s="5" t="s">
        <v>28</v>
      </c>
      <c r="J1565" s="5" t="s">
        <v>139</v>
      </c>
    </row>
    <row r="1566" spans="1:10">
      <c r="A1566" s="5" t="s">
        <v>1631</v>
      </c>
      <c r="B1566" s="6">
        <v>44973.881310972225</v>
      </c>
      <c r="C1566" s="5" t="s">
        <v>131</v>
      </c>
      <c r="D1566" s="15">
        <v>45163278753</v>
      </c>
      <c r="E1566" s="8" t="s">
        <v>138</v>
      </c>
      <c r="H1566" s="9">
        <v>199.63</v>
      </c>
      <c r="I1566" s="5" t="s">
        <v>28</v>
      </c>
      <c r="J1566" s="5" t="s">
        <v>139</v>
      </c>
    </row>
    <row r="1567" spans="1:10">
      <c r="A1567" s="5" t="s">
        <v>1631</v>
      </c>
      <c r="B1567" s="6">
        <v>44973.881310972225</v>
      </c>
      <c r="C1567" s="5" t="s">
        <v>131</v>
      </c>
      <c r="D1567" s="15">
        <v>45153183687</v>
      </c>
      <c r="E1567" s="8" t="s">
        <v>138</v>
      </c>
      <c r="H1567" s="9">
        <v>360</v>
      </c>
      <c r="I1567" s="5" t="s">
        <v>28</v>
      </c>
      <c r="J1567" s="5" t="s">
        <v>139</v>
      </c>
    </row>
    <row r="1568" spans="1:10">
      <c r="A1568" s="5" t="s">
        <v>1631</v>
      </c>
      <c r="B1568" s="6">
        <v>44973.881310972225</v>
      </c>
      <c r="C1568" s="5" t="s">
        <v>131</v>
      </c>
      <c r="D1568" s="15">
        <v>53112334207</v>
      </c>
      <c r="E1568" s="8" t="s">
        <v>138</v>
      </c>
      <c r="H1568" s="9">
        <v>763.2</v>
      </c>
      <c r="I1568" s="5" t="s">
        <v>28</v>
      </c>
      <c r="J1568" s="5" t="s">
        <v>139</v>
      </c>
    </row>
    <row r="1569" spans="1:10">
      <c r="A1569" s="5" t="s">
        <v>1631</v>
      </c>
      <c r="B1569" s="6">
        <v>44973.881310972225</v>
      </c>
      <c r="C1569" s="5" t="s">
        <v>131</v>
      </c>
      <c r="D1569" s="15">
        <v>531123342071</v>
      </c>
      <c r="E1569" s="8" t="s">
        <v>138</v>
      </c>
      <c r="H1569" s="9">
        <v>428.64</v>
      </c>
      <c r="I1569" s="5" t="s">
        <v>28</v>
      </c>
      <c r="J1569" s="5" t="s">
        <v>139</v>
      </c>
    </row>
    <row r="1570" spans="1:10">
      <c r="A1570" s="5" t="s">
        <v>1631</v>
      </c>
      <c r="B1570" s="6">
        <v>44973.881310972225</v>
      </c>
      <c r="C1570" s="5" t="s">
        <v>131</v>
      </c>
      <c r="D1570" s="15">
        <v>45153184059</v>
      </c>
      <c r="E1570" s="8" t="s">
        <v>138</v>
      </c>
      <c r="H1570" s="9">
        <v>1418.57</v>
      </c>
      <c r="I1570" s="5" t="s">
        <v>28</v>
      </c>
      <c r="J1570" s="5" t="s">
        <v>139</v>
      </c>
    </row>
    <row r="1571" spans="1:10">
      <c r="A1571" s="5" t="s">
        <v>1631</v>
      </c>
      <c r="B1571" s="6">
        <v>44973.881310972225</v>
      </c>
      <c r="C1571" s="5" t="s">
        <v>131</v>
      </c>
      <c r="D1571" s="15">
        <v>53412284966</v>
      </c>
      <c r="E1571" s="8" t="s">
        <v>138</v>
      </c>
      <c r="H1571" s="9">
        <v>584.35</v>
      </c>
      <c r="I1571" s="5" t="s">
        <v>28</v>
      </c>
      <c r="J1571" s="5" t="s">
        <v>139</v>
      </c>
    </row>
    <row r="1572" spans="1:10">
      <c r="A1572" s="5" t="s">
        <v>1631</v>
      </c>
      <c r="B1572" s="6">
        <v>44973.881310972225</v>
      </c>
      <c r="C1572" s="5" t="s">
        <v>131</v>
      </c>
      <c r="D1572" s="15">
        <v>45153183973</v>
      </c>
      <c r="E1572" s="8" t="s">
        <v>138</v>
      </c>
      <c r="H1572" s="9">
        <v>17000</v>
      </c>
      <c r="I1572" s="5" t="s">
        <v>28</v>
      </c>
      <c r="J1572" s="5" t="s">
        <v>141</v>
      </c>
    </row>
    <row r="1573" spans="1:10">
      <c r="A1573" s="5" t="s">
        <v>1631</v>
      </c>
      <c r="B1573" s="6">
        <v>44973.881310972225</v>
      </c>
      <c r="C1573" s="5" t="s">
        <v>131</v>
      </c>
      <c r="D1573" s="7"/>
      <c r="E1573" s="8"/>
      <c r="F1573" s="9">
        <v>14738.9</v>
      </c>
      <c r="I1573" s="10" t="s">
        <v>9</v>
      </c>
      <c r="J1573" s="5" t="s">
        <v>143</v>
      </c>
    </row>
    <row r="1574" spans="1:10">
      <c r="A1574" s="5" t="s">
        <v>1631</v>
      </c>
      <c r="B1574" s="6">
        <v>44973.881310972225</v>
      </c>
      <c r="C1574" s="5" t="s">
        <v>131</v>
      </c>
      <c r="D1574" s="7"/>
      <c r="E1574" s="8"/>
      <c r="F1574" s="9">
        <v>4567.6000000000004</v>
      </c>
      <c r="I1574" s="10" t="s">
        <v>9</v>
      </c>
      <c r="J1574" s="5" t="s">
        <v>144</v>
      </c>
    </row>
    <row r="1575" spans="1:10">
      <c r="A1575" s="5" t="s">
        <v>1631</v>
      </c>
      <c r="B1575" s="6">
        <v>44973.881310972225</v>
      </c>
      <c r="C1575" s="5" t="s">
        <v>131</v>
      </c>
      <c r="D1575" s="7"/>
      <c r="E1575" s="8"/>
      <c r="F1575" s="9">
        <v>11971.7</v>
      </c>
      <c r="I1575" s="10" t="s">
        <v>9</v>
      </c>
      <c r="J1575" s="8" t="s">
        <v>402</v>
      </c>
    </row>
    <row r="1576" spans="1:10">
      <c r="A1576" s="5" t="s">
        <v>1631</v>
      </c>
      <c r="B1576" s="6">
        <v>44973.881310972225</v>
      </c>
      <c r="C1576" s="5" t="s">
        <v>131</v>
      </c>
      <c r="D1576" s="7"/>
      <c r="E1576" s="8"/>
      <c r="F1576" s="9">
        <v>76290.399999999994</v>
      </c>
      <c r="I1576" s="10" t="s">
        <v>9</v>
      </c>
      <c r="J1576" s="5" t="s">
        <v>141</v>
      </c>
    </row>
    <row r="1577" spans="1:10">
      <c r="A1577" s="5" t="s">
        <v>1631</v>
      </c>
      <c r="B1577" s="6">
        <v>44973.881310972225</v>
      </c>
      <c r="C1577" s="5" t="s">
        <v>131</v>
      </c>
      <c r="D1577" s="7"/>
      <c r="E1577" s="8"/>
      <c r="F1577" s="9">
        <v>10276.1</v>
      </c>
      <c r="I1577" s="10" t="s">
        <v>9</v>
      </c>
      <c r="J1577" s="8" t="s">
        <v>145</v>
      </c>
    </row>
    <row r="1578" spans="1:10">
      <c r="A1578" s="5" t="s">
        <v>1631</v>
      </c>
      <c r="B1578" s="6">
        <v>44973.881310972225</v>
      </c>
      <c r="C1578" s="5" t="s">
        <v>131</v>
      </c>
      <c r="D1578" s="7"/>
      <c r="E1578" s="8"/>
      <c r="F1578" s="9">
        <v>19059</v>
      </c>
      <c r="I1578" s="10" t="s">
        <v>9</v>
      </c>
      <c r="J1578" s="5" t="s">
        <v>146</v>
      </c>
    </row>
    <row r="1579" spans="1:10">
      <c r="A1579" s="5" t="s">
        <v>1631</v>
      </c>
      <c r="B1579" s="6">
        <v>44973.881310972225</v>
      </c>
      <c r="C1579" s="5" t="s">
        <v>131</v>
      </c>
      <c r="D1579" s="7"/>
      <c r="E1579" s="8"/>
      <c r="F1579" s="9">
        <v>15109.3</v>
      </c>
      <c r="I1579" s="10" t="s">
        <v>9</v>
      </c>
      <c r="J1579" s="5" t="s">
        <v>147</v>
      </c>
    </row>
    <row r="1580" spans="1:10">
      <c r="A1580" s="5" t="s">
        <v>1631</v>
      </c>
      <c r="B1580" s="6">
        <v>44973.881310972225</v>
      </c>
      <c r="C1580" s="5" t="s">
        <v>131</v>
      </c>
      <c r="D1580" s="7"/>
      <c r="E1580" s="8"/>
      <c r="F1580" s="9">
        <v>12620.6</v>
      </c>
      <c r="I1580" s="10" t="s">
        <v>9</v>
      </c>
      <c r="J1580" s="8" t="s">
        <v>148</v>
      </c>
    </row>
    <row r="1581" spans="1:10">
      <c r="A1581" s="5" t="s">
        <v>1631</v>
      </c>
      <c r="B1581" s="6">
        <v>44973.881310972225</v>
      </c>
      <c r="C1581" s="5" t="s">
        <v>131</v>
      </c>
      <c r="D1581" s="7"/>
      <c r="E1581" s="8"/>
      <c r="F1581" s="9">
        <v>15017.7</v>
      </c>
      <c r="I1581" s="10" t="s">
        <v>9</v>
      </c>
      <c r="J1581" s="5" t="s">
        <v>149</v>
      </c>
    </row>
    <row r="1582" spans="1:10">
      <c r="A1582" s="5" t="s">
        <v>1631</v>
      </c>
      <c r="B1582" s="6">
        <v>44973.881310972225</v>
      </c>
      <c r="C1582" s="5" t="s">
        <v>131</v>
      </c>
      <c r="D1582" s="7"/>
      <c r="E1582" s="8"/>
      <c r="F1582" s="9">
        <v>8443.7000000000007</v>
      </c>
      <c r="I1582" s="10" t="s">
        <v>9</v>
      </c>
      <c r="J1582" s="8" t="s">
        <v>151</v>
      </c>
    </row>
    <row r="1583" spans="1:10">
      <c r="A1583" s="5" t="s">
        <v>1631</v>
      </c>
      <c r="B1583" s="6">
        <v>44973.881310972225</v>
      </c>
      <c r="C1583" s="5" t="s">
        <v>131</v>
      </c>
      <c r="D1583" s="7"/>
      <c r="E1583" s="8"/>
      <c r="F1583" s="9">
        <v>28204.1</v>
      </c>
      <c r="I1583" s="10" t="s">
        <v>9</v>
      </c>
      <c r="J1583" s="8" t="s">
        <v>152</v>
      </c>
    </row>
    <row r="1584" spans="1:10">
      <c r="A1584" s="5" t="s">
        <v>1631</v>
      </c>
      <c r="B1584" s="6">
        <v>44973.881310972225</v>
      </c>
      <c r="C1584" s="5" t="s">
        <v>131</v>
      </c>
      <c r="D1584" s="7"/>
      <c r="E1584" s="8"/>
      <c r="F1584" s="9">
        <v>2188.1999999999998</v>
      </c>
      <c r="I1584" s="10" t="s">
        <v>9</v>
      </c>
      <c r="J1584" s="8" t="s">
        <v>293</v>
      </c>
    </row>
    <row r="1585" spans="1:10">
      <c r="A1585" s="5" t="s">
        <v>1631</v>
      </c>
      <c r="B1585" s="6">
        <v>44973.881310972225</v>
      </c>
      <c r="C1585" s="5" t="s">
        <v>131</v>
      </c>
      <c r="D1585" s="7"/>
      <c r="E1585" s="8"/>
      <c r="F1585" s="9">
        <v>31318.1</v>
      </c>
      <c r="I1585" s="10" t="s">
        <v>9</v>
      </c>
      <c r="J1585" s="8" t="s">
        <v>154</v>
      </c>
    </row>
    <row r="1586" spans="1:10">
      <c r="A1586" s="5" t="s">
        <v>1631</v>
      </c>
      <c r="B1586" s="6">
        <v>44973.881310972225</v>
      </c>
      <c r="C1586" s="5" t="s">
        <v>131</v>
      </c>
      <c r="D1586" s="7"/>
      <c r="E1586" s="8"/>
      <c r="F1586" s="9">
        <v>5227.5</v>
      </c>
      <c r="I1586" s="10" t="s">
        <v>9</v>
      </c>
      <c r="J1586" s="8" t="s">
        <v>155</v>
      </c>
    </row>
    <row r="1587" spans="1:10">
      <c r="A1587" s="5" t="s">
        <v>1631</v>
      </c>
      <c r="B1587" s="6">
        <v>44973.881310972225</v>
      </c>
      <c r="C1587" s="5" t="s">
        <v>131</v>
      </c>
      <c r="D1587" s="7"/>
      <c r="E1587" s="8"/>
      <c r="F1587" s="9">
        <v>16395.5</v>
      </c>
      <c r="I1587" s="10" t="s">
        <v>9</v>
      </c>
      <c r="J1587" s="8" t="s">
        <v>401</v>
      </c>
    </row>
    <row r="1588" spans="1:10">
      <c r="A1588" s="5" t="s">
        <v>1631</v>
      </c>
      <c r="B1588" s="6">
        <v>44973.881310972225</v>
      </c>
      <c r="C1588" s="5" t="s">
        <v>131</v>
      </c>
      <c r="D1588" s="7"/>
      <c r="E1588" s="8"/>
      <c r="F1588" s="9">
        <v>198635.6</v>
      </c>
      <c r="I1588" s="10" t="s">
        <v>9</v>
      </c>
      <c r="J1588" s="8" t="s">
        <v>142</v>
      </c>
    </row>
    <row r="1589" spans="1:10">
      <c r="A1589" s="5" t="s">
        <v>1631</v>
      </c>
      <c r="B1589" s="6">
        <v>44973.881310972225</v>
      </c>
      <c r="C1589" s="5" t="s">
        <v>131</v>
      </c>
      <c r="D1589" s="7"/>
      <c r="E1589" s="8"/>
      <c r="F1589" s="9">
        <v>9160.5</v>
      </c>
      <c r="I1589" s="10" t="s">
        <v>9</v>
      </c>
      <c r="J1589" s="5" t="s">
        <v>156</v>
      </c>
    </row>
    <row r="1590" spans="1:10">
      <c r="A1590" s="5" t="s">
        <v>1631</v>
      </c>
      <c r="B1590" s="6">
        <v>44973.881310972225</v>
      </c>
      <c r="C1590" s="5" t="s">
        <v>131</v>
      </c>
      <c r="D1590" s="7"/>
      <c r="E1590" s="8"/>
      <c r="F1590" s="9">
        <v>10225.700000000001</v>
      </c>
      <c r="I1590" s="10" t="s">
        <v>9</v>
      </c>
      <c r="J1590" s="5" t="s">
        <v>400</v>
      </c>
    </row>
    <row r="1591" spans="1:10">
      <c r="A1591" s="11" t="s">
        <v>22</v>
      </c>
      <c r="B1591" s="3"/>
      <c r="C1591" s="3"/>
      <c r="D1591" s="7"/>
      <c r="E1591" s="8"/>
      <c r="F1591" s="12">
        <f>SUM(F1553:G1590)</f>
        <v>506500.40000000008</v>
      </c>
      <c r="H1591" s="9"/>
      <c r="I1591" s="10"/>
      <c r="J1591" s="8"/>
    </row>
    <row r="1592" spans="1:10" ht="15.75">
      <c r="A1592" s="13" t="s">
        <v>23</v>
      </c>
      <c r="B1592" s="13" t="s">
        <v>24</v>
      </c>
      <c r="C1592" s="13" t="s">
        <v>25</v>
      </c>
      <c r="D1592" s="14">
        <v>112799990</v>
      </c>
      <c r="E1592" s="8"/>
      <c r="H1592" s="9"/>
      <c r="I1592" s="10"/>
      <c r="J1592" s="8"/>
    </row>
    <row r="1595" spans="1:10">
      <c r="A1595" s="1" t="s">
        <v>0</v>
      </c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1:10">
      <c r="A1596" s="3" t="s">
        <v>1656</v>
      </c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1:10">
      <c r="A1597" s="95" t="s">
        <v>0</v>
      </c>
      <c r="B1597" s="95" t="s">
        <v>2</v>
      </c>
      <c r="C1597" s="95" t="s">
        <v>3</v>
      </c>
      <c r="D1597" s="95" t="s">
        <v>4</v>
      </c>
      <c r="E1597" s="95" t="s">
        <v>5</v>
      </c>
      <c r="F1597" s="97" t="s">
        <v>6</v>
      </c>
      <c r="G1597" s="98"/>
      <c r="H1597" s="99"/>
      <c r="I1597" s="95" t="s">
        <v>7</v>
      </c>
      <c r="J1597" s="95" t="s">
        <v>8</v>
      </c>
    </row>
    <row r="1598" spans="1:10">
      <c r="A1598" s="96"/>
      <c r="B1598" s="96"/>
      <c r="C1598" s="96"/>
      <c r="D1598" s="96"/>
      <c r="E1598" s="96"/>
      <c r="F1598" s="4" t="s">
        <v>9</v>
      </c>
      <c r="G1598" s="4" t="s">
        <v>10</v>
      </c>
      <c r="H1598" s="4" t="s">
        <v>11</v>
      </c>
      <c r="I1598" s="96"/>
      <c r="J1598" s="96"/>
    </row>
    <row r="1599" spans="1:10">
      <c r="A1599" s="5" t="s">
        <v>1691</v>
      </c>
      <c r="B1599" s="6">
        <v>44974.862753240741</v>
      </c>
      <c r="C1599" s="5" t="s">
        <v>131</v>
      </c>
      <c r="D1599" s="7"/>
      <c r="E1599" s="8"/>
      <c r="G1599" s="9">
        <v>33775.54</v>
      </c>
      <c r="I1599" s="10" t="s">
        <v>10</v>
      </c>
      <c r="J1599" s="5" t="s">
        <v>141</v>
      </c>
    </row>
    <row r="1600" spans="1:10">
      <c r="A1600" s="5" t="s">
        <v>1690</v>
      </c>
      <c r="B1600" s="6">
        <v>44974.862753240741</v>
      </c>
      <c r="C1600" s="5" t="s">
        <v>131</v>
      </c>
      <c r="D1600" s="7"/>
      <c r="E1600" s="8"/>
      <c r="G1600" s="9">
        <v>1774.74</v>
      </c>
      <c r="I1600" s="10" t="s">
        <v>10</v>
      </c>
      <c r="J1600" s="8" t="s">
        <v>142</v>
      </c>
    </row>
    <row r="1601" spans="1:10">
      <c r="A1601" s="5" t="s">
        <v>1690</v>
      </c>
      <c r="B1601" s="6">
        <v>44974.862753240741</v>
      </c>
      <c r="C1601" s="5" t="s">
        <v>131</v>
      </c>
      <c r="D1601" s="15">
        <v>45173250594</v>
      </c>
      <c r="E1601" s="8" t="s">
        <v>138</v>
      </c>
      <c r="H1601" s="9">
        <v>1590.87</v>
      </c>
      <c r="I1601" s="5" t="s">
        <v>28</v>
      </c>
      <c r="J1601" s="5" t="s">
        <v>139</v>
      </c>
    </row>
    <row r="1602" spans="1:10">
      <c r="A1602" s="5" t="s">
        <v>1690</v>
      </c>
      <c r="B1602" s="6">
        <v>44974.862753240741</v>
      </c>
      <c r="C1602" s="5" t="s">
        <v>131</v>
      </c>
      <c r="D1602" s="15">
        <v>45123323389</v>
      </c>
      <c r="E1602" s="8" t="s">
        <v>138</v>
      </c>
      <c r="H1602" s="9">
        <v>23.4</v>
      </c>
      <c r="I1602" s="5" t="s">
        <v>28</v>
      </c>
      <c r="J1602" s="5" t="s">
        <v>139</v>
      </c>
    </row>
    <row r="1603" spans="1:10">
      <c r="A1603" s="5" t="s">
        <v>1690</v>
      </c>
      <c r="B1603" s="6">
        <v>44974.862753240741</v>
      </c>
      <c r="C1603" s="5" t="s">
        <v>131</v>
      </c>
      <c r="D1603" s="15">
        <v>45133190316</v>
      </c>
      <c r="E1603" s="8" t="s">
        <v>138</v>
      </c>
      <c r="H1603" s="9">
        <v>918.6</v>
      </c>
      <c r="I1603" s="5" t="s">
        <v>28</v>
      </c>
      <c r="J1603" s="5" t="s">
        <v>139</v>
      </c>
    </row>
    <row r="1604" spans="1:10">
      <c r="A1604" s="5" t="s">
        <v>1690</v>
      </c>
      <c r="B1604" s="6">
        <v>44974.862753240741</v>
      </c>
      <c r="C1604" s="5" t="s">
        <v>131</v>
      </c>
      <c r="D1604" s="15">
        <v>45123324249</v>
      </c>
      <c r="E1604" s="8" t="s">
        <v>138</v>
      </c>
      <c r="H1604" s="9">
        <v>587.61</v>
      </c>
      <c r="I1604" s="5" t="s">
        <v>28</v>
      </c>
      <c r="J1604" s="5" t="s">
        <v>139</v>
      </c>
    </row>
    <row r="1605" spans="1:10">
      <c r="A1605" s="5" t="s">
        <v>1690</v>
      </c>
      <c r="B1605" s="6">
        <v>44974.862753240741</v>
      </c>
      <c r="C1605" s="5" t="s">
        <v>131</v>
      </c>
      <c r="D1605" s="15">
        <v>45173252709</v>
      </c>
      <c r="E1605" s="8" t="s">
        <v>138</v>
      </c>
      <c r="H1605" s="9">
        <v>407.01</v>
      </c>
      <c r="I1605" s="5" t="s">
        <v>28</v>
      </c>
      <c r="J1605" s="5" t="s">
        <v>139</v>
      </c>
    </row>
    <row r="1606" spans="1:10">
      <c r="A1606" s="5" t="s">
        <v>1690</v>
      </c>
      <c r="B1606" s="6">
        <v>44974.862753240741</v>
      </c>
      <c r="C1606" s="5" t="s">
        <v>131</v>
      </c>
      <c r="D1606" s="15">
        <v>56510232082</v>
      </c>
      <c r="E1606" s="8" t="s">
        <v>138</v>
      </c>
      <c r="H1606" s="9">
        <v>210</v>
      </c>
      <c r="I1606" s="5" t="s">
        <v>28</v>
      </c>
      <c r="J1606" s="5" t="s">
        <v>139</v>
      </c>
    </row>
    <row r="1607" spans="1:10">
      <c r="A1607" s="5" t="s">
        <v>1690</v>
      </c>
      <c r="B1607" s="6">
        <v>44974.862753240741</v>
      </c>
      <c r="C1607" s="5" t="s">
        <v>131</v>
      </c>
      <c r="D1607" s="15">
        <v>45163277602</v>
      </c>
      <c r="E1607" s="8" t="s">
        <v>453</v>
      </c>
      <c r="H1607" s="9">
        <v>1089.06</v>
      </c>
      <c r="I1607" s="5" t="s">
        <v>28</v>
      </c>
      <c r="J1607" s="5" t="s">
        <v>141</v>
      </c>
    </row>
    <row r="1608" spans="1:10">
      <c r="A1608" s="5" t="s">
        <v>1690</v>
      </c>
      <c r="B1608" s="6">
        <v>44974.862753240741</v>
      </c>
      <c r="C1608" s="5" t="s">
        <v>131</v>
      </c>
      <c r="D1608" s="15">
        <v>53512297152</v>
      </c>
      <c r="E1608" s="8" t="s">
        <v>138</v>
      </c>
      <c r="H1608" s="9">
        <v>259.95999999999998</v>
      </c>
      <c r="I1608" s="5" t="s">
        <v>28</v>
      </c>
      <c r="J1608" s="5" t="s">
        <v>139</v>
      </c>
    </row>
    <row r="1609" spans="1:10">
      <c r="A1609" s="5" t="s">
        <v>1690</v>
      </c>
      <c r="B1609" s="6">
        <v>44974.862753240741</v>
      </c>
      <c r="C1609" s="5" t="s">
        <v>131</v>
      </c>
      <c r="D1609" s="15">
        <v>45173252891</v>
      </c>
      <c r="E1609" s="8" t="s">
        <v>138</v>
      </c>
      <c r="H1609" s="9">
        <v>1824.12</v>
      </c>
      <c r="I1609" s="5" t="s">
        <v>28</v>
      </c>
      <c r="J1609" s="5" t="s">
        <v>139</v>
      </c>
    </row>
    <row r="1610" spans="1:10">
      <c r="A1610" s="5" t="s">
        <v>1690</v>
      </c>
      <c r="B1610" s="6">
        <v>44974.862753240741</v>
      </c>
      <c r="C1610" s="5" t="s">
        <v>131</v>
      </c>
      <c r="D1610" s="15">
        <v>45173252982</v>
      </c>
      <c r="E1610" s="8" t="s">
        <v>138</v>
      </c>
      <c r="H1610" s="9">
        <v>2000</v>
      </c>
      <c r="I1610" s="5" t="s">
        <v>28</v>
      </c>
      <c r="J1610" s="8" t="s">
        <v>142</v>
      </c>
    </row>
    <row r="1611" spans="1:10">
      <c r="A1611" s="5" t="s">
        <v>1690</v>
      </c>
      <c r="B1611" s="6">
        <v>44974.862753240741</v>
      </c>
      <c r="C1611" s="5" t="s">
        <v>131</v>
      </c>
      <c r="D1611" s="7">
        <v>122422</v>
      </c>
      <c r="E1611" s="5" t="s">
        <v>93</v>
      </c>
      <c r="H1611" s="9">
        <v>10440</v>
      </c>
      <c r="I1611" s="5" t="s">
        <v>28</v>
      </c>
      <c r="J1611" s="8" t="s">
        <v>142</v>
      </c>
    </row>
    <row r="1612" spans="1:10">
      <c r="A1612" s="5" t="s">
        <v>1690</v>
      </c>
      <c r="B1612" s="6">
        <v>44974.862753240741</v>
      </c>
      <c r="C1612" s="5" t="s">
        <v>131</v>
      </c>
      <c r="D1612" s="15">
        <v>45133190753</v>
      </c>
      <c r="E1612" s="8" t="s">
        <v>138</v>
      </c>
      <c r="H1612" s="9">
        <v>56108.4</v>
      </c>
      <c r="I1612" s="5" t="s">
        <v>28</v>
      </c>
      <c r="J1612" s="5" t="s">
        <v>141</v>
      </c>
    </row>
    <row r="1613" spans="1:10">
      <c r="A1613" s="5" t="s">
        <v>1690</v>
      </c>
      <c r="B1613" s="6">
        <v>44974.862753240741</v>
      </c>
      <c r="C1613" s="5" t="s">
        <v>131</v>
      </c>
      <c r="D1613" s="15">
        <v>15970327821</v>
      </c>
      <c r="E1613" s="8" t="s">
        <v>138</v>
      </c>
      <c r="H1613" s="9">
        <v>6800</v>
      </c>
      <c r="I1613" s="5" t="s">
        <v>28</v>
      </c>
      <c r="J1613" s="5" t="s">
        <v>141</v>
      </c>
    </row>
    <row r="1614" spans="1:10">
      <c r="A1614" s="5" t="s">
        <v>1690</v>
      </c>
      <c r="B1614" s="6">
        <v>44974.862753240741</v>
      </c>
      <c r="C1614" s="5" t="s">
        <v>131</v>
      </c>
      <c r="D1614" s="15">
        <v>53412285777</v>
      </c>
      <c r="E1614" s="8" t="s">
        <v>138</v>
      </c>
      <c r="H1614" s="9">
        <v>10000</v>
      </c>
      <c r="I1614" s="5" t="s">
        <v>28</v>
      </c>
      <c r="J1614" s="5" t="s">
        <v>141</v>
      </c>
    </row>
    <row r="1615" spans="1:10">
      <c r="A1615" s="5" t="s">
        <v>1690</v>
      </c>
      <c r="B1615" s="6">
        <v>44974.862753240741</v>
      </c>
      <c r="C1615" s="5" t="s">
        <v>131</v>
      </c>
      <c r="D1615" s="7"/>
      <c r="E1615" s="8"/>
      <c r="F1615" s="9">
        <v>156.1</v>
      </c>
      <c r="I1615" s="10" t="s">
        <v>9</v>
      </c>
      <c r="J1615" s="5" t="s">
        <v>139</v>
      </c>
    </row>
    <row r="1616" spans="1:10">
      <c r="A1616" s="5" t="s">
        <v>1690</v>
      </c>
      <c r="B1616" s="6">
        <v>44974.862753240741</v>
      </c>
      <c r="C1616" s="5" t="s">
        <v>131</v>
      </c>
      <c r="D1616" s="7"/>
      <c r="E1616" s="8"/>
      <c r="F1616" s="9">
        <v>7302.6</v>
      </c>
      <c r="I1616" s="10" t="s">
        <v>9</v>
      </c>
      <c r="J1616" s="5" t="s">
        <v>143</v>
      </c>
    </row>
    <row r="1617" spans="1:10">
      <c r="A1617" s="5" t="s">
        <v>1690</v>
      </c>
      <c r="B1617" s="6">
        <v>44974.862753240741</v>
      </c>
      <c r="C1617" s="5" t="s">
        <v>131</v>
      </c>
      <c r="D1617" s="7"/>
      <c r="E1617" s="8"/>
      <c r="F1617" s="9">
        <v>6626.6</v>
      </c>
      <c r="I1617" s="10" t="s">
        <v>9</v>
      </c>
      <c r="J1617" s="5" t="s">
        <v>144</v>
      </c>
    </row>
    <row r="1618" spans="1:10">
      <c r="A1618" s="5" t="s">
        <v>1690</v>
      </c>
      <c r="B1618" s="6">
        <v>44974.862753240741</v>
      </c>
      <c r="C1618" s="5" t="s">
        <v>131</v>
      </c>
      <c r="D1618" s="7"/>
      <c r="E1618" s="8"/>
      <c r="F1618" s="9">
        <v>22792.6</v>
      </c>
      <c r="I1618" s="10" t="s">
        <v>9</v>
      </c>
      <c r="J1618" s="8" t="s">
        <v>402</v>
      </c>
    </row>
    <row r="1619" spans="1:10">
      <c r="A1619" s="5" t="s">
        <v>1690</v>
      </c>
      <c r="B1619" s="6">
        <v>44974.862753240741</v>
      </c>
      <c r="C1619" s="5" t="s">
        <v>131</v>
      </c>
      <c r="D1619" s="7"/>
      <c r="E1619" s="8"/>
      <c r="F1619" s="9">
        <v>161746.4</v>
      </c>
      <c r="I1619" s="10" t="s">
        <v>9</v>
      </c>
      <c r="J1619" s="5" t="s">
        <v>141</v>
      </c>
    </row>
    <row r="1620" spans="1:10">
      <c r="A1620" s="5" t="s">
        <v>1690</v>
      </c>
      <c r="B1620" s="6">
        <v>44974.862753240741</v>
      </c>
      <c r="C1620" s="5" t="s">
        <v>131</v>
      </c>
      <c r="D1620" s="7"/>
      <c r="E1620" s="8"/>
      <c r="F1620" s="9">
        <v>5974.5</v>
      </c>
      <c r="I1620" s="10" t="s">
        <v>9</v>
      </c>
      <c r="J1620" s="8" t="s">
        <v>145</v>
      </c>
    </row>
    <row r="1621" spans="1:10">
      <c r="A1621" s="5" t="s">
        <v>1690</v>
      </c>
      <c r="B1621" s="6">
        <v>44974.862753240741</v>
      </c>
      <c r="C1621" s="5" t="s">
        <v>131</v>
      </c>
      <c r="D1621" s="7"/>
      <c r="E1621" s="8"/>
      <c r="F1621" s="9">
        <v>10266.799999999999</v>
      </c>
      <c r="I1621" s="10" t="s">
        <v>9</v>
      </c>
      <c r="J1621" s="5" t="s">
        <v>146</v>
      </c>
    </row>
    <row r="1622" spans="1:10">
      <c r="A1622" s="5" t="s">
        <v>1690</v>
      </c>
      <c r="B1622" s="6">
        <v>44974.862753240741</v>
      </c>
      <c r="C1622" s="5" t="s">
        <v>131</v>
      </c>
      <c r="D1622" s="7"/>
      <c r="E1622" s="8"/>
      <c r="F1622" s="9">
        <v>14062.1</v>
      </c>
      <c r="I1622" s="10" t="s">
        <v>9</v>
      </c>
      <c r="J1622" s="5" t="s">
        <v>147</v>
      </c>
    </row>
    <row r="1623" spans="1:10">
      <c r="A1623" s="5" t="s">
        <v>1690</v>
      </c>
      <c r="B1623" s="6">
        <v>44974.862753240741</v>
      </c>
      <c r="C1623" s="5" t="s">
        <v>131</v>
      </c>
      <c r="D1623" s="7"/>
      <c r="E1623" s="8"/>
      <c r="F1623" s="9">
        <v>13082.4</v>
      </c>
      <c r="I1623" s="10" t="s">
        <v>9</v>
      </c>
      <c r="J1623" s="8" t="s">
        <v>148</v>
      </c>
    </row>
    <row r="1624" spans="1:10">
      <c r="A1624" s="5" t="s">
        <v>1690</v>
      </c>
      <c r="B1624" s="6">
        <v>44974.862753240741</v>
      </c>
      <c r="C1624" s="5" t="s">
        <v>131</v>
      </c>
      <c r="D1624" s="7"/>
      <c r="E1624" s="8"/>
      <c r="F1624" s="9">
        <v>8335.9</v>
      </c>
      <c r="I1624" s="10" t="s">
        <v>9</v>
      </c>
      <c r="J1624" s="5" t="s">
        <v>149</v>
      </c>
    </row>
    <row r="1625" spans="1:10">
      <c r="A1625" s="5" t="s">
        <v>1690</v>
      </c>
      <c r="B1625" s="6">
        <v>44974.862753240741</v>
      </c>
      <c r="C1625" s="5" t="s">
        <v>131</v>
      </c>
      <c r="D1625" s="7"/>
      <c r="E1625" s="8"/>
      <c r="F1625" s="9">
        <v>34426.400000000001</v>
      </c>
      <c r="I1625" s="10" t="s">
        <v>9</v>
      </c>
      <c r="J1625" s="5" t="s">
        <v>150</v>
      </c>
    </row>
    <row r="1626" spans="1:10">
      <c r="A1626" s="5" t="s">
        <v>1690</v>
      </c>
      <c r="B1626" s="6">
        <v>44974.862753240741</v>
      </c>
      <c r="C1626" s="5" t="s">
        <v>131</v>
      </c>
      <c r="D1626" s="7"/>
      <c r="E1626" s="8"/>
      <c r="F1626" s="9">
        <v>10896.1</v>
      </c>
      <c r="I1626" s="10" t="s">
        <v>9</v>
      </c>
      <c r="J1626" s="8" t="s">
        <v>151</v>
      </c>
    </row>
    <row r="1627" spans="1:10">
      <c r="A1627" s="5" t="s">
        <v>1690</v>
      </c>
      <c r="B1627" s="6">
        <v>44974.862753240741</v>
      </c>
      <c r="C1627" s="5" t="s">
        <v>131</v>
      </c>
      <c r="D1627" s="7"/>
      <c r="E1627" s="8"/>
      <c r="F1627" s="9">
        <v>7491.5</v>
      </c>
      <c r="I1627" s="10" t="s">
        <v>9</v>
      </c>
      <c r="J1627" s="8" t="s">
        <v>152</v>
      </c>
    </row>
    <row r="1628" spans="1:10">
      <c r="A1628" s="5" t="s">
        <v>1690</v>
      </c>
      <c r="B1628" s="6">
        <v>44974.862753240741</v>
      </c>
      <c r="C1628" s="5" t="s">
        <v>131</v>
      </c>
      <c r="D1628" s="7"/>
      <c r="E1628" s="8"/>
      <c r="F1628" s="9">
        <v>21332.400000000001</v>
      </c>
      <c r="I1628" s="10" t="s">
        <v>9</v>
      </c>
      <c r="J1628" s="8" t="s">
        <v>293</v>
      </c>
    </row>
    <row r="1629" spans="1:10">
      <c r="A1629" s="5" t="s">
        <v>1690</v>
      </c>
      <c r="B1629" s="6">
        <v>44974.862753240741</v>
      </c>
      <c r="C1629" s="5" t="s">
        <v>131</v>
      </c>
      <c r="D1629" s="7"/>
      <c r="E1629" s="8"/>
      <c r="F1629" s="9">
        <v>11515.5</v>
      </c>
      <c r="I1629" s="10" t="s">
        <v>9</v>
      </c>
      <c r="J1629" s="8" t="s">
        <v>154</v>
      </c>
    </row>
    <row r="1630" spans="1:10">
      <c r="A1630" s="5" t="s">
        <v>1690</v>
      </c>
      <c r="B1630" s="6">
        <v>44974.862753240741</v>
      </c>
      <c r="C1630" s="5" t="s">
        <v>131</v>
      </c>
      <c r="D1630" s="7"/>
      <c r="E1630" s="8"/>
      <c r="F1630" s="9">
        <v>11565.8</v>
      </c>
      <c r="I1630" s="10" t="s">
        <v>9</v>
      </c>
      <c r="J1630" s="8" t="s">
        <v>155</v>
      </c>
    </row>
    <row r="1631" spans="1:10">
      <c r="A1631" s="5" t="s">
        <v>1690</v>
      </c>
      <c r="B1631" s="6">
        <v>44974.862753240741</v>
      </c>
      <c r="C1631" s="5" t="s">
        <v>131</v>
      </c>
      <c r="D1631" s="7"/>
      <c r="E1631" s="8"/>
      <c r="F1631" s="9">
        <v>7329.4</v>
      </c>
      <c r="I1631" s="10" t="s">
        <v>9</v>
      </c>
      <c r="J1631" s="8" t="s">
        <v>401</v>
      </c>
    </row>
    <row r="1632" spans="1:10">
      <c r="A1632" s="5" t="s">
        <v>1690</v>
      </c>
      <c r="B1632" s="6">
        <v>44974.862753240741</v>
      </c>
      <c r="C1632" s="5" t="s">
        <v>131</v>
      </c>
      <c r="D1632" s="7"/>
      <c r="E1632" s="8"/>
      <c r="F1632" s="9">
        <v>113840.9</v>
      </c>
      <c r="I1632" s="10" t="s">
        <v>9</v>
      </c>
      <c r="J1632" s="8" t="s">
        <v>142</v>
      </c>
    </row>
    <row r="1633" spans="1:10">
      <c r="A1633" s="5" t="s">
        <v>1690</v>
      </c>
      <c r="B1633" s="6">
        <v>44974.862753240741</v>
      </c>
      <c r="C1633" s="5" t="s">
        <v>131</v>
      </c>
      <c r="D1633" s="7"/>
      <c r="E1633" s="8"/>
      <c r="F1633" s="9">
        <v>6327.2</v>
      </c>
      <c r="I1633" s="10" t="s">
        <v>9</v>
      </c>
      <c r="J1633" s="5" t="s">
        <v>157</v>
      </c>
    </row>
    <row r="1634" spans="1:10">
      <c r="A1634" s="11" t="s">
        <v>22</v>
      </c>
      <c r="B1634" s="3"/>
      <c r="C1634" s="3"/>
      <c r="D1634" s="7"/>
      <c r="E1634" s="8"/>
      <c r="F1634" s="39">
        <f>SUM(F1599:G1633)</f>
        <v>510621.48000000004</v>
      </c>
      <c r="G1634" s="9"/>
      <c r="I1634" s="10"/>
      <c r="J1634" s="8"/>
    </row>
    <row r="1635" spans="1:10" ht="15.75">
      <c r="A1635" s="13" t="s">
        <v>23</v>
      </c>
      <c r="B1635" s="13" t="s">
        <v>24</v>
      </c>
      <c r="C1635" s="13" t="s">
        <v>25</v>
      </c>
      <c r="D1635" s="69">
        <v>112808048</v>
      </c>
      <c r="E1635" s="14">
        <v>112808163</v>
      </c>
      <c r="G1635" s="9"/>
      <c r="I1635" s="10"/>
      <c r="J1635" s="8"/>
    </row>
    <row r="1636" spans="1:10">
      <c r="A1636" s="5"/>
      <c r="B1636" s="6"/>
      <c r="C1636" s="5"/>
      <c r="D1636" s="35" t="s">
        <v>641</v>
      </c>
      <c r="E1636" s="8"/>
      <c r="G1636" s="9"/>
      <c r="I1636" s="10"/>
      <c r="J1636" s="8"/>
    </row>
    <row r="1637" spans="1:10">
      <c r="A1637" s="5"/>
      <c r="B1637" s="6"/>
      <c r="C1637" s="5"/>
      <c r="D1637" s="7"/>
      <c r="E1637" s="8"/>
      <c r="G1637" s="9"/>
      <c r="I1637" s="10"/>
      <c r="J1637" s="8"/>
    </row>
    <row r="1638" spans="1:10">
      <c r="A1638" s="1" t="s">
        <v>0</v>
      </c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1:10">
      <c r="A1639" s="3" t="s">
        <v>1649</v>
      </c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1:10">
      <c r="A1640" s="95" t="s">
        <v>0</v>
      </c>
      <c r="B1640" s="95" t="s">
        <v>2</v>
      </c>
      <c r="C1640" s="95" t="s">
        <v>3</v>
      </c>
      <c r="D1640" s="95" t="s">
        <v>4</v>
      </c>
      <c r="E1640" s="95" t="s">
        <v>5</v>
      </c>
      <c r="F1640" s="97" t="s">
        <v>6</v>
      </c>
      <c r="G1640" s="98"/>
      <c r="H1640" s="99"/>
      <c r="I1640" s="95" t="s">
        <v>7</v>
      </c>
      <c r="J1640" s="95" t="s">
        <v>8</v>
      </c>
    </row>
    <row r="1641" spans="1:10">
      <c r="A1641" s="96"/>
      <c r="B1641" s="96"/>
      <c r="C1641" s="96"/>
      <c r="D1641" s="96"/>
      <c r="E1641" s="96"/>
      <c r="F1641" s="4" t="s">
        <v>9</v>
      </c>
      <c r="G1641" s="4" t="s">
        <v>10</v>
      </c>
      <c r="H1641" s="4" t="s">
        <v>11</v>
      </c>
      <c r="I1641" s="96"/>
      <c r="J1641" s="96"/>
    </row>
    <row r="1642" spans="1:10">
      <c r="A1642" s="5" t="s">
        <v>1689</v>
      </c>
      <c r="B1642" s="6">
        <v>44975.656906307871</v>
      </c>
      <c r="C1642" s="5" t="s">
        <v>131</v>
      </c>
      <c r="D1642" s="15">
        <v>45173252202</v>
      </c>
      <c r="E1642" s="8" t="s">
        <v>138</v>
      </c>
      <c r="H1642" s="9">
        <v>2529.54</v>
      </c>
      <c r="I1642" s="5" t="s">
        <v>28</v>
      </c>
      <c r="J1642" s="5" t="s">
        <v>141</v>
      </c>
    </row>
    <row r="1643" spans="1:10">
      <c r="A1643" s="5" t="s">
        <v>1689</v>
      </c>
      <c r="B1643" s="6">
        <v>44975.656906307871</v>
      </c>
      <c r="C1643" s="5" t="s">
        <v>131</v>
      </c>
      <c r="D1643" s="15">
        <v>45113344959</v>
      </c>
      <c r="E1643" s="8" t="s">
        <v>138</v>
      </c>
      <c r="H1643" s="9">
        <v>126.3</v>
      </c>
      <c r="I1643" s="5" t="s">
        <v>28</v>
      </c>
      <c r="J1643" s="5" t="s">
        <v>139</v>
      </c>
    </row>
    <row r="1644" spans="1:10">
      <c r="A1644" s="5" t="s">
        <v>1689</v>
      </c>
      <c r="B1644" s="6">
        <v>44975.656906307871</v>
      </c>
      <c r="C1644" s="5" t="s">
        <v>131</v>
      </c>
      <c r="D1644" s="15">
        <v>45153189212</v>
      </c>
      <c r="E1644" s="8" t="s">
        <v>138</v>
      </c>
      <c r="H1644" s="9">
        <v>317.07</v>
      </c>
      <c r="I1644" s="5" t="s">
        <v>28</v>
      </c>
      <c r="J1644" s="5" t="s">
        <v>139</v>
      </c>
    </row>
    <row r="1645" spans="1:10">
      <c r="A1645" s="5" t="s">
        <v>1689</v>
      </c>
      <c r="B1645" s="6">
        <v>44975.656906307871</v>
      </c>
      <c r="C1645" s="5" t="s">
        <v>131</v>
      </c>
      <c r="D1645" s="15">
        <v>45133193208</v>
      </c>
      <c r="E1645" s="8" t="s">
        <v>138</v>
      </c>
      <c r="H1645" s="9">
        <v>10406.16</v>
      </c>
      <c r="I1645" s="5" t="s">
        <v>28</v>
      </c>
      <c r="J1645" s="5" t="s">
        <v>139</v>
      </c>
    </row>
    <row r="1646" spans="1:10">
      <c r="A1646" s="5" t="s">
        <v>1689</v>
      </c>
      <c r="B1646" s="6">
        <v>44975.656906307871</v>
      </c>
      <c r="C1646" s="5" t="s">
        <v>131</v>
      </c>
      <c r="D1646" s="15">
        <v>45153183312</v>
      </c>
      <c r="E1646" s="8" t="s">
        <v>138</v>
      </c>
      <c r="H1646" s="9">
        <v>5440.15</v>
      </c>
      <c r="I1646" s="5" t="s">
        <v>28</v>
      </c>
      <c r="J1646" s="5" t="s">
        <v>141</v>
      </c>
    </row>
    <row r="1647" spans="1:10">
      <c r="A1647" s="5" t="s">
        <v>1689</v>
      </c>
      <c r="B1647" s="6">
        <v>44975.656906307871</v>
      </c>
      <c r="C1647" s="5" t="s">
        <v>131</v>
      </c>
      <c r="D1647" s="7">
        <v>95334</v>
      </c>
      <c r="E1647" s="8" t="s">
        <v>138</v>
      </c>
      <c r="H1647" s="9">
        <v>122590.06</v>
      </c>
      <c r="I1647" s="5" t="s">
        <v>28</v>
      </c>
      <c r="J1647" s="8" t="s">
        <v>142</v>
      </c>
    </row>
    <row r="1648" spans="1:10">
      <c r="A1648" s="5" t="s">
        <v>1689</v>
      </c>
      <c r="B1648" s="6">
        <v>44975.656906307871</v>
      </c>
      <c r="C1648" s="5" t="s">
        <v>131</v>
      </c>
      <c r="D1648" s="7">
        <v>266121</v>
      </c>
      <c r="E1648" s="8" t="s">
        <v>138</v>
      </c>
      <c r="H1648" s="9">
        <v>30262.639999999999</v>
      </c>
      <c r="I1648" s="5" t="s">
        <v>28</v>
      </c>
      <c r="J1648" s="5" t="s">
        <v>141</v>
      </c>
    </row>
    <row r="1649" spans="1:10">
      <c r="A1649" s="5" t="s">
        <v>1689</v>
      </c>
      <c r="B1649" s="6">
        <v>44975.656906307871</v>
      </c>
      <c r="C1649" s="5" t="s">
        <v>131</v>
      </c>
      <c r="D1649" s="7">
        <v>367322</v>
      </c>
      <c r="E1649" s="8" t="s">
        <v>138</v>
      </c>
      <c r="H1649" s="9">
        <v>37704.04</v>
      </c>
      <c r="I1649" s="5" t="s">
        <v>28</v>
      </c>
      <c r="J1649" s="8" t="s">
        <v>251</v>
      </c>
    </row>
    <row r="1650" spans="1:10">
      <c r="A1650" s="5" t="s">
        <v>1689</v>
      </c>
      <c r="B1650" s="6">
        <v>44975.656906307871</v>
      </c>
      <c r="C1650" s="5" t="s">
        <v>131</v>
      </c>
      <c r="D1650" s="7">
        <v>130632</v>
      </c>
      <c r="E1650" s="5" t="s">
        <v>93</v>
      </c>
      <c r="H1650" s="9">
        <v>46353.599999999999</v>
      </c>
      <c r="I1650" s="5" t="s">
        <v>28</v>
      </c>
      <c r="J1650" s="8" t="s">
        <v>251</v>
      </c>
    </row>
    <row r="1651" spans="1:10">
      <c r="A1651" s="11" t="s">
        <v>22</v>
      </c>
      <c r="B1651" s="3"/>
      <c r="C1651" s="3"/>
      <c r="D1651" s="7"/>
      <c r="E1651" s="8"/>
      <c r="G1651" s="9"/>
      <c r="I1651" s="10"/>
      <c r="J1651" s="8"/>
    </row>
    <row r="1652" spans="1:10">
      <c r="A1652" s="13" t="s">
        <v>23</v>
      </c>
      <c r="B1652" s="13" t="s">
        <v>24</v>
      </c>
      <c r="C1652" s="13" t="s">
        <v>25</v>
      </c>
      <c r="D1652" s="7"/>
      <c r="E1652" s="8"/>
      <c r="G1652" s="9"/>
      <c r="I1652" s="10"/>
      <c r="J1652" s="8"/>
    </row>
    <row r="1653" spans="1:10">
      <c r="A1653" s="40" t="s">
        <v>720</v>
      </c>
      <c r="B1653" s="41"/>
      <c r="C1653" s="5"/>
      <c r="D1653" s="7"/>
      <c r="E1653" s="8"/>
      <c r="G1653" s="9"/>
      <c r="I1653" s="10"/>
      <c r="J1653" s="8"/>
    </row>
    <row r="1655" spans="1:10">
      <c r="A1655" s="1" t="s">
        <v>0</v>
      </c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1:10">
      <c r="A1656" s="3" t="s">
        <v>1714</v>
      </c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1:10">
      <c r="A1657" s="95" t="s">
        <v>0</v>
      </c>
      <c r="B1657" s="95" t="s">
        <v>2</v>
      </c>
      <c r="C1657" s="95" t="s">
        <v>3</v>
      </c>
      <c r="D1657" s="95" t="s">
        <v>4</v>
      </c>
      <c r="E1657" s="95" t="s">
        <v>5</v>
      </c>
      <c r="F1657" s="97" t="s">
        <v>6</v>
      </c>
      <c r="G1657" s="98"/>
      <c r="H1657" s="99"/>
      <c r="I1657" s="95" t="s">
        <v>7</v>
      </c>
      <c r="J1657" s="95" t="s">
        <v>8</v>
      </c>
    </row>
    <row r="1658" spans="1:10">
      <c r="A1658" s="96"/>
      <c r="B1658" s="96"/>
      <c r="C1658" s="96"/>
      <c r="D1658" s="96"/>
      <c r="E1658" s="96"/>
      <c r="F1658" s="4" t="s">
        <v>9</v>
      </c>
      <c r="G1658" s="4" t="s">
        <v>10</v>
      </c>
      <c r="H1658" s="4" t="s">
        <v>11</v>
      </c>
      <c r="I1658" s="96"/>
      <c r="J1658" s="96"/>
    </row>
    <row r="1659" spans="1:10">
      <c r="A1659" s="40" t="s">
        <v>1715</v>
      </c>
      <c r="B1659" s="52"/>
      <c r="C1659" s="40"/>
      <c r="D1659" s="23"/>
      <c r="E1659" s="8"/>
      <c r="H1659" s="9"/>
      <c r="I1659" s="5"/>
      <c r="J1659" s="8"/>
    </row>
    <row r="1660" spans="1:10">
      <c r="A1660" s="11" t="s">
        <v>22</v>
      </c>
      <c r="B1660" s="3"/>
      <c r="C1660" s="3"/>
      <c r="D1660" s="7"/>
      <c r="E1660" s="8"/>
      <c r="G1660" s="9"/>
      <c r="I1660" s="10"/>
      <c r="J1660" s="8"/>
    </row>
    <row r="1661" spans="1:10">
      <c r="A1661" s="13" t="s">
        <v>23</v>
      </c>
      <c r="B1661" s="13" t="s">
        <v>24</v>
      </c>
      <c r="C1661" s="13" t="s">
        <v>25</v>
      </c>
      <c r="D1661" s="7"/>
      <c r="E1661" s="8"/>
      <c r="G1661" s="9"/>
      <c r="I1661" s="10"/>
      <c r="J1661" s="8"/>
    </row>
    <row r="1663" spans="1:10">
      <c r="A1663" s="1" t="s">
        <v>0</v>
      </c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1:10">
      <c r="A1664" s="3" t="s">
        <v>1716</v>
      </c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1:10">
      <c r="A1665" s="95" t="s">
        <v>0</v>
      </c>
      <c r="B1665" s="95" t="s">
        <v>2</v>
      </c>
      <c r="C1665" s="95" t="s">
        <v>3</v>
      </c>
      <c r="D1665" s="95" t="s">
        <v>4</v>
      </c>
      <c r="E1665" s="95" t="s">
        <v>5</v>
      </c>
      <c r="F1665" s="97" t="s">
        <v>6</v>
      </c>
      <c r="G1665" s="98"/>
      <c r="H1665" s="99"/>
      <c r="I1665" s="95" t="s">
        <v>7</v>
      </c>
      <c r="J1665" s="95" t="s">
        <v>8</v>
      </c>
    </row>
    <row r="1666" spans="1:10">
      <c r="A1666" s="96"/>
      <c r="B1666" s="96"/>
      <c r="C1666" s="96"/>
      <c r="D1666" s="96"/>
      <c r="E1666" s="96"/>
      <c r="F1666" s="4" t="s">
        <v>9</v>
      </c>
      <c r="G1666" s="4" t="s">
        <v>10</v>
      </c>
      <c r="H1666" s="4" t="s">
        <v>11</v>
      </c>
      <c r="I1666" s="96"/>
      <c r="J1666" s="96"/>
    </row>
    <row r="1667" spans="1:10">
      <c r="A1667" s="40" t="s">
        <v>1715</v>
      </c>
      <c r="B1667" s="52"/>
      <c r="C1667" s="40"/>
      <c r="D1667" s="23"/>
      <c r="E1667" s="8"/>
      <c r="H1667" s="9"/>
      <c r="I1667" s="5"/>
      <c r="J1667" s="8"/>
    </row>
    <row r="1668" spans="1:10">
      <c r="A1668" s="11" t="s">
        <v>22</v>
      </c>
      <c r="B1668" s="3"/>
      <c r="C1668" s="3"/>
      <c r="D1668" s="7"/>
      <c r="E1668" s="8"/>
      <c r="G1668" s="9"/>
      <c r="I1668" s="10"/>
      <c r="J1668" s="8"/>
    </row>
    <row r="1669" spans="1:10">
      <c r="A1669" s="13" t="s">
        <v>23</v>
      </c>
      <c r="B1669" s="13" t="s">
        <v>24</v>
      </c>
      <c r="C1669" s="13" t="s">
        <v>25</v>
      </c>
    </row>
    <row r="1672" spans="1:10">
      <c r="A1672" s="1" t="s">
        <v>0</v>
      </c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1:10">
      <c r="A1673" s="3" t="s">
        <v>1728</v>
      </c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1:10">
      <c r="A1674" s="95" t="s">
        <v>0</v>
      </c>
      <c r="B1674" s="95" t="s">
        <v>2</v>
      </c>
      <c r="C1674" s="95" t="s">
        <v>3</v>
      </c>
      <c r="D1674" s="95" t="s">
        <v>4</v>
      </c>
      <c r="E1674" s="95" t="s">
        <v>5</v>
      </c>
      <c r="F1674" s="97" t="s">
        <v>6</v>
      </c>
      <c r="G1674" s="98"/>
      <c r="H1674" s="99"/>
      <c r="I1674" s="95" t="s">
        <v>7</v>
      </c>
      <c r="J1674" s="95" t="s">
        <v>8</v>
      </c>
    </row>
    <row r="1675" spans="1:10">
      <c r="A1675" s="96"/>
      <c r="B1675" s="96"/>
      <c r="C1675" s="96"/>
      <c r="D1675" s="96"/>
      <c r="E1675" s="96"/>
      <c r="F1675" s="4" t="s">
        <v>9</v>
      </c>
      <c r="G1675" s="4" t="s">
        <v>10</v>
      </c>
      <c r="H1675" s="4" t="s">
        <v>11</v>
      </c>
      <c r="I1675" s="96"/>
      <c r="J1675" s="96"/>
    </row>
    <row r="1676" spans="1:10">
      <c r="A1676" s="5" t="s">
        <v>1750</v>
      </c>
      <c r="B1676" s="6">
        <v>44979.829609849534</v>
      </c>
      <c r="C1676" s="5" t="s">
        <v>131</v>
      </c>
      <c r="D1676" s="7"/>
      <c r="E1676" s="8"/>
      <c r="G1676" s="9">
        <v>1405.17</v>
      </c>
      <c r="H1676" s="9"/>
      <c r="I1676" s="10" t="s">
        <v>10</v>
      </c>
      <c r="J1676" s="5" t="s">
        <v>139</v>
      </c>
    </row>
    <row r="1677" spans="1:10">
      <c r="A1677" s="5" t="s">
        <v>1750</v>
      </c>
      <c r="B1677" s="6">
        <v>44979.829609849534</v>
      </c>
      <c r="C1677" s="5" t="s">
        <v>131</v>
      </c>
      <c r="D1677" s="7"/>
      <c r="E1677" s="8"/>
      <c r="G1677" s="9">
        <v>2599.56</v>
      </c>
      <c r="H1677" s="9"/>
      <c r="I1677" s="10" t="s">
        <v>10</v>
      </c>
      <c r="J1677" s="5" t="s">
        <v>141</v>
      </c>
    </row>
    <row r="1678" spans="1:10">
      <c r="A1678" s="5" t="s">
        <v>1751</v>
      </c>
      <c r="B1678" s="6">
        <v>44979.829609849534</v>
      </c>
      <c r="C1678" s="5" t="s">
        <v>131</v>
      </c>
      <c r="D1678" s="15">
        <v>45123335270</v>
      </c>
      <c r="E1678" s="8" t="s">
        <v>138</v>
      </c>
      <c r="H1678" s="9">
        <v>500</v>
      </c>
      <c r="I1678" s="5" t="s">
        <v>28</v>
      </c>
      <c r="J1678" s="5" t="s">
        <v>141</v>
      </c>
    </row>
    <row r="1679" spans="1:10">
      <c r="A1679" s="5" t="s">
        <v>1750</v>
      </c>
      <c r="B1679" s="6">
        <v>44979.829609849534</v>
      </c>
      <c r="C1679" s="5" t="s">
        <v>131</v>
      </c>
      <c r="D1679" s="7">
        <v>39162640</v>
      </c>
      <c r="E1679" s="8" t="s">
        <v>90</v>
      </c>
      <c r="H1679" s="9">
        <v>40440</v>
      </c>
      <c r="I1679" s="5" t="s">
        <v>28</v>
      </c>
      <c r="J1679" s="5" t="s">
        <v>291</v>
      </c>
    </row>
    <row r="1680" spans="1:10">
      <c r="A1680" s="5" t="s">
        <v>1750</v>
      </c>
      <c r="B1680" s="6">
        <v>44979.829609849534</v>
      </c>
      <c r="C1680" s="5" t="s">
        <v>131</v>
      </c>
      <c r="D1680" s="7">
        <v>135653</v>
      </c>
      <c r="E1680" s="5" t="s">
        <v>93</v>
      </c>
      <c r="H1680" s="9">
        <v>13920</v>
      </c>
      <c r="I1680" s="5" t="s">
        <v>28</v>
      </c>
      <c r="J1680" s="5" t="s">
        <v>291</v>
      </c>
    </row>
    <row r="1681" spans="1:10">
      <c r="A1681" s="5" t="s">
        <v>1750</v>
      </c>
      <c r="B1681" s="6">
        <v>44979.829609849534</v>
      </c>
      <c r="C1681" s="5" t="s">
        <v>131</v>
      </c>
      <c r="D1681" s="7">
        <v>143916</v>
      </c>
      <c r="E1681" s="5" t="s">
        <v>93</v>
      </c>
      <c r="H1681" s="9">
        <v>6264</v>
      </c>
      <c r="I1681" s="5" t="s">
        <v>28</v>
      </c>
      <c r="J1681" s="5" t="s">
        <v>291</v>
      </c>
    </row>
    <row r="1682" spans="1:10">
      <c r="A1682" s="5" t="s">
        <v>1750</v>
      </c>
      <c r="B1682" s="6">
        <v>44979.829609849534</v>
      </c>
      <c r="C1682" s="5" t="s">
        <v>131</v>
      </c>
      <c r="D1682" s="7">
        <v>135744</v>
      </c>
      <c r="E1682" s="5" t="s">
        <v>93</v>
      </c>
      <c r="H1682" s="9">
        <v>15312</v>
      </c>
      <c r="I1682" s="5" t="s">
        <v>28</v>
      </c>
      <c r="J1682" s="5" t="s">
        <v>291</v>
      </c>
    </row>
    <row r="1683" spans="1:10">
      <c r="A1683" s="5" t="s">
        <v>1750</v>
      </c>
      <c r="B1683" s="6">
        <v>44979.829609849534</v>
      </c>
      <c r="C1683" s="5" t="s">
        <v>131</v>
      </c>
      <c r="D1683" s="15">
        <v>45163289144</v>
      </c>
      <c r="E1683" s="8" t="s">
        <v>138</v>
      </c>
      <c r="H1683" s="9">
        <v>8873.17</v>
      </c>
      <c r="I1683" s="5" t="s">
        <v>28</v>
      </c>
      <c r="J1683" s="8" t="s">
        <v>142</v>
      </c>
    </row>
    <row r="1684" spans="1:10">
      <c r="A1684" s="5" t="s">
        <v>1750</v>
      </c>
      <c r="B1684" s="6">
        <v>44979.829609849534</v>
      </c>
      <c r="C1684" s="5" t="s">
        <v>131</v>
      </c>
      <c r="D1684" s="15">
        <v>53712301745</v>
      </c>
      <c r="E1684" s="8" t="s">
        <v>138</v>
      </c>
      <c r="H1684" s="9">
        <v>831.87</v>
      </c>
      <c r="I1684" s="5" t="s">
        <v>28</v>
      </c>
      <c r="J1684" s="5" t="s">
        <v>139</v>
      </c>
    </row>
    <row r="1685" spans="1:10">
      <c r="A1685" s="5" t="s">
        <v>1750</v>
      </c>
      <c r="B1685" s="6">
        <v>44979.829609849534</v>
      </c>
      <c r="C1685" s="5" t="s">
        <v>131</v>
      </c>
      <c r="D1685" s="15">
        <v>45163282915</v>
      </c>
      <c r="E1685" s="8" t="s">
        <v>138</v>
      </c>
      <c r="H1685" s="9">
        <v>317.07</v>
      </c>
      <c r="I1685" s="5" t="s">
        <v>28</v>
      </c>
      <c r="J1685" s="5" t="s">
        <v>139</v>
      </c>
    </row>
    <row r="1686" spans="1:10">
      <c r="A1686" s="5" t="s">
        <v>1750</v>
      </c>
      <c r="B1686" s="6">
        <v>44979.829609849534</v>
      </c>
      <c r="C1686" s="5" t="s">
        <v>131</v>
      </c>
      <c r="D1686" s="15">
        <v>45153190726</v>
      </c>
      <c r="E1686" s="8" t="s">
        <v>138</v>
      </c>
      <c r="H1686" s="9">
        <v>156.07</v>
      </c>
      <c r="I1686" s="5" t="s">
        <v>28</v>
      </c>
      <c r="J1686" s="5" t="s">
        <v>139</v>
      </c>
    </row>
    <row r="1687" spans="1:10">
      <c r="A1687" s="5" t="s">
        <v>1750</v>
      </c>
      <c r="B1687" s="6">
        <v>44979.829609849534</v>
      </c>
      <c r="C1687" s="5" t="s">
        <v>131</v>
      </c>
      <c r="D1687" s="7">
        <v>150610</v>
      </c>
      <c r="E1687" s="5" t="s">
        <v>93</v>
      </c>
      <c r="H1687" s="9">
        <v>696</v>
      </c>
      <c r="I1687" s="5" t="s">
        <v>28</v>
      </c>
      <c r="J1687" s="8" t="s">
        <v>142</v>
      </c>
    </row>
    <row r="1688" spans="1:10">
      <c r="A1688" s="5" t="s">
        <v>1750</v>
      </c>
      <c r="B1688" s="6">
        <v>44979.829609849534</v>
      </c>
      <c r="C1688" s="5" t="s">
        <v>131</v>
      </c>
      <c r="D1688" s="15">
        <v>45133193786</v>
      </c>
      <c r="E1688" s="8" t="s">
        <v>138</v>
      </c>
      <c r="H1688" s="9">
        <v>463.99</v>
      </c>
      <c r="I1688" s="5" t="s">
        <v>28</v>
      </c>
      <c r="J1688" s="5" t="s">
        <v>139</v>
      </c>
    </row>
    <row r="1689" spans="1:10">
      <c r="A1689" s="5" t="s">
        <v>1750</v>
      </c>
      <c r="B1689" s="6">
        <v>44979.829609849534</v>
      </c>
      <c r="C1689" s="5" t="s">
        <v>131</v>
      </c>
      <c r="D1689" s="15">
        <v>45143564835</v>
      </c>
      <c r="E1689" s="8" t="s">
        <v>138</v>
      </c>
      <c r="H1689" s="9">
        <v>815.25</v>
      </c>
      <c r="I1689" s="5" t="s">
        <v>28</v>
      </c>
      <c r="J1689" s="5" t="s">
        <v>139</v>
      </c>
    </row>
    <row r="1690" spans="1:10">
      <c r="A1690" s="5" t="s">
        <v>1750</v>
      </c>
      <c r="B1690" s="6">
        <v>44979.829609849534</v>
      </c>
      <c r="C1690" s="5" t="s">
        <v>131</v>
      </c>
      <c r="D1690" s="15">
        <v>45133200763</v>
      </c>
      <c r="E1690" s="8" t="s">
        <v>138</v>
      </c>
      <c r="H1690" s="9">
        <v>245.6</v>
      </c>
      <c r="I1690" s="5" t="s">
        <v>28</v>
      </c>
      <c r="J1690" s="5" t="s">
        <v>139</v>
      </c>
    </row>
    <row r="1691" spans="1:10">
      <c r="A1691" s="5" t="s">
        <v>1750</v>
      </c>
      <c r="B1691" s="6">
        <v>44979.829609849534</v>
      </c>
      <c r="C1691" s="5" t="s">
        <v>131</v>
      </c>
      <c r="D1691" s="15">
        <v>13330430350</v>
      </c>
      <c r="E1691" s="8" t="s">
        <v>138</v>
      </c>
      <c r="H1691" s="9">
        <v>3075</v>
      </c>
      <c r="I1691" s="5" t="s">
        <v>28</v>
      </c>
      <c r="J1691" s="5" t="s">
        <v>141</v>
      </c>
    </row>
    <row r="1692" spans="1:10">
      <c r="A1692" s="5" t="s">
        <v>1750</v>
      </c>
      <c r="B1692" s="6">
        <v>44979.829609849534</v>
      </c>
      <c r="C1692" s="5" t="s">
        <v>131</v>
      </c>
      <c r="D1692" s="15">
        <v>45133193716</v>
      </c>
      <c r="E1692" s="8" t="s">
        <v>138</v>
      </c>
      <c r="H1692" s="9">
        <v>1648.6</v>
      </c>
      <c r="I1692" s="5" t="s">
        <v>28</v>
      </c>
      <c r="J1692" s="5" t="s">
        <v>141</v>
      </c>
    </row>
    <row r="1693" spans="1:10">
      <c r="A1693" s="5" t="s">
        <v>1750</v>
      </c>
      <c r="B1693" s="6">
        <v>44979.829609849534</v>
      </c>
      <c r="C1693" s="5" t="s">
        <v>131</v>
      </c>
      <c r="D1693" s="15">
        <v>23550687272</v>
      </c>
      <c r="E1693" s="8" t="s">
        <v>138</v>
      </c>
      <c r="H1693" s="9">
        <v>5000</v>
      </c>
      <c r="I1693" s="5" t="s">
        <v>28</v>
      </c>
      <c r="J1693" s="5" t="s">
        <v>141</v>
      </c>
    </row>
    <row r="1694" spans="1:10">
      <c r="A1694" s="5" t="s">
        <v>1750</v>
      </c>
      <c r="B1694" s="6">
        <v>44979.829609849534</v>
      </c>
      <c r="C1694" s="5" t="s">
        <v>131</v>
      </c>
      <c r="D1694" s="15">
        <v>45163290105</v>
      </c>
      <c r="E1694" s="8" t="s">
        <v>138</v>
      </c>
      <c r="H1694" s="9">
        <v>916.27</v>
      </c>
      <c r="I1694" s="5" t="s">
        <v>28</v>
      </c>
      <c r="J1694" s="5" t="s">
        <v>141</v>
      </c>
    </row>
    <row r="1695" spans="1:10">
      <c r="A1695" s="5" t="s">
        <v>1750</v>
      </c>
      <c r="B1695" s="6">
        <v>44979.829609849534</v>
      </c>
      <c r="C1695" s="5" t="s">
        <v>131</v>
      </c>
      <c r="D1695" s="15">
        <v>45143565330</v>
      </c>
      <c r="E1695" s="8" t="s">
        <v>138</v>
      </c>
      <c r="H1695" s="9">
        <v>500</v>
      </c>
      <c r="I1695" s="5" t="s">
        <v>28</v>
      </c>
      <c r="J1695" s="5" t="s">
        <v>141</v>
      </c>
    </row>
    <row r="1696" spans="1:10">
      <c r="A1696" s="5" t="s">
        <v>1750</v>
      </c>
      <c r="B1696" s="6">
        <v>44979.829609849534</v>
      </c>
      <c r="C1696" s="5" t="s">
        <v>131</v>
      </c>
      <c r="D1696" s="15">
        <v>45153198016</v>
      </c>
      <c r="E1696" s="8" t="s">
        <v>138</v>
      </c>
      <c r="H1696" s="9">
        <v>500</v>
      </c>
      <c r="I1696" s="5" t="s">
        <v>28</v>
      </c>
      <c r="J1696" s="5" t="s">
        <v>141</v>
      </c>
    </row>
    <row r="1697" spans="1:10">
      <c r="A1697" s="5" t="s">
        <v>1750</v>
      </c>
      <c r="B1697" s="6">
        <v>44979.829609849534</v>
      </c>
      <c r="C1697" s="5" t="s">
        <v>131</v>
      </c>
      <c r="D1697" s="15">
        <v>45163290039</v>
      </c>
      <c r="E1697" s="8" t="s">
        <v>138</v>
      </c>
      <c r="H1697" s="9">
        <v>500</v>
      </c>
      <c r="I1697" s="5" t="s">
        <v>28</v>
      </c>
      <c r="J1697" s="5" t="s">
        <v>141</v>
      </c>
    </row>
    <row r="1698" spans="1:10">
      <c r="A1698" s="5" t="s">
        <v>1750</v>
      </c>
      <c r="B1698" s="6">
        <v>44979.829609849534</v>
      </c>
      <c r="C1698" s="5" t="s">
        <v>131</v>
      </c>
      <c r="D1698" s="15">
        <v>45163290071</v>
      </c>
      <c r="E1698" s="8" t="s">
        <v>138</v>
      </c>
      <c r="H1698" s="9">
        <v>600</v>
      </c>
      <c r="I1698" s="5" t="s">
        <v>28</v>
      </c>
      <c r="J1698" s="5" t="s">
        <v>141</v>
      </c>
    </row>
    <row r="1699" spans="1:10">
      <c r="A1699" s="5" t="s">
        <v>1750</v>
      </c>
      <c r="B1699" s="6">
        <v>44979.829609849534</v>
      </c>
      <c r="C1699" s="5" t="s">
        <v>131</v>
      </c>
      <c r="D1699" s="15">
        <v>45143565397</v>
      </c>
      <c r="E1699" s="8" t="s">
        <v>138</v>
      </c>
      <c r="H1699" s="9">
        <v>400</v>
      </c>
      <c r="I1699" s="5" t="s">
        <v>28</v>
      </c>
      <c r="J1699" s="5" t="s">
        <v>141</v>
      </c>
    </row>
    <row r="1700" spans="1:10">
      <c r="A1700" s="5" t="s">
        <v>1750</v>
      </c>
      <c r="B1700" s="6">
        <v>44979.829609849534</v>
      </c>
      <c r="C1700" s="5" t="s">
        <v>131</v>
      </c>
      <c r="D1700" s="15">
        <v>45133201200</v>
      </c>
      <c r="E1700" s="8" t="s">
        <v>138</v>
      </c>
      <c r="H1700" s="9">
        <v>1000</v>
      </c>
      <c r="I1700" s="5" t="s">
        <v>28</v>
      </c>
      <c r="J1700" s="5" t="s">
        <v>141</v>
      </c>
    </row>
    <row r="1701" spans="1:10">
      <c r="A1701" s="5" t="s">
        <v>1750</v>
      </c>
      <c r="B1701" s="6">
        <v>44979.829609849534</v>
      </c>
      <c r="C1701" s="5" t="s">
        <v>131</v>
      </c>
      <c r="D1701" s="15">
        <v>235506876881</v>
      </c>
      <c r="E1701" s="8" t="s">
        <v>138</v>
      </c>
      <c r="H1701" s="9">
        <v>2144.52</v>
      </c>
      <c r="I1701" s="5" t="s">
        <v>28</v>
      </c>
      <c r="J1701" s="5" t="s">
        <v>141</v>
      </c>
    </row>
    <row r="1702" spans="1:10">
      <c r="A1702" s="5" t="s">
        <v>1750</v>
      </c>
      <c r="B1702" s="6">
        <v>44979.829609849534</v>
      </c>
      <c r="C1702" s="5" t="s">
        <v>131</v>
      </c>
      <c r="D1702" s="15">
        <v>235506876882</v>
      </c>
      <c r="E1702" s="8" t="s">
        <v>138</v>
      </c>
      <c r="H1702" s="9">
        <v>55.48</v>
      </c>
      <c r="I1702" s="5" t="s">
        <v>28</v>
      </c>
      <c r="J1702" s="5" t="s">
        <v>141</v>
      </c>
    </row>
    <row r="1703" spans="1:10">
      <c r="A1703" s="5" t="s">
        <v>1750</v>
      </c>
      <c r="B1703" s="6">
        <v>44979.829609849534</v>
      </c>
      <c r="C1703" s="5" t="s">
        <v>131</v>
      </c>
      <c r="D1703" s="7"/>
      <c r="E1703" s="8"/>
      <c r="F1703" s="9">
        <v>2275.1999999999998</v>
      </c>
      <c r="I1703" s="10" t="s">
        <v>9</v>
      </c>
      <c r="J1703" s="5" t="s">
        <v>139</v>
      </c>
    </row>
    <row r="1704" spans="1:10">
      <c r="A1704" s="5" t="s">
        <v>1750</v>
      </c>
      <c r="B1704" s="6">
        <v>44979.829609849534</v>
      </c>
      <c r="C1704" s="5" t="s">
        <v>131</v>
      </c>
      <c r="D1704" s="7"/>
      <c r="E1704" s="8"/>
      <c r="F1704" s="9">
        <v>10222.299999999999</v>
      </c>
      <c r="I1704" s="10" t="s">
        <v>9</v>
      </c>
      <c r="J1704" s="5" t="s">
        <v>143</v>
      </c>
    </row>
    <row r="1705" spans="1:10">
      <c r="A1705" s="5" t="s">
        <v>1750</v>
      </c>
      <c r="B1705" s="6">
        <v>44979.829609849534</v>
      </c>
      <c r="C1705" s="5" t="s">
        <v>131</v>
      </c>
      <c r="D1705" s="7"/>
      <c r="E1705" s="8"/>
      <c r="F1705" s="9">
        <v>96726.399999999994</v>
      </c>
      <c r="I1705" s="10" t="s">
        <v>9</v>
      </c>
      <c r="J1705" s="5" t="s">
        <v>144</v>
      </c>
    </row>
    <row r="1706" spans="1:10">
      <c r="A1706" s="5" t="s">
        <v>1750</v>
      </c>
      <c r="B1706" s="6">
        <v>44979.829609849534</v>
      </c>
      <c r="C1706" s="5" t="s">
        <v>131</v>
      </c>
      <c r="D1706" s="7"/>
      <c r="E1706" s="8"/>
      <c r="F1706" s="9">
        <v>143642.1</v>
      </c>
      <c r="I1706" s="10" t="s">
        <v>9</v>
      </c>
      <c r="J1706" s="5" t="s">
        <v>141</v>
      </c>
    </row>
    <row r="1707" spans="1:10">
      <c r="A1707" s="5" t="s">
        <v>1750</v>
      </c>
      <c r="B1707" s="6">
        <v>44979.829609849534</v>
      </c>
      <c r="C1707" s="5" t="s">
        <v>131</v>
      </c>
      <c r="D1707" s="7"/>
      <c r="E1707" s="8"/>
      <c r="F1707" s="9">
        <v>8760.1</v>
      </c>
      <c r="I1707" s="10" t="s">
        <v>9</v>
      </c>
      <c r="J1707" s="8" t="s">
        <v>145</v>
      </c>
    </row>
    <row r="1708" spans="1:10">
      <c r="A1708" s="5" t="s">
        <v>1750</v>
      </c>
      <c r="B1708" s="6">
        <v>44979.829609849534</v>
      </c>
      <c r="C1708" s="5" t="s">
        <v>131</v>
      </c>
      <c r="D1708" s="7"/>
      <c r="E1708" s="8"/>
      <c r="F1708" s="9">
        <v>17153.2</v>
      </c>
      <c r="I1708" s="10" t="s">
        <v>9</v>
      </c>
      <c r="J1708" s="5" t="s">
        <v>146</v>
      </c>
    </row>
    <row r="1709" spans="1:10">
      <c r="A1709" s="5" t="s">
        <v>1750</v>
      </c>
      <c r="B1709" s="6">
        <v>44979.829609849534</v>
      </c>
      <c r="C1709" s="5" t="s">
        <v>131</v>
      </c>
      <c r="D1709" s="7"/>
      <c r="E1709" s="8"/>
      <c r="F1709" s="9">
        <v>12622.4</v>
      </c>
      <c r="I1709" s="10" t="s">
        <v>9</v>
      </c>
      <c r="J1709" s="5" t="s">
        <v>132</v>
      </c>
    </row>
    <row r="1710" spans="1:10">
      <c r="A1710" s="5" t="s">
        <v>1750</v>
      </c>
      <c r="B1710" s="6">
        <v>44979.829609849534</v>
      </c>
      <c r="C1710" s="5" t="s">
        <v>131</v>
      </c>
      <c r="D1710" s="7"/>
      <c r="E1710" s="8"/>
      <c r="F1710" s="9">
        <v>24735.200000000001</v>
      </c>
      <c r="I1710" s="10" t="s">
        <v>9</v>
      </c>
      <c r="J1710" s="5" t="s">
        <v>147</v>
      </c>
    </row>
    <row r="1711" spans="1:10">
      <c r="A1711" s="5" t="s">
        <v>1750</v>
      </c>
      <c r="B1711" s="6">
        <v>44979.829609849534</v>
      </c>
      <c r="C1711" s="5" t="s">
        <v>131</v>
      </c>
      <c r="D1711" s="7"/>
      <c r="E1711" s="8"/>
      <c r="F1711" s="9">
        <v>15810.8</v>
      </c>
      <c r="I1711" s="10" t="s">
        <v>9</v>
      </c>
      <c r="J1711" s="8" t="s">
        <v>148</v>
      </c>
    </row>
    <row r="1712" spans="1:10">
      <c r="A1712" s="5" t="s">
        <v>1750</v>
      </c>
      <c r="B1712" s="6">
        <v>44979.829609849534</v>
      </c>
      <c r="C1712" s="5" t="s">
        <v>131</v>
      </c>
      <c r="D1712" s="7"/>
      <c r="E1712" s="8"/>
      <c r="F1712" s="9">
        <v>35629.9</v>
      </c>
      <c r="I1712" s="10" t="s">
        <v>9</v>
      </c>
      <c r="J1712" s="5" t="s">
        <v>149</v>
      </c>
    </row>
    <row r="1713" spans="1:10">
      <c r="A1713" s="5" t="s">
        <v>1750</v>
      </c>
      <c r="B1713" s="6">
        <v>44979.829609849534</v>
      </c>
      <c r="C1713" s="5" t="s">
        <v>131</v>
      </c>
      <c r="D1713" s="7"/>
      <c r="E1713" s="8"/>
      <c r="F1713" s="9">
        <v>14817.9</v>
      </c>
      <c r="I1713" s="10" t="s">
        <v>9</v>
      </c>
      <c r="J1713" s="5" t="s">
        <v>150</v>
      </c>
    </row>
    <row r="1714" spans="1:10">
      <c r="A1714" s="5" t="s">
        <v>1750</v>
      </c>
      <c r="B1714" s="6">
        <v>44979.829609849534</v>
      </c>
      <c r="C1714" s="5" t="s">
        <v>131</v>
      </c>
      <c r="D1714" s="7"/>
      <c r="E1714" s="8"/>
      <c r="F1714" s="9">
        <v>18828.3</v>
      </c>
      <c r="I1714" s="10" t="s">
        <v>9</v>
      </c>
      <c r="J1714" s="8" t="s">
        <v>151</v>
      </c>
    </row>
    <row r="1715" spans="1:10">
      <c r="A1715" s="5" t="s">
        <v>1750</v>
      </c>
      <c r="B1715" s="6">
        <v>44979.829609849534</v>
      </c>
      <c r="C1715" s="5" t="s">
        <v>131</v>
      </c>
      <c r="D1715" s="7"/>
      <c r="E1715" s="8"/>
      <c r="F1715" s="9">
        <v>18359.3</v>
      </c>
      <c r="I1715" s="10" t="s">
        <v>9</v>
      </c>
      <c r="J1715" s="8" t="s">
        <v>152</v>
      </c>
    </row>
    <row r="1716" spans="1:10">
      <c r="A1716" s="5" t="s">
        <v>1750</v>
      </c>
      <c r="B1716" s="6">
        <v>44979.829609849534</v>
      </c>
      <c r="C1716" s="5" t="s">
        <v>131</v>
      </c>
      <c r="D1716" s="7"/>
      <c r="E1716" s="8"/>
      <c r="F1716" s="9">
        <v>5013.5</v>
      </c>
      <c r="I1716" s="10" t="s">
        <v>9</v>
      </c>
      <c r="J1716" s="8" t="s">
        <v>293</v>
      </c>
    </row>
    <row r="1717" spans="1:10">
      <c r="A1717" s="5" t="s">
        <v>1750</v>
      </c>
      <c r="B1717" s="6">
        <v>44979.829609849534</v>
      </c>
      <c r="C1717" s="5" t="s">
        <v>131</v>
      </c>
      <c r="D1717" s="7"/>
      <c r="E1717" s="8"/>
      <c r="F1717" s="9">
        <v>11679.9</v>
      </c>
      <c r="I1717" s="10" t="s">
        <v>9</v>
      </c>
      <c r="J1717" s="8" t="s">
        <v>154</v>
      </c>
    </row>
    <row r="1718" spans="1:10">
      <c r="A1718" s="5" t="s">
        <v>1750</v>
      </c>
      <c r="B1718" s="6">
        <v>44979.829609849534</v>
      </c>
      <c r="C1718" s="5" t="s">
        <v>131</v>
      </c>
      <c r="D1718" s="7"/>
      <c r="E1718" s="8"/>
      <c r="F1718" s="9">
        <v>22846.2</v>
      </c>
      <c r="I1718" s="10" t="s">
        <v>9</v>
      </c>
      <c r="J1718" s="8" t="s">
        <v>155</v>
      </c>
    </row>
    <row r="1719" spans="1:10">
      <c r="A1719" s="5" t="s">
        <v>1750</v>
      </c>
      <c r="B1719" s="6">
        <v>44979.829609849534</v>
      </c>
      <c r="C1719" s="5" t="s">
        <v>131</v>
      </c>
      <c r="D1719" s="7"/>
      <c r="E1719" s="8"/>
      <c r="F1719" s="9">
        <v>10510.1</v>
      </c>
      <c r="I1719" s="10" t="s">
        <v>9</v>
      </c>
      <c r="J1719" s="8" t="s">
        <v>401</v>
      </c>
    </row>
    <row r="1720" spans="1:10">
      <c r="A1720" s="5" t="s">
        <v>1750</v>
      </c>
      <c r="B1720" s="6">
        <v>44979.829609849534</v>
      </c>
      <c r="C1720" s="5" t="s">
        <v>131</v>
      </c>
      <c r="D1720" s="7"/>
      <c r="E1720" s="8"/>
      <c r="F1720" s="9">
        <v>157527.6</v>
      </c>
      <c r="I1720" s="10" t="s">
        <v>9</v>
      </c>
      <c r="J1720" s="8" t="s">
        <v>142</v>
      </c>
    </row>
    <row r="1721" spans="1:10">
      <c r="A1721" s="5" t="s">
        <v>1750</v>
      </c>
      <c r="B1721" s="6">
        <v>44979.829609849534</v>
      </c>
      <c r="C1721" s="5" t="s">
        <v>131</v>
      </c>
      <c r="D1721" s="7"/>
      <c r="E1721" s="8"/>
      <c r="F1721" s="9">
        <v>8588.5</v>
      </c>
      <c r="I1721" s="10" t="s">
        <v>9</v>
      </c>
      <c r="J1721" s="5" t="s">
        <v>156</v>
      </c>
    </row>
    <row r="1722" spans="1:10">
      <c r="A1722" s="5" t="s">
        <v>1750</v>
      </c>
      <c r="B1722" s="6">
        <v>44979.829609849534</v>
      </c>
      <c r="C1722" s="5" t="s">
        <v>131</v>
      </c>
      <c r="D1722" s="7"/>
      <c r="E1722" s="8"/>
      <c r="F1722" s="9">
        <v>8548.2999999999993</v>
      </c>
      <c r="I1722" s="10" t="s">
        <v>9</v>
      </c>
      <c r="J1722" s="5" t="s">
        <v>400</v>
      </c>
    </row>
    <row r="1723" spans="1:10">
      <c r="A1723" s="5" t="s">
        <v>1750</v>
      </c>
      <c r="B1723" s="6">
        <v>44979.829609849534</v>
      </c>
      <c r="C1723" s="5" t="s">
        <v>131</v>
      </c>
      <c r="D1723" s="7"/>
      <c r="E1723" s="8"/>
      <c r="F1723" s="9">
        <v>5642.4</v>
      </c>
      <c r="I1723" s="10" t="s">
        <v>9</v>
      </c>
      <c r="J1723" s="5" t="s">
        <v>157</v>
      </c>
    </row>
    <row r="1724" spans="1:10">
      <c r="A1724" s="5" t="s">
        <v>1750</v>
      </c>
      <c r="B1724" s="6">
        <v>44979.829609849534</v>
      </c>
      <c r="C1724" s="5" t="s">
        <v>131</v>
      </c>
      <c r="D1724" s="7"/>
      <c r="E1724" s="8"/>
      <c r="F1724" s="9">
        <v>4341.8</v>
      </c>
      <c r="I1724" s="10" t="s">
        <v>9</v>
      </c>
      <c r="J1724" s="5" t="s">
        <v>158</v>
      </c>
    </row>
    <row r="1725" spans="1:10">
      <c r="A1725" s="5" t="s">
        <v>1750</v>
      </c>
      <c r="B1725" s="6">
        <v>44979.829609849534</v>
      </c>
      <c r="C1725" s="5" t="s">
        <v>131</v>
      </c>
      <c r="D1725" s="7"/>
      <c r="E1725" s="8"/>
      <c r="F1725" s="9">
        <v>37480.800000000003</v>
      </c>
      <c r="I1725" s="10" t="s">
        <v>9</v>
      </c>
      <c r="J1725" s="5" t="s">
        <v>291</v>
      </c>
    </row>
    <row r="1726" spans="1:10">
      <c r="A1726" s="11" t="s">
        <v>22</v>
      </c>
      <c r="B1726" s="3"/>
      <c r="C1726" s="3"/>
      <c r="D1726" s="7"/>
      <c r="E1726" s="8"/>
      <c r="F1726" s="39">
        <f>SUM(F1676:G1725)</f>
        <v>695766.93000000017</v>
      </c>
      <c r="H1726" s="9"/>
      <c r="I1726" s="10"/>
      <c r="J1726" s="5"/>
    </row>
    <row r="1727" spans="1:10">
      <c r="A1727" s="13" t="s">
        <v>23</v>
      </c>
      <c r="B1727" s="13" t="s">
        <v>24</v>
      </c>
      <c r="C1727" s="13" t="s">
        <v>25</v>
      </c>
      <c r="D1727" s="7"/>
      <c r="E1727" s="8"/>
      <c r="H1727" s="9"/>
      <c r="I1727" s="10"/>
      <c r="J1727" s="5"/>
    </row>
  </sheetData>
  <mergeCells count="368">
    <mergeCell ref="A1665:A1666"/>
    <mergeCell ref="B1665:B1666"/>
    <mergeCell ref="C1665:C1666"/>
    <mergeCell ref="D1665:D1666"/>
    <mergeCell ref="E1665:E1666"/>
    <mergeCell ref="F1665:H1665"/>
    <mergeCell ref="I1665:I1666"/>
    <mergeCell ref="J1665:J1666"/>
    <mergeCell ref="I1640:I1641"/>
    <mergeCell ref="J1640:J1641"/>
    <mergeCell ref="A1597:A1598"/>
    <mergeCell ref="B1597:B1598"/>
    <mergeCell ref="C1597:C1598"/>
    <mergeCell ref="D1597:D1598"/>
    <mergeCell ref="E1597:E1598"/>
    <mergeCell ref="F1597:H1597"/>
    <mergeCell ref="A1657:A1658"/>
    <mergeCell ref="B1657:B1658"/>
    <mergeCell ref="C1657:C1658"/>
    <mergeCell ref="D1657:D1658"/>
    <mergeCell ref="E1657:E1658"/>
    <mergeCell ref="F1657:H1657"/>
    <mergeCell ref="I1657:I1658"/>
    <mergeCell ref="J1657:J1658"/>
    <mergeCell ref="I1325:I1326"/>
    <mergeCell ref="J1325:J1326"/>
    <mergeCell ref="A1325:A1326"/>
    <mergeCell ref="B1325:B1326"/>
    <mergeCell ref="C1325:C1326"/>
    <mergeCell ref="D1325:D1326"/>
    <mergeCell ref="E1325:E1326"/>
    <mergeCell ref="F1325:H1325"/>
    <mergeCell ref="I1424:I1425"/>
    <mergeCell ref="J1424:J1425"/>
    <mergeCell ref="A1424:A1425"/>
    <mergeCell ref="B1424:B1425"/>
    <mergeCell ref="C1424:C1425"/>
    <mergeCell ref="D1424:D1425"/>
    <mergeCell ref="E1424:E1425"/>
    <mergeCell ref="F1424:H1424"/>
    <mergeCell ref="I1368:I1369"/>
    <mergeCell ref="J1368:J1369"/>
    <mergeCell ref="A1411:A1412"/>
    <mergeCell ref="B1411:B1412"/>
    <mergeCell ref="C1411:C1412"/>
    <mergeCell ref="D1411:D1412"/>
    <mergeCell ref="E1411:E1412"/>
    <mergeCell ref="F1411:H1411"/>
    <mergeCell ref="D1200:D1201"/>
    <mergeCell ref="E1200:E1201"/>
    <mergeCell ref="F1200:H1200"/>
    <mergeCell ref="I1200:I1201"/>
    <mergeCell ref="J1200:J1201"/>
    <mergeCell ref="A1156:A1157"/>
    <mergeCell ref="B1156:B1157"/>
    <mergeCell ref="C1156:C1157"/>
    <mergeCell ref="D1156:D1157"/>
    <mergeCell ref="E1156:E1157"/>
    <mergeCell ref="F1156:H1156"/>
    <mergeCell ref="I918:I919"/>
    <mergeCell ref="J918:J919"/>
    <mergeCell ref="I985:I986"/>
    <mergeCell ref="J985:J986"/>
    <mergeCell ref="A985:A986"/>
    <mergeCell ref="B985:B986"/>
    <mergeCell ref="C985:C986"/>
    <mergeCell ref="D985:D986"/>
    <mergeCell ref="E985:E986"/>
    <mergeCell ref="F985:H985"/>
    <mergeCell ref="A970:A971"/>
    <mergeCell ref="B970:B971"/>
    <mergeCell ref="C970:C971"/>
    <mergeCell ref="D970:D971"/>
    <mergeCell ref="E970:E971"/>
    <mergeCell ref="F970:H970"/>
    <mergeCell ref="I970:I971"/>
    <mergeCell ref="J970:J971"/>
    <mergeCell ref="I750:I751"/>
    <mergeCell ref="J750:J751"/>
    <mergeCell ref="A701:A702"/>
    <mergeCell ref="B701:B702"/>
    <mergeCell ref="C701:C702"/>
    <mergeCell ref="D701:D702"/>
    <mergeCell ref="E701:E702"/>
    <mergeCell ref="F701:H701"/>
    <mergeCell ref="I872:I873"/>
    <mergeCell ref="J872:J873"/>
    <mergeCell ref="A872:A873"/>
    <mergeCell ref="B872:B873"/>
    <mergeCell ref="C872:C873"/>
    <mergeCell ref="D872:D873"/>
    <mergeCell ref="E872:E873"/>
    <mergeCell ref="F872:H872"/>
    <mergeCell ref="A765:A766"/>
    <mergeCell ref="B765:B766"/>
    <mergeCell ref="C765:C766"/>
    <mergeCell ref="D765:D766"/>
    <mergeCell ref="E765:E766"/>
    <mergeCell ref="F765:H765"/>
    <mergeCell ref="I831:I832"/>
    <mergeCell ref="J831:J832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I61:I62"/>
    <mergeCell ref="J61:J62"/>
    <mergeCell ref="A61:A62"/>
    <mergeCell ref="B61:B62"/>
    <mergeCell ref="C61:C62"/>
    <mergeCell ref="D61:D62"/>
    <mergeCell ref="E61:E62"/>
    <mergeCell ref="F61:H61"/>
    <mergeCell ref="A104:A105"/>
    <mergeCell ref="B104:B105"/>
    <mergeCell ref="C104:C105"/>
    <mergeCell ref="D104:D105"/>
    <mergeCell ref="E104:E105"/>
    <mergeCell ref="I104:I105"/>
    <mergeCell ref="J104:J105"/>
    <mergeCell ref="F104:H104"/>
    <mergeCell ref="A402:A403"/>
    <mergeCell ref="B402:B403"/>
    <mergeCell ref="C402:C403"/>
    <mergeCell ref="D402:D403"/>
    <mergeCell ref="E402:E403"/>
    <mergeCell ref="F402:H402"/>
    <mergeCell ref="B243:B244"/>
    <mergeCell ref="C243:C244"/>
    <mergeCell ref="D243:D244"/>
    <mergeCell ref="E243:E244"/>
    <mergeCell ref="F243:H243"/>
    <mergeCell ref="C285:C286"/>
    <mergeCell ref="E285:E286"/>
    <mergeCell ref="F285:H285"/>
    <mergeCell ref="E326:E327"/>
    <mergeCell ref="F326:H326"/>
    <mergeCell ref="A326:A327"/>
    <mergeCell ref="C326:C327"/>
    <mergeCell ref="B285:B286"/>
    <mergeCell ref="D285:D286"/>
    <mergeCell ref="B178:B179"/>
    <mergeCell ref="A141:A142"/>
    <mergeCell ref="B141:B142"/>
    <mergeCell ref="C141:C142"/>
    <mergeCell ref="D141:D142"/>
    <mergeCell ref="A285:A286"/>
    <mergeCell ref="C229:C230"/>
    <mergeCell ref="D229:D230"/>
    <mergeCell ref="J178:J179"/>
    <mergeCell ref="F229:H229"/>
    <mergeCell ref="I229:I230"/>
    <mergeCell ref="J229:J230"/>
    <mergeCell ref="E141:E142"/>
    <mergeCell ref="I141:I142"/>
    <mergeCell ref="J141:J142"/>
    <mergeCell ref="F141:H141"/>
    <mergeCell ref="A361:A362"/>
    <mergeCell ref="B361:B362"/>
    <mergeCell ref="F178:H178"/>
    <mergeCell ref="I243:I244"/>
    <mergeCell ref="I326:I327"/>
    <mergeCell ref="J326:J327"/>
    <mergeCell ref="C178:C179"/>
    <mergeCell ref="D178:D179"/>
    <mergeCell ref="B326:B327"/>
    <mergeCell ref="E178:E179"/>
    <mergeCell ref="J285:J286"/>
    <mergeCell ref="J243:J244"/>
    <mergeCell ref="I285:I286"/>
    <mergeCell ref="I178:I179"/>
    <mergeCell ref="E361:E362"/>
    <mergeCell ref="A178:A179"/>
    <mergeCell ref="E229:E230"/>
    <mergeCell ref="A229:A230"/>
    <mergeCell ref="B229:B230"/>
    <mergeCell ref="A243:A244"/>
    <mergeCell ref="D326:D327"/>
    <mergeCell ref="I402:I403"/>
    <mergeCell ref="J402:J403"/>
    <mergeCell ref="I774:I775"/>
    <mergeCell ref="J774:J775"/>
    <mergeCell ref="D445:D446"/>
    <mergeCell ref="E445:E446"/>
    <mergeCell ref="F361:H361"/>
    <mergeCell ref="I658:I659"/>
    <mergeCell ref="J658:J659"/>
    <mergeCell ref="I459:I460"/>
    <mergeCell ref="J459:J460"/>
    <mergeCell ref="I701:I702"/>
    <mergeCell ref="J701:J702"/>
    <mergeCell ref="F445:H445"/>
    <mergeCell ref="I445:I446"/>
    <mergeCell ref="J445:J446"/>
    <mergeCell ref="D459:D460"/>
    <mergeCell ref="E459:E460"/>
    <mergeCell ref="F459:H459"/>
    <mergeCell ref="I361:I362"/>
    <mergeCell ref="J361:J362"/>
    <mergeCell ref="I765:I766"/>
    <mergeCell ref="J765:J766"/>
    <mergeCell ref="A553:A554"/>
    <mergeCell ref="B553:B554"/>
    <mergeCell ref="C553:C554"/>
    <mergeCell ref="D553:D554"/>
    <mergeCell ref="E553:E554"/>
    <mergeCell ref="F553:H553"/>
    <mergeCell ref="I508:I509"/>
    <mergeCell ref="J508:J509"/>
    <mergeCell ref="A508:A509"/>
    <mergeCell ref="B508:B509"/>
    <mergeCell ref="C508:C509"/>
    <mergeCell ref="D508:D509"/>
    <mergeCell ref="E508:E509"/>
    <mergeCell ref="F508:H508"/>
    <mergeCell ref="C361:C362"/>
    <mergeCell ref="D361:D362"/>
    <mergeCell ref="D658:D659"/>
    <mergeCell ref="E658:E659"/>
    <mergeCell ref="F658:H658"/>
    <mergeCell ref="D750:D751"/>
    <mergeCell ref="A831:A832"/>
    <mergeCell ref="B831:B832"/>
    <mergeCell ref="B445:B446"/>
    <mergeCell ref="C445:C446"/>
    <mergeCell ref="A445:A446"/>
    <mergeCell ref="A459:A460"/>
    <mergeCell ref="B459:B460"/>
    <mergeCell ref="C459:C460"/>
    <mergeCell ref="A658:A659"/>
    <mergeCell ref="B658:B659"/>
    <mergeCell ref="C658:C659"/>
    <mergeCell ref="A750:A751"/>
    <mergeCell ref="B750:B751"/>
    <mergeCell ref="C750:C751"/>
    <mergeCell ref="C831:C832"/>
    <mergeCell ref="E750:E751"/>
    <mergeCell ref="F750:H750"/>
    <mergeCell ref="I553:I554"/>
    <mergeCell ref="J553:J554"/>
    <mergeCell ref="I1027:I1028"/>
    <mergeCell ref="J1027:J1028"/>
    <mergeCell ref="A1027:A1028"/>
    <mergeCell ref="B1027:B1028"/>
    <mergeCell ref="C1027:C1028"/>
    <mergeCell ref="D1027:D1028"/>
    <mergeCell ref="E1027:E1028"/>
    <mergeCell ref="F1027:H1027"/>
    <mergeCell ref="A774:A775"/>
    <mergeCell ref="B774:B775"/>
    <mergeCell ref="C774:C775"/>
    <mergeCell ref="D774:D775"/>
    <mergeCell ref="E774:E775"/>
    <mergeCell ref="F774:H774"/>
    <mergeCell ref="A918:A919"/>
    <mergeCell ref="B918:B919"/>
    <mergeCell ref="C918:C919"/>
    <mergeCell ref="D918:D919"/>
    <mergeCell ref="E918:E919"/>
    <mergeCell ref="F918:H918"/>
    <mergeCell ref="D831:D832"/>
    <mergeCell ref="E831:E832"/>
    <mergeCell ref="F831:H831"/>
    <mergeCell ref="I1212:I1213"/>
    <mergeCell ref="J1212:J1213"/>
    <mergeCell ref="A1212:A1213"/>
    <mergeCell ref="B1212:B1213"/>
    <mergeCell ref="C1212:C1213"/>
    <mergeCell ref="D1212:D1213"/>
    <mergeCell ref="E1212:E1213"/>
    <mergeCell ref="F1212:H1212"/>
    <mergeCell ref="I1080:I1081"/>
    <mergeCell ref="J1080:J1081"/>
    <mergeCell ref="A1080:A1081"/>
    <mergeCell ref="B1080:B1081"/>
    <mergeCell ref="C1080:C1081"/>
    <mergeCell ref="D1080:D1081"/>
    <mergeCell ref="E1080:E1081"/>
    <mergeCell ref="F1080:H1080"/>
    <mergeCell ref="E1116:E1117"/>
    <mergeCell ref="F1116:H1116"/>
    <mergeCell ref="I1116:I1117"/>
    <mergeCell ref="J1116:J1117"/>
    <mergeCell ref="A1116:A1117"/>
    <mergeCell ref="B1116:B1117"/>
    <mergeCell ref="C1116:C1117"/>
    <mergeCell ref="D1116:D1117"/>
    <mergeCell ref="I1288:I1289"/>
    <mergeCell ref="J1288:J1289"/>
    <mergeCell ref="A1288:A1289"/>
    <mergeCell ref="B1288:B1289"/>
    <mergeCell ref="C1288:C1289"/>
    <mergeCell ref="D1288:D1289"/>
    <mergeCell ref="E1288:E1289"/>
    <mergeCell ref="F1288:H1288"/>
    <mergeCell ref="I1253:I1254"/>
    <mergeCell ref="J1253:J1254"/>
    <mergeCell ref="A1253:A1254"/>
    <mergeCell ref="B1253:B1254"/>
    <mergeCell ref="C1253:C1254"/>
    <mergeCell ref="D1253:D1254"/>
    <mergeCell ref="E1253:E1254"/>
    <mergeCell ref="F1253:H1253"/>
    <mergeCell ref="I1156:I1157"/>
    <mergeCell ref="J1156:J1157"/>
    <mergeCell ref="A1200:A1201"/>
    <mergeCell ref="B1200:B1201"/>
    <mergeCell ref="C1200:C1201"/>
    <mergeCell ref="A1368:A1369"/>
    <mergeCell ref="B1368:B1369"/>
    <mergeCell ref="C1368:C1369"/>
    <mergeCell ref="D1368:D1369"/>
    <mergeCell ref="E1368:E1369"/>
    <mergeCell ref="F1368:H1368"/>
    <mergeCell ref="I1551:I1552"/>
    <mergeCell ref="J1551:J1552"/>
    <mergeCell ref="A1551:A1552"/>
    <mergeCell ref="B1551:B1552"/>
    <mergeCell ref="C1551:C1552"/>
    <mergeCell ref="D1551:D1552"/>
    <mergeCell ref="E1551:E1552"/>
    <mergeCell ref="F1551:H1551"/>
    <mergeCell ref="I1496:I1497"/>
    <mergeCell ref="J1496:J1497"/>
    <mergeCell ref="A1496:A1497"/>
    <mergeCell ref="B1496:B1497"/>
    <mergeCell ref="C1496:C1497"/>
    <mergeCell ref="D1496:D1497"/>
    <mergeCell ref="E1496:E1497"/>
    <mergeCell ref="F1496:H1496"/>
    <mergeCell ref="I1469:I1470"/>
    <mergeCell ref="J1469:J1470"/>
    <mergeCell ref="I1674:I1675"/>
    <mergeCell ref="J1674:J1675"/>
    <mergeCell ref="A1674:A1675"/>
    <mergeCell ref="B1674:B1675"/>
    <mergeCell ref="C1674:C1675"/>
    <mergeCell ref="D1674:D1675"/>
    <mergeCell ref="E1674:E1675"/>
    <mergeCell ref="F1674:H1674"/>
    <mergeCell ref="I1411:I1412"/>
    <mergeCell ref="J1411:J1412"/>
    <mergeCell ref="A1469:A1470"/>
    <mergeCell ref="B1469:B1470"/>
    <mergeCell ref="C1469:C1470"/>
    <mergeCell ref="D1469:D1470"/>
    <mergeCell ref="E1469:E1470"/>
    <mergeCell ref="F1469:H1469"/>
    <mergeCell ref="I1597:I1598"/>
    <mergeCell ref="J1597:J1598"/>
    <mergeCell ref="A1640:A1641"/>
    <mergeCell ref="B1640:B1641"/>
    <mergeCell ref="C1640:C1641"/>
    <mergeCell ref="D1640:D1641"/>
    <mergeCell ref="E1640:E1641"/>
    <mergeCell ref="F1640:H164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920-0996-4EAB-9C42-15BA8E535132}">
  <sheetPr>
    <tabColor theme="9"/>
  </sheetPr>
  <dimension ref="A1:J635"/>
  <sheetViews>
    <sheetView topLeftCell="A614" workbookViewId="0">
      <selection activeCell="E604" sqref="E60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159</v>
      </c>
      <c r="B5" s="6">
        <v>44926.591364560183</v>
      </c>
      <c r="C5" s="5" t="s">
        <v>160</v>
      </c>
      <c r="D5" s="7"/>
      <c r="E5" s="8"/>
      <c r="F5" s="9">
        <v>3046</v>
      </c>
      <c r="I5" s="10" t="s">
        <v>9</v>
      </c>
      <c r="J5" s="5" t="s">
        <v>160</v>
      </c>
    </row>
    <row r="6" spans="1:10">
      <c r="A6" s="5" t="s">
        <v>159</v>
      </c>
      <c r="B6" s="6">
        <v>44926.591364560183</v>
      </c>
      <c r="C6" s="5" t="s">
        <v>160</v>
      </c>
      <c r="D6" s="7"/>
      <c r="E6" s="8"/>
      <c r="H6" s="9">
        <v>49</v>
      </c>
      <c r="I6" s="5" t="s">
        <v>36</v>
      </c>
      <c r="J6" s="5" t="s">
        <v>160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112517555</v>
      </c>
      <c r="E8" s="14">
        <v>112517737</v>
      </c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/>
      <c r="B10" s="6"/>
      <c r="C10" s="5"/>
      <c r="D10" s="7"/>
      <c r="E10" s="8"/>
      <c r="H10" s="9"/>
      <c r="I10" s="10"/>
      <c r="J10" s="5"/>
    </row>
    <row r="11" spans="1:10">
      <c r="A11" s="5" t="s">
        <v>161</v>
      </c>
      <c r="B11" s="6">
        <v>44926.671332453705</v>
      </c>
      <c r="C11" s="5" t="s">
        <v>162</v>
      </c>
      <c r="D11" s="7"/>
      <c r="E11" s="8"/>
      <c r="F11" s="9">
        <v>6969.63</v>
      </c>
      <c r="I11" s="10" t="s">
        <v>9</v>
      </c>
      <c r="J11" s="5" t="s">
        <v>162</v>
      </c>
    </row>
    <row r="12" spans="1:10">
      <c r="A12" s="11" t="s">
        <v>22</v>
      </c>
      <c r="B12" s="3"/>
      <c r="C12" s="3"/>
      <c r="D12" s="7"/>
      <c r="E12" s="8"/>
      <c r="H12" s="9"/>
      <c r="I12" s="10"/>
      <c r="J12" s="5"/>
    </row>
    <row r="13" spans="1:10" ht="15.75">
      <c r="A13" s="13" t="s">
        <v>23</v>
      </c>
      <c r="B13" s="13" t="s">
        <v>24</v>
      </c>
      <c r="C13" s="13" t="s">
        <v>25</v>
      </c>
      <c r="D13" s="28">
        <v>112517556</v>
      </c>
      <c r="E13" s="14">
        <v>112517738</v>
      </c>
      <c r="H13" s="9"/>
      <c r="I13" s="10"/>
      <c r="J13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269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95" t="s">
        <v>0</v>
      </c>
      <c r="B18" s="95" t="s">
        <v>2</v>
      </c>
      <c r="C18" s="95" t="s">
        <v>3</v>
      </c>
      <c r="D18" s="95" t="s">
        <v>4</v>
      </c>
      <c r="E18" s="95" t="s">
        <v>5</v>
      </c>
      <c r="F18" s="97" t="s">
        <v>6</v>
      </c>
      <c r="G18" s="98"/>
      <c r="H18" s="99"/>
      <c r="I18" s="95" t="s">
        <v>7</v>
      </c>
      <c r="J18" s="95" t="s">
        <v>8</v>
      </c>
    </row>
    <row r="19" spans="1:10">
      <c r="A19" s="96"/>
      <c r="B19" s="96"/>
      <c r="C19" s="96"/>
      <c r="D19" s="96"/>
      <c r="E19" s="96"/>
      <c r="F19" s="4" t="s">
        <v>9</v>
      </c>
      <c r="G19" s="4" t="s">
        <v>10</v>
      </c>
      <c r="H19" s="4" t="s">
        <v>11</v>
      </c>
      <c r="I19" s="96"/>
      <c r="J19" s="96"/>
    </row>
    <row r="20" spans="1:10">
      <c r="A20" s="17" t="s">
        <v>270</v>
      </c>
      <c r="B20" s="30"/>
      <c r="C20" s="30"/>
    </row>
    <row r="21" spans="1:10">
      <c r="A21" s="11" t="s">
        <v>22</v>
      </c>
      <c r="B21" s="3"/>
      <c r="C21" s="3"/>
    </row>
    <row r="22" spans="1:10">
      <c r="A22" s="13" t="s">
        <v>23</v>
      </c>
      <c r="B22" s="13" t="s">
        <v>24</v>
      </c>
      <c r="C22" s="13" t="s">
        <v>25</v>
      </c>
    </row>
    <row r="23" spans="1:10">
      <c r="A23" s="29"/>
      <c r="B23" s="29"/>
      <c r="C23" s="29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216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95" t="s">
        <v>0</v>
      </c>
      <c r="B27" s="95" t="s">
        <v>2</v>
      </c>
      <c r="C27" s="95" t="s">
        <v>3</v>
      </c>
      <c r="D27" s="95" t="s">
        <v>4</v>
      </c>
      <c r="E27" s="95" t="s">
        <v>5</v>
      </c>
      <c r="F27" s="97" t="s">
        <v>6</v>
      </c>
      <c r="G27" s="98"/>
      <c r="H27" s="99"/>
      <c r="I27" s="95" t="s">
        <v>7</v>
      </c>
      <c r="J27" s="95" t="s">
        <v>8</v>
      </c>
    </row>
    <row r="28" spans="1:10">
      <c r="A28" s="96"/>
      <c r="B28" s="96"/>
      <c r="C28" s="96"/>
      <c r="D28" s="96"/>
      <c r="E28" s="96"/>
      <c r="F28" s="4" t="s">
        <v>9</v>
      </c>
      <c r="G28" s="4" t="s">
        <v>10</v>
      </c>
      <c r="H28" s="4" t="s">
        <v>11</v>
      </c>
      <c r="I28" s="96"/>
      <c r="J28" s="96"/>
    </row>
    <row r="29" spans="1:10">
      <c r="A29" s="5" t="s">
        <v>252</v>
      </c>
      <c r="B29" s="6">
        <v>44929.68464363426</v>
      </c>
      <c r="C29" s="5" t="s">
        <v>162</v>
      </c>
      <c r="D29" s="7"/>
      <c r="E29" s="8"/>
      <c r="F29" s="9">
        <v>2717.56</v>
      </c>
      <c r="I29" s="10" t="s">
        <v>9</v>
      </c>
      <c r="J29" s="5" t="s">
        <v>162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>
      <c r="A31" s="13" t="s">
        <v>23</v>
      </c>
      <c r="B31" s="13" t="s">
        <v>24</v>
      </c>
      <c r="C31" s="13" t="s">
        <v>25</v>
      </c>
      <c r="D31" s="28">
        <v>112518947</v>
      </c>
      <c r="E31" s="14">
        <v>112519157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253</v>
      </c>
      <c r="B34" s="6">
        <v>44929.793442418981</v>
      </c>
      <c r="C34" s="5" t="s">
        <v>160</v>
      </c>
      <c r="D34" s="7"/>
      <c r="E34" s="8"/>
      <c r="F34" s="9">
        <v>4658.82</v>
      </c>
      <c r="I34" s="10" t="s">
        <v>9</v>
      </c>
      <c r="J34" s="5" t="s">
        <v>160</v>
      </c>
    </row>
    <row r="35" spans="1:10">
      <c r="A35" s="5" t="s">
        <v>253</v>
      </c>
      <c r="B35" s="6">
        <v>44929.793442418981</v>
      </c>
      <c r="C35" s="5" t="s">
        <v>160</v>
      </c>
      <c r="D35" s="7"/>
      <c r="E35" s="8"/>
      <c r="H35" s="9">
        <v>122.01</v>
      </c>
      <c r="I35" s="5" t="s">
        <v>36</v>
      </c>
      <c r="J35" s="5" t="s">
        <v>160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>
      <c r="A37" s="13" t="s">
        <v>23</v>
      </c>
      <c r="B37" s="13" t="s">
        <v>24</v>
      </c>
      <c r="C37" s="13" t="s">
        <v>25</v>
      </c>
      <c r="D37" s="28">
        <v>112518948</v>
      </c>
      <c r="E37" s="14">
        <v>112519158</v>
      </c>
      <c r="H37" s="9"/>
      <c r="I37" s="10"/>
      <c r="J37" s="8"/>
    </row>
    <row r="38" spans="1:10">
      <c r="A38" s="5"/>
      <c r="B38" s="6"/>
      <c r="C38" s="5"/>
      <c r="D38" s="7"/>
      <c r="E38" s="8"/>
      <c r="H38" s="9"/>
      <c r="I38" s="10"/>
      <c r="J38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271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95" t="s">
        <v>0</v>
      </c>
      <c r="B42" s="95" t="s">
        <v>2</v>
      </c>
      <c r="C42" s="95" t="s">
        <v>3</v>
      </c>
      <c r="D42" s="95" t="s">
        <v>4</v>
      </c>
      <c r="E42" s="95" t="s">
        <v>5</v>
      </c>
      <c r="F42" s="97" t="s">
        <v>6</v>
      </c>
      <c r="G42" s="98"/>
      <c r="H42" s="99"/>
      <c r="I42" s="95" t="s">
        <v>7</v>
      </c>
      <c r="J42" s="95" t="s">
        <v>8</v>
      </c>
    </row>
    <row r="43" spans="1:10">
      <c r="A43" s="96"/>
      <c r="B43" s="96"/>
      <c r="C43" s="96"/>
      <c r="D43" s="96"/>
      <c r="E43" s="96"/>
      <c r="F43" s="4" t="s">
        <v>9</v>
      </c>
      <c r="G43" s="4" t="s">
        <v>10</v>
      </c>
      <c r="H43" s="4" t="s">
        <v>11</v>
      </c>
      <c r="I43" s="96"/>
      <c r="J43" s="96"/>
    </row>
    <row r="44" spans="1:10">
      <c r="A44" s="5" t="s">
        <v>295</v>
      </c>
      <c r="B44" s="6">
        <v>44930.674238969907</v>
      </c>
      <c r="C44" s="5" t="s">
        <v>162</v>
      </c>
      <c r="D44" s="7"/>
      <c r="E44" s="8"/>
      <c r="F44" s="9">
        <v>6501.89</v>
      </c>
      <c r="I44" s="10" t="s">
        <v>9</v>
      </c>
      <c r="J44" s="5" t="s">
        <v>162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>
      <c r="A46" s="13" t="s">
        <v>23</v>
      </c>
      <c r="B46" s="13" t="s">
        <v>24</v>
      </c>
      <c r="C46" s="13" t="s">
        <v>25</v>
      </c>
      <c r="D46" s="28">
        <v>112521201</v>
      </c>
      <c r="E46" s="14">
        <v>112521409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294</v>
      </c>
      <c r="B49" s="6">
        <v>44930.797601851853</v>
      </c>
      <c r="C49" s="5" t="s">
        <v>160</v>
      </c>
      <c r="D49" s="7"/>
      <c r="E49" s="8"/>
      <c r="F49" s="9">
        <v>4691.8100000000004</v>
      </c>
      <c r="I49" s="10" t="s">
        <v>9</v>
      </c>
      <c r="J49" s="5" t="s">
        <v>160</v>
      </c>
    </row>
    <row r="50" spans="1:10">
      <c r="A50" s="5" t="s">
        <v>294</v>
      </c>
      <c r="B50" s="6">
        <v>44930.797601851853</v>
      </c>
      <c r="C50" s="5" t="s">
        <v>160</v>
      </c>
      <c r="D50" s="7"/>
      <c r="E50" s="8"/>
      <c r="H50" s="9">
        <v>310.36</v>
      </c>
      <c r="I50" s="5" t="s">
        <v>36</v>
      </c>
      <c r="J50" s="5" t="s">
        <v>160</v>
      </c>
    </row>
    <row r="51" spans="1:10">
      <c r="A51" s="5" t="s">
        <v>294</v>
      </c>
      <c r="B51" s="6">
        <v>44930.797601851853</v>
      </c>
      <c r="C51" s="5" t="s">
        <v>160</v>
      </c>
      <c r="D51" s="7"/>
      <c r="E51" s="8"/>
      <c r="H51" s="9">
        <v>37.53</v>
      </c>
      <c r="I51" s="10" t="s">
        <v>37</v>
      </c>
      <c r="J51" s="5" t="s">
        <v>160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8"/>
    </row>
    <row r="53" spans="1:10" ht="15.75">
      <c r="A53" s="13" t="s">
        <v>23</v>
      </c>
      <c r="B53" s="13" t="s">
        <v>24</v>
      </c>
      <c r="C53" s="13" t="s">
        <v>25</v>
      </c>
      <c r="D53" s="28">
        <v>112521204</v>
      </c>
      <c r="E53" s="14">
        <v>112521410</v>
      </c>
      <c r="H53" s="9"/>
      <c r="I53" s="10"/>
      <c r="J53" s="8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323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95" t="s">
        <v>0</v>
      </c>
      <c r="B58" s="95" t="s">
        <v>2</v>
      </c>
      <c r="C58" s="95" t="s">
        <v>3</v>
      </c>
      <c r="D58" s="95" t="s">
        <v>4</v>
      </c>
      <c r="E58" s="95" t="s">
        <v>5</v>
      </c>
      <c r="F58" s="97" t="s">
        <v>6</v>
      </c>
      <c r="G58" s="98"/>
      <c r="H58" s="99"/>
      <c r="I58" s="95" t="s">
        <v>7</v>
      </c>
      <c r="J58" s="95" t="s">
        <v>8</v>
      </c>
    </row>
    <row r="59" spans="1:10">
      <c r="A59" s="96"/>
      <c r="B59" s="96"/>
      <c r="C59" s="96"/>
      <c r="D59" s="96"/>
      <c r="E59" s="96"/>
      <c r="F59" s="4" t="s">
        <v>9</v>
      </c>
      <c r="G59" s="4" t="s">
        <v>10</v>
      </c>
      <c r="H59" s="4" t="s">
        <v>11</v>
      </c>
      <c r="I59" s="96"/>
      <c r="J59" s="96"/>
    </row>
    <row r="60" spans="1:10">
      <c r="A60" s="5" t="s">
        <v>344</v>
      </c>
      <c r="B60" s="6">
        <v>44931.676947141204</v>
      </c>
      <c r="C60" s="5" t="s">
        <v>162</v>
      </c>
      <c r="D60" s="7"/>
      <c r="E60" s="8"/>
      <c r="F60" s="9">
        <v>4106.75</v>
      </c>
      <c r="I60" s="10" t="s">
        <v>9</v>
      </c>
      <c r="J60" s="5" t="s">
        <v>162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>
      <c r="A62" s="13" t="s">
        <v>23</v>
      </c>
      <c r="B62" s="13" t="s">
        <v>24</v>
      </c>
      <c r="C62" s="13" t="s">
        <v>25</v>
      </c>
      <c r="D62" s="28">
        <v>112541469</v>
      </c>
      <c r="E62" s="14">
        <v>112556940</v>
      </c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 t="s">
        <v>343</v>
      </c>
      <c r="B65" s="6">
        <v>44931.794945023146</v>
      </c>
      <c r="C65" s="5" t="s">
        <v>160</v>
      </c>
      <c r="D65" s="7"/>
      <c r="E65" s="8"/>
      <c r="F65" s="9">
        <v>7768.42</v>
      </c>
      <c r="I65" s="10" t="s">
        <v>9</v>
      </c>
      <c r="J65" s="5" t="s">
        <v>160</v>
      </c>
    </row>
    <row r="66" spans="1:10">
      <c r="A66" s="5" t="s">
        <v>343</v>
      </c>
      <c r="B66" s="6">
        <v>44931.794945023146</v>
      </c>
      <c r="C66" s="5" t="s">
        <v>160</v>
      </c>
      <c r="D66" s="7"/>
      <c r="E66" s="8"/>
      <c r="H66" s="9">
        <v>94.1</v>
      </c>
      <c r="I66" s="5" t="s">
        <v>36</v>
      </c>
      <c r="J66" s="5" t="s">
        <v>160</v>
      </c>
    </row>
    <row r="67" spans="1:10">
      <c r="A67" s="11" t="s">
        <v>22</v>
      </c>
      <c r="B67" s="3"/>
      <c r="C67" s="3"/>
      <c r="D67" s="7"/>
      <c r="E67" s="8"/>
      <c r="H67" s="9"/>
      <c r="I67" s="10"/>
      <c r="J67" s="5"/>
    </row>
    <row r="68" spans="1:10" ht="15.75">
      <c r="A68" s="13" t="s">
        <v>23</v>
      </c>
      <c r="B68" s="13" t="s">
        <v>24</v>
      </c>
      <c r="C68" s="13" t="s">
        <v>25</v>
      </c>
      <c r="D68" s="28">
        <v>112541879</v>
      </c>
      <c r="E68" s="14">
        <v>112556941</v>
      </c>
      <c r="H68" s="9"/>
      <c r="I68" s="10"/>
      <c r="J68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363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95" t="s">
        <v>0</v>
      </c>
      <c r="B73" s="95" t="s">
        <v>2</v>
      </c>
      <c r="C73" s="95" t="s">
        <v>3</v>
      </c>
      <c r="D73" s="95" t="s">
        <v>4</v>
      </c>
      <c r="E73" s="95" t="s">
        <v>5</v>
      </c>
      <c r="F73" s="97" t="s">
        <v>6</v>
      </c>
      <c r="G73" s="98"/>
      <c r="H73" s="99"/>
      <c r="I73" s="95" t="s">
        <v>7</v>
      </c>
      <c r="J73" s="95" t="s">
        <v>8</v>
      </c>
    </row>
    <row r="74" spans="1:10">
      <c r="A74" s="96"/>
      <c r="B74" s="96"/>
      <c r="C74" s="96"/>
      <c r="D74" s="96"/>
      <c r="E74" s="96"/>
      <c r="F74" s="4" t="s">
        <v>9</v>
      </c>
      <c r="G74" s="4" t="s">
        <v>10</v>
      </c>
      <c r="H74" s="4" t="s">
        <v>11</v>
      </c>
      <c r="I74" s="96"/>
      <c r="J74" s="96"/>
    </row>
    <row r="75" spans="1:10">
      <c r="A75" s="5" t="s">
        <v>404</v>
      </c>
      <c r="B75" s="6">
        <v>44932.805812465274</v>
      </c>
      <c r="C75" s="5" t="s">
        <v>162</v>
      </c>
      <c r="D75" s="7"/>
      <c r="E75" s="8"/>
      <c r="F75" s="9">
        <v>11160.2</v>
      </c>
      <c r="I75" s="10" t="s">
        <v>9</v>
      </c>
      <c r="J75" s="5" t="s">
        <v>162</v>
      </c>
    </row>
    <row r="76" spans="1:10">
      <c r="A76" s="5" t="s">
        <v>404</v>
      </c>
      <c r="B76" s="6">
        <v>44932.805812465274</v>
      </c>
      <c r="C76" s="5" t="s">
        <v>162</v>
      </c>
      <c r="D76" s="7"/>
      <c r="E76" s="8"/>
      <c r="H76" s="9">
        <v>25</v>
      </c>
      <c r="I76" s="10" t="s">
        <v>37</v>
      </c>
      <c r="J76" s="5" t="s">
        <v>162</v>
      </c>
    </row>
    <row r="77" spans="1:10">
      <c r="A77" s="11" t="s">
        <v>22</v>
      </c>
      <c r="B77" s="3"/>
      <c r="C77" s="3"/>
      <c r="D77" s="7"/>
      <c r="E77" s="8"/>
      <c r="H77" s="9"/>
      <c r="I77" s="10"/>
      <c r="J77" s="5"/>
    </row>
    <row r="78" spans="1:10" ht="15.75">
      <c r="A78" s="13" t="s">
        <v>23</v>
      </c>
      <c r="B78" s="13" t="s">
        <v>24</v>
      </c>
      <c r="C78" s="13" t="s">
        <v>25</v>
      </c>
      <c r="D78" s="28">
        <v>112542531</v>
      </c>
      <c r="E78" s="14">
        <v>112556942</v>
      </c>
      <c r="H78" s="9"/>
      <c r="I78" s="10"/>
      <c r="J78" s="5"/>
    </row>
    <row r="79" spans="1:10">
      <c r="A79" s="5"/>
      <c r="B79" s="6"/>
      <c r="C79" s="5"/>
      <c r="D79" s="7"/>
      <c r="E79" s="8"/>
      <c r="H79" s="9"/>
      <c r="I79" s="10"/>
      <c r="J79" s="5"/>
    </row>
    <row r="80" spans="1:10">
      <c r="A80" s="5"/>
      <c r="B80" s="6"/>
      <c r="C80" s="5"/>
      <c r="D80" s="7"/>
      <c r="E80" s="8"/>
      <c r="H80" s="9"/>
      <c r="I80" s="10"/>
      <c r="J80" s="5"/>
    </row>
    <row r="81" spans="1:10">
      <c r="A81" s="11" t="s">
        <v>22</v>
      </c>
      <c r="B81" s="3"/>
      <c r="C81" s="3"/>
      <c r="D81" s="7"/>
      <c r="E81" s="8"/>
      <c r="H81" s="9"/>
      <c r="I81" s="10"/>
      <c r="J81" s="5"/>
    </row>
    <row r="82" spans="1:10">
      <c r="A82" s="13" t="s">
        <v>23</v>
      </c>
      <c r="B82" s="13" t="s">
        <v>24</v>
      </c>
      <c r="C82" s="13" t="s">
        <v>25</v>
      </c>
      <c r="D82" s="7"/>
      <c r="E82" s="8"/>
      <c r="H82" s="9"/>
      <c r="I82" s="10"/>
      <c r="J82" s="5"/>
    </row>
    <row r="83" spans="1:10">
      <c r="A83" s="17" t="s">
        <v>430</v>
      </c>
      <c r="B83" s="17"/>
      <c r="C83" s="17"/>
      <c r="D83" s="17"/>
      <c r="E83" s="17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366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95" t="s">
        <v>0</v>
      </c>
      <c r="B88" s="95" t="s">
        <v>2</v>
      </c>
      <c r="C88" s="95" t="s">
        <v>3</v>
      </c>
      <c r="D88" s="95" t="s">
        <v>4</v>
      </c>
      <c r="E88" s="95" t="s">
        <v>5</v>
      </c>
      <c r="F88" s="97" t="s">
        <v>6</v>
      </c>
      <c r="G88" s="98"/>
      <c r="H88" s="99"/>
      <c r="I88" s="95" t="s">
        <v>7</v>
      </c>
      <c r="J88" s="95" t="s">
        <v>8</v>
      </c>
    </row>
    <row r="89" spans="1:10">
      <c r="A89" s="96"/>
      <c r="B89" s="96"/>
      <c r="C89" s="96"/>
      <c r="D89" s="96"/>
      <c r="E89" s="96"/>
      <c r="F89" s="4" t="s">
        <v>9</v>
      </c>
      <c r="G89" s="4" t="s">
        <v>10</v>
      </c>
      <c r="H89" s="4" t="s">
        <v>11</v>
      </c>
      <c r="I89" s="96"/>
      <c r="J89" s="96"/>
    </row>
    <row r="90" spans="1:10">
      <c r="A90" s="5" t="s">
        <v>403</v>
      </c>
      <c r="B90" s="6">
        <v>44933.596613541667</v>
      </c>
      <c r="C90" s="5" t="s">
        <v>162</v>
      </c>
      <c r="D90" s="7"/>
      <c r="E90" s="8"/>
      <c r="F90" s="9">
        <v>8837.16</v>
      </c>
      <c r="I90" s="10" t="s">
        <v>9</v>
      </c>
      <c r="J90" s="5" t="s">
        <v>162</v>
      </c>
    </row>
    <row r="91" spans="1:10">
      <c r="A91" s="11" t="s">
        <v>22</v>
      </c>
      <c r="B91" s="3"/>
      <c r="C91" s="3"/>
      <c r="D91" s="7"/>
      <c r="E91" s="8"/>
      <c r="H91" s="9"/>
      <c r="I91" s="10"/>
      <c r="J91" s="5"/>
    </row>
    <row r="92" spans="1:10" ht="15.75">
      <c r="A92" s="13" t="s">
        <v>23</v>
      </c>
      <c r="B92" s="13" t="s">
        <v>24</v>
      </c>
      <c r="C92" s="13" t="s">
        <v>25</v>
      </c>
      <c r="D92" s="28">
        <v>112563532</v>
      </c>
      <c r="E92" s="14">
        <v>112563592</v>
      </c>
      <c r="H92" s="9"/>
      <c r="I92" s="10"/>
      <c r="J92" s="5"/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>
      <c r="A96" s="13" t="s">
        <v>23</v>
      </c>
      <c r="B96" s="13" t="s">
        <v>24</v>
      </c>
      <c r="C96" s="13" t="s">
        <v>25</v>
      </c>
      <c r="D96" s="7"/>
      <c r="E96" s="8"/>
      <c r="H96" s="9"/>
      <c r="I96" s="10"/>
      <c r="J96" s="5"/>
    </row>
    <row r="97" spans="1:10">
      <c r="A97" s="17" t="s">
        <v>430</v>
      </c>
      <c r="B97" s="17"/>
      <c r="C97" s="17"/>
      <c r="D97" s="17"/>
      <c r="E97" s="17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433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5" t="s">
        <v>0</v>
      </c>
      <c r="B102" s="95" t="s">
        <v>2</v>
      </c>
      <c r="C102" s="95" t="s">
        <v>3</v>
      </c>
      <c r="D102" s="95" t="s">
        <v>4</v>
      </c>
      <c r="E102" s="95" t="s">
        <v>5</v>
      </c>
      <c r="F102" s="97" t="s">
        <v>6</v>
      </c>
      <c r="G102" s="98"/>
      <c r="H102" s="99"/>
      <c r="I102" s="95" t="s">
        <v>7</v>
      </c>
      <c r="J102" s="95" t="s">
        <v>8</v>
      </c>
    </row>
    <row r="103" spans="1:10">
      <c r="A103" s="96"/>
      <c r="B103" s="96"/>
      <c r="C103" s="96"/>
      <c r="D103" s="96"/>
      <c r="E103" s="96"/>
      <c r="F103" s="4" t="s">
        <v>9</v>
      </c>
      <c r="G103" s="4" t="s">
        <v>10</v>
      </c>
      <c r="H103" s="4" t="s">
        <v>11</v>
      </c>
      <c r="I103" s="96"/>
      <c r="J103" s="96"/>
    </row>
    <row r="104" spans="1:10">
      <c r="A104" s="5" t="s">
        <v>455</v>
      </c>
      <c r="B104" s="6">
        <v>44935.678215138891</v>
      </c>
      <c r="C104" s="5" t="s">
        <v>162</v>
      </c>
      <c r="D104" s="7"/>
      <c r="E104" s="8"/>
      <c r="F104" s="9">
        <v>3870.39</v>
      </c>
      <c r="I104" s="10" t="s">
        <v>9</v>
      </c>
      <c r="J104" s="5" t="s">
        <v>162</v>
      </c>
    </row>
    <row r="105" spans="1:10">
      <c r="A105" s="11" t="s">
        <v>22</v>
      </c>
      <c r="B105" s="3"/>
      <c r="C105" s="3"/>
      <c r="D105" s="7"/>
      <c r="E105" s="8"/>
      <c r="H105" s="9"/>
      <c r="I105" s="10"/>
      <c r="J105" s="5"/>
    </row>
    <row r="106" spans="1:10" ht="15.75">
      <c r="A106" s="13" t="s">
        <v>23</v>
      </c>
      <c r="B106" s="13" t="s">
        <v>24</v>
      </c>
      <c r="C106" s="13" t="s">
        <v>25</v>
      </c>
      <c r="D106" s="28">
        <v>112569775</v>
      </c>
      <c r="E106" s="14">
        <v>112569866</v>
      </c>
      <c r="H106" s="9"/>
      <c r="I106" s="10"/>
      <c r="J106" s="5"/>
    </row>
    <row r="107" spans="1:10" ht="15.75">
      <c r="A107" s="5"/>
      <c r="B107" s="6"/>
      <c r="C107" s="5"/>
      <c r="D107" s="43">
        <v>112563533</v>
      </c>
      <c r="E107" s="31" t="s">
        <v>314</v>
      </c>
      <c r="H107" s="9"/>
      <c r="I107" s="10"/>
      <c r="J107" s="5"/>
    </row>
    <row r="108" spans="1:10">
      <c r="A108" s="5"/>
      <c r="B108" s="6"/>
      <c r="C108" s="5"/>
      <c r="D108" s="7"/>
      <c r="E108" s="8"/>
      <c r="H108" s="9"/>
      <c r="I108" s="10"/>
      <c r="J108" s="5"/>
    </row>
    <row r="109" spans="1:10">
      <c r="A109" s="5"/>
      <c r="B109" s="6"/>
      <c r="C109" s="5"/>
      <c r="D109" s="7"/>
      <c r="E109" s="8"/>
      <c r="H109" s="9"/>
      <c r="I109" s="10"/>
      <c r="J109" s="5"/>
    </row>
    <row r="110" spans="1:10">
      <c r="A110" s="5" t="s">
        <v>454</v>
      </c>
      <c r="B110" s="6">
        <v>44935.800395335646</v>
      </c>
      <c r="C110" s="5" t="s">
        <v>160</v>
      </c>
      <c r="D110" s="7"/>
      <c r="E110" s="8"/>
      <c r="F110" s="9">
        <v>4893.62</v>
      </c>
      <c r="I110" s="10" t="s">
        <v>9</v>
      </c>
      <c r="J110" s="5" t="s">
        <v>160</v>
      </c>
    </row>
    <row r="111" spans="1:10">
      <c r="A111" s="5" t="s">
        <v>454</v>
      </c>
      <c r="B111" s="6">
        <v>44935.800395335646</v>
      </c>
      <c r="C111" s="5" t="s">
        <v>160</v>
      </c>
      <c r="D111" s="7"/>
      <c r="E111" s="8"/>
      <c r="H111" s="9">
        <v>124.35</v>
      </c>
      <c r="I111" s="5" t="s">
        <v>36</v>
      </c>
      <c r="J111" s="5" t="s">
        <v>160</v>
      </c>
    </row>
    <row r="112" spans="1:10">
      <c r="A112" s="11" t="s">
        <v>22</v>
      </c>
      <c r="B112" s="3"/>
      <c r="C112" s="3"/>
      <c r="D112" s="7"/>
      <c r="E112" s="8"/>
      <c r="H112" s="9"/>
      <c r="I112" s="10"/>
      <c r="J112" s="5"/>
    </row>
    <row r="113" spans="1:10" ht="15.75">
      <c r="A113" s="13" t="s">
        <v>23</v>
      </c>
      <c r="B113" s="13" t="s">
        <v>24</v>
      </c>
      <c r="C113" s="13" t="s">
        <v>25</v>
      </c>
      <c r="D113" s="28">
        <v>112569777</v>
      </c>
      <c r="E113" s="14">
        <v>112569868</v>
      </c>
      <c r="H113" s="9"/>
      <c r="I113" s="10"/>
      <c r="J113" s="5"/>
    </row>
    <row r="114" spans="1:10">
      <c r="A114" s="5"/>
      <c r="B114" s="6"/>
      <c r="C114" s="5"/>
      <c r="D114" s="7"/>
      <c r="E114" s="8"/>
      <c r="H114" s="9"/>
      <c r="I114" s="10"/>
      <c r="J114" s="5"/>
    </row>
    <row r="116" spans="1:10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3" t="s">
        <v>474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95" t="s">
        <v>0</v>
      </c>
      <c r="B118" s="95" t="s">
        <v>2</v>
      </c>
      <c r="C118" s="95" t="s">
        <v>3</v>
      </c>
      <c r="D118" s="95" t="s">
        <v>4</v>
      </c>
      <c r="E118" s="95" t="s">
        <v>5</v>
      </c>
      <c r="F118" s="97" t="s">
        <v>6</v>
      </c>
      <c r="G118" s="98"/>
      <c r="H118" s="99"/>
      <c r="I118" s="95" t="s">
        <v>7</v>
      </c>
      <c r="J118" s="95" t="s">
        <v>8</v>
      </c>
    </row>
    <row r="119" spans="1:10">
      <c r="A119" s="96"/>
      <c r="B119" s="96"/>
      <c r="C119" s="96"/>
      <c r="D119" s="96"/>
      <c r="E119" s="96"/>
      <c r="F119" s="4" t="s">
        <v>9</v>
      </c>
      <c r="G119" s="4" t="s">
        <v>10</v>
      </c>
      <c r="H119" s="4" t="s">
        <v>11</v>
      </c>
      <c r="I119" s="96"/>
      <c r="J119" s="96"/>
    </row>
    <row r="120" spans="1:10">
      <c r="A120" s="5" t="s">
        <v>492</v>
      </c>
      <c r="B120" s="6">
        <v>44936.670316018521</v>
      </c>
      <c r="C120" s="5" t="s">
        <v>162</v>
      </c>
      <c r="D120" s="7"/>
      <c r="E120" s="8"/>
      <c r="F120" s="9">
        <v>5493.24</v>
      </c>
      <c r="I120" s="10" t="s">
        <v>9</v>
      </c>
      <c r="J120" s="5" t="s">
        <v>162</v>
      </c>
    </row>
    <row r="121" spans="1:10">
      <c r="A121" s="11" t="s">
        <v>22</v>
      </c>
      <c r="B121" s="3"/>
      <c r="C121" s="3"/>
      <c r="D121" s="7"/>
      <c r="E121" s="8"/>
      <c r="H121" s="9"/>
      <c r="I121" s="10"/>
      <c r="J121" s="5"/>
    </row>
    <row r="122" spans="1:10" ht="15.75">
      <c r="A122" s="13" t="s">
        <v>23</v>
      </c>
      <c r="B122" s="13" t="s">
        <v>24</v>
      </c>
      <c r="C122" s="13" t="s">
        <v>25</v>
      </c>
      <c r="D122" s="28">
        <v>112576484</v>
      </c>
      <c r="E122" s="14">
        <v>112576586</v>
      </c>
      <c r="H122" s="9"/>
      <c r="I122" s="10"/>
      <c r="J122" s="5"/>
    </row>
    <row r="123" spans="1:10">
      <c r="A123" s="5"/>
      <c r="B123" s="6"/>
      <c r="C123" s="5"/>
      <c r="D123" s="7"/>
      <c r="E123" s="8"/>
      <c r="H123" s="9"/>
      <c r="I123" s="10"/>
      <c r="J123" s="5"/>
    </row>
    <row r="124" spans="1:10">
      <c r="A124" s="5"/>
      <c r="B124" s="6"/>
      <c r="C124" s="5"/>
      <c r="D124" s="7"/>
      <c r="E124" s="8"/>
      <c r="H124" s="9"/>
      <c r="I124" s="10"/>
      <c r="J124" s="5"/>
    </row>
    <row r="125" spans="1:10">
      <c r="A125" s="5" t="s">
        <v>491</v>
      </c>
      <c r="B125" s="6">
        <v>44936.798751168979</v>
      </c>
      <c r="C125" s="5" t="s">
        <v>160</v>
      </c>
      <c r="D125" s="7"/>
      <c r="E125" s="8"/>
      <c r="F125" s="9">
        <v>7890.58</v>
      </c>
      <c r="I125" s="10" t="s">
        <v>9</v>
      </c>
      <c r="J125" s="5" t="s">
        <v>160</v>
      </c>
    </row>
    <row r="126" spans="1:10">
      <c r="A126" s="11" t="s">
        <v>22</v>
      </c>
      <c r="B126" s="3"/>
      <c r="C126" s="3"/>
      <c r="D126" s="7"/>
      <c r="E126" s="8"/>
      <c r="H126" s="9"/>
      <c r="I126" s="10"/>
      <c r="J126" s="5"/>
    </row>
    <row r="127" spans="1:10" ht="15.75">
      <c r="A127" s="13" t="s">
        <v>23</v>
      </c>
      <c r="B127" s="13" t="s">
        <v>24</v>
      </c>
      <c r="C127" s="13" t="s">
        <v>25</v>
      </c>
      <c r="D127" s="28">
        <v>112576486</v>
      </c>
      <c r="E127" s="14">
        <v>112576590</v>
      </c>
      <c r="H127" s="9"/>
      <c r="I127" s="10"/>
      <c r="J127" s="5"/>
    </row>
    <row r="128" spans="1:10">
      <c r="A128" s="5"/>
      <c r="B128" s="6"/>
      <c r="C128" s="5"/>
      <c r="D128" s="7"/>
      <c r="E128" s="8"/>
      <c r="H128" s="9"/>
      <c r="I128" s="10"/>
      <c r="J128" s="5"/>
    </row>
    <row r="130" spans="1:10">
      <c r="A130" s="1" t="s">
        <v>0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3" t="s">
        <v>508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95" t="s">
        <v>0</v>
      </c>
      <c r="B132" s="95" t="s">
        <v>2</v>
      </c>
      <c r="C132" s="95" t="s">
        <v>3</v>
      </c>
      <c r="D132" s="95" t="s">
        <v>4</v>
      </c>
      <c r="E132" s="95" t="s">
        <v>5</v>
      </c>
      <c r="F132" s="97" t="s">
        <v>6</v>
      </c>
      <c r="G132" s="98"/>
      <c r="H132" s="99"/>
      <c r="I132" s="95" t="s">
        <v>7</v>
      </c>
      <c r="J132" s="95" t="s">
        <v>8</v>
      </c>
    </row>
    <row r="133" spans="1:10">
      <c r="A133" s="96"/>
      <c r="B133" s="96"/>
      <c r="C133" s="96"/>
      <c r="D133" s="96"/>
      <c r="E133" s="96"/>
      <c r="F133" s="4" t="s">
        <v>9</v>
      </c>
      <c r="G133" s="4" t="s">
        <v>10</v>
      </c>
      <c r="H133" s="4" t="s">
        <v>11</v>
      </c>
      <c r="I133" s="96"/>
      <c r="J133" s="96"/>
    </row>
    <row r="134" spans="1:10">
      <c r="A134" s="5"/>
      <c r="B134" s="6"/>
      <c r="C134" s="5"/>
      <c r="D134" s="7"/>
      <c r="E134" s="8"/>
      <c r="F134" s="9"/>
      <c r="I134" s="10"/>
      <c r="J134" s="5"/>
    </row>
    <row r="135" spans="1:10">
      <c r="A135" s="5"/>
      <c r="B135" s="6"/>
      <c r="C135" s="5"/>
      <c r="D135" s="7"/>
      <c r="E135" s="8"/>
      <c r="F135" s="9"/>
      <c r="I135" s="10"/>
      <c r="J135" s="5"/>
    </row>
    <row r="136" spans="1:10">
      <c r="A136" s="11" t="s">
        <v>22</v>
      </c>
      <c r="B136" s="3"/>
      <c r="C136" s="3"/>
      <c r="D136" s="7"/>
      <c r="E136" s="8"/>
      <c r="H136" s="9"/>
      <c r="I136" s="10"/>
      <c r="J136" s="8"/>
    </row>
    <row r="137" spans="1:10" ht="15.75">
      <c r="A137" s="13" t="s">
        <v>23</v>
      </c>
      <c r="B137" s="13" t="s">
        <v>24</v>
      </c>
      <c r="C137" s="13" t="s">
        <v>25</v>
      </c>
      <c r="D137" s="28"/>
      <c r="E137" s="14"/>
      <c r="H137" s="9"/>
      <c r="I137" s="10"/>
      <c r="J137" s="8"/>
    </row>
    <row r="138" spans="1:10">
      <c r="A138" s="40" t="s">
        <v>765</v>
      </c>
      <c r="B138" s="52"/>
      <c r="C138" s="40"/>
      <c r="D138" s="7"/>
      <c r="E138" s="8"/>
      <c r="H138" s="9"/>
      <c r="I138" s="10"/>
      <c r="J138" s="8"/>
    </row>
    <row r="140" spans="1:10">
      <c r="A140" s="1" t="s">
        <v>0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3" t="s">
        <v>541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95" t="s">
        <v>0</v>
      </c>
      <c r="B142" s="95" t="s">
        <v>2</v>
      </c>
      <c r="C142" s="95" t="s">
        <v>3</v>
      </c>
      <c r="D142" s="95" t="s">
        <v>4</v>
      </c>
      <c r="E142" s="95" t="s">
        <v>5</v>
      </c>
      <c r="F142" s="97" t="s">
        <v>6</v>
      </c>
      <c r="G142" s="98"/>
      <c r="H142" s="99"/>
      <c r="I142" s="95" t="s">
        <v>7</v>
      </c>
      <c r="J142" s="95" t="s">
        <v>8</v>
      </c>
    </row>
    <row r="143" spans="1:10">
      <c r="A143" s="96"/>
      <c r="B143" s="96"/>
      <c r="C143" s="96"/>
      <c r="D143" s="96"/>
      <c r="E143" s="96"/>
      <c r="F143" s="4" t="s">
        <v>9</v>
      </c>
      <c r="G143" s="4" t="s">
        <v>10</v>
      </c>
      <c r="H143" s="4" t="s">
        <v>11</v>
      </c>
      <c r="I143" s="96"/>
      <c r="J143" s="96"/>
    </row>
    <row r="144" spans="1:10">
      <c r="A144" s="5" t="s">
        <v>540</v>
      </c>
      <c r="B144" s="6">
        <v>44938.301549212963</v>
      </c>
      <c r="C144" s="5" t="s">
        <v>162</v>
      </c>
      <c r="D144" s="10"/>
      <c r="E144" s="8"/>
      <c r="F144" s="9">
        <v>10683.18</v>
      </c>
      <c r="I144" s="10" t="s">
        <v>9</v>
      </c>
      <c r="J144" s="5" t="s">
        <v>162</v>
      </c>
    </row>
    <row r="145" spans="1:10">
      <c r="A145" s="11" t="s">
        <v>22</v>
      </c>
      <c r="B145" s="3"/>
      <c r="C145" s="3"/>
      <c r="D145" s="7"/>
      <c r="E145" s="8"/>
      <c r="H145" s="9"/>
      <c r="I145" s="10"/>
      <c r="J145" s="5"/>
    </row>
    <row r="146" spans="1:10" ht="15.75">
      <c r="A146" s="13" t="s">
        <v>23</v>
      </c>
      <c r="B146" s="13" t="s">
        <v>24</v>
      </c>
      <c r="C146" s="13" t="s">
        <v>25</v>
      </c>
      <c r="D146" s="28">
        <v>112584035</v>
      </c>
      <c r="E146" s="14">
        <v>112584190</v>
      </c>
      <c r="H146" s="9"/>
      <c r="I146" s="10"/>
      <c r="J146" s="5"/>
    </row>
    <row r="150" spans="1:10">
      <c r="A150" s="26" t="s">
        <v>543</v>
      </c>
    </row>
    <row r="152" spans="1:10">
      <c r="A152" s="5" t="s">
        <v>562</v>
      </c>
      <c r="B152" s="6">
        <v>44938.796636724539</v>
      </c>
      <c r="C152" s="5" t="s">
        <v>162</v>
      </c>
      <c r="D152" s="7"/>
      <c r="E152" s="8"/>
      <c r="F152" s="9">
        <v>9847.5</v>
      </c>
      <c r="I152" s="10" t="s">
        <v>9</v>
      </c>
      <c r="J152" s="5" t="s">
        <v>162</v>
      </c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8"/>
    </row>
    <row r="154" spans="1:10" ht="15.75">
      <c r="A154" s="13" t="s">
        <v>23</v>
      </c>
      <c r="B154" s="13" t="s">
        <v>24</v>
      </c>
      <c r="C154" s="13" t="s">
        <v>25</v>
      </c>
      <c r="D154" s="28">
        <v>112587046</v>
      </c>
      <c r="E154" s="14">
        <v>112587223</v>
      </c>
      <c r="F154" s="9"/>
      <c r="I154" s="10"/>
      <c r="J154" s="8"/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585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5" t="s">
        <v>0</v>
      </c>
      <c r="B159" s="95" t="s">
        <v>2</v>
      </c>
      <c r="C159" s="95" t="s">
        <v>3</v>
      </c>
      <c r="D159" s="95" t="s">
        <v>4</v>
      </c>
      <c r="E159" s="95" t="s">
        <v>5</v>
      </c>
      <c r="F159" s="97" t="s">
        <v>6</v>
      </c>
      <c r="G159" s="98"/>
      <c r="H159" s="99"/>
      <c r="I159" s="95" t="s">
        <v>7</v>
      </c>
      <c r="J159" s="95" t="s">
        <v>8</v>
      </c>
    </row>
    <row r="160" spans="1:10">
      <c r="A160" s="96"/>
      <c r="B160" s="96"/>
      <c r="C160" s="96"/>
      <c r="D160" s="96"/>
      <c r="E160" s="96"/>
      <c r="F160" s="4" t="s">
        <v>9</v>
      </c>
      <c r="G160" s="4" t="s">
        <v>10</v>
      </c>
      <c r="H160" s="4" t="s">
        <v>11</v>
      </c>
      <c r="I160" s="96"/>
      <c r="J160" s="96"/>
    </row>
    <row r="161" spans="1:10">
      <c r="A161" s="5" t="s">
        <v>619</v>
      </c>
      <c r="B161" s="6">
        <v>44939.797336157404</v>
      </c>
      <c r="C161" s="5" t="s">
        <v>162</v>
      </c>
      <c r="D161" s="7"/>
      <c r="E161" s="8"/>
      <c r="F161" s="9">
        <v>11694.67</v>
      </c>
      <c r="I161" s="10" t="s">
        <v>9</v>
      </c>
      <c r="J161" s="5" t="s">
        <v>162</v>
      </c>
    </row>
    <row r="162" spans="1:10">
      <c r="A162" s="11" t="s">
        <v>22</v>
      </c>
      <c r="B162" s="3"/>
      <c r="C162" s="3"/>
      <c r="D162" s="7"/>
      <c r="E162" s="8"/>
      <c r="H162" s="9"/>
      <c r="I162" s="5"/>
      <c r="J162" s="8"/>
    </row>
    <row r="163" spans="1:10" ht="15.75">
      <c r="A163" s="13" t="s">
        <v>23</v>
      </c>
      <c r="B163" s="13" t="s">
        <v>24</v>
      </c>
      <c r="C163" s="13" t="s">
        <v>25</v>
      </c>
      <c r="D163" s="28">
        <v>112587047</v>
      </c>
      <c r="E163" s="14">
        <v>112587224</v>
      </c>
      <c r="H163" s="9"/>
      <c r="I163" s="5"/>
      <c r="J163" s="8"/>
    </row>
    <row r="164" spans="1:10">
      <c r="A164" s="5"/>
      <c r="B164" s="6"/>
      <c r="C164" s="5"/>
      <c r="D164" s="8"/>
      <c r="H164" s="9"/>
      <c r="I164" s="5"/>
      <c r="J164" s="8"/>
    </row>
    <row r="165" spans="1:10">
      <c r="A165" s="5"/>
      <c r="B165" s="6"/>
      <c r="C165" s="5"/>
      <c r="D165" s="7"/>
      <c r="E165" s="8"/>
      <c r="H165" s="9"/>
      <c r="I165" s="5"/>
      <c r="J165" s="8"/>
    </row>
    <row r="166" spans="1:10">
      <c r="A166" s="11" t="s">
        <v>22</v>
      </c>
      <c r="B166" s="3"/>
      <c r="C166" s="3"/>
      <c r="D166" s="7"/>
      <c r="E166" s="8"/>
      <c r="H166" s="9"/>
      <c r="I166" s="5"/>
      <c r="J166" s="8"/>
    </row>
    <row r="167" spans="1:10">
      <c r="A167" s="13" t="s">
        <v>23</v>
      </c>
      <c r="B167" s="13" t="s">
        <v>24</v>
      </c>
      <c r="C167" s="13" t="s">
        <v>25</v>
      </c>
      <c r="D167" s="7"/>
      <c r="E167" s="8"/>
      <c r="H167" s="9"/>
      <c r="I167" s="5"/>
      <c r="J167" s="8"/>
    </row>
    <row r="168" spans="1:10">
      <c r="A168" s="17" t="s">
        <v>642</v>
      </c>
      <c r="B168" s="30"/>
      <c r="C168" s="30"/>
      <c r="D168" s="30"/>
    </row>
    <row r="170" spans="1:10">
      <c r="A170" s="1" t="s">
        <v>0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3" t="s">
        <v>581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95" t="s">
        <v>0</v>
      </c>
      <c r="B172" s="95" t="s">
        <v>2</v>
      </c>
      <c r="C172" s="95" t="s">
        <v>3</v>
      </c>
      <c r="D172" s="95" t="s">
        <v>4</v>
      </c>
      <c r="E172" s="95" t="s">
        <v>5</v>
      </c>
      <c r="F172" s="97" t="s">
        <v>6</v>
      </c>
      <c r="G172" s="98"/>
      <c r="H172" s="99"/>
      <c r="I172" s="95" t="s">
        <v>7</v>
      </c>
      <c r="J172" s="95" t="s">
        <v>8</v>
      </c>
    </row>
    <row r="173" spans="1:10">
      <c r="A173" s="96"/>
      <c r="B173" s="96"/>
      <c r="C173" s="96"/>
      <c r="D173" s="96"/>
      <c r="E173" s="96"/>
      <c r="F173" s="4" t="s">
        <v>9</v>
      </c>
      <c r="G173" s="4" t="s">
        <v>10</v>
      </c>
      <c r="H173" s="4" t="s">
        <v>11</v>
      </c>
      <c r="I173" s="96"/>
      <c r="J173" s="96"/>
    </row>
    <row r="174" spans="1:10">
      <c r="A174" s="5" t="s">
        <v>618</v>
      </c>
      <c r="B174" s="6">
        <v>44940.598317708333</v>
      </c>
      <c r="C174" s="5" t="s">
        <v>160</v>
      </c>
      <c r="D174" s="7"/>
      <c r="E174" s="8"/>
      <c r="F174" s="9">
        <v>18697.560000000001</v>
      </c>
      <c r="I174" s="10" t="s">
        <v>9</v>
      </c>
      <c r="J174" s="5" t="s">
        <v>160</v>
      </c>
    </row>
    <row r="175" spans="1:10">
      <c r="A175" s="5" t="s">
        <v>618</v>
      </c>
      <c r="B175" s="6">
        <v>44940.598317708333</v>
      </c>
      <c r="C175" s="5" t="s">
        <v>160</v>
      </c>
      <c r="D175" s="7"/>
      <c r="E175" s="8"/>
      <c r="H175" s="9">
        <v>83.36</v>
      </c>
      <c r="I175" s="5" t="s">
        <v>36</v>
      </c>
      <c r="J175" s="5" t="s">
        <v>160</v>
      </c>
    </row>
    <row r="176" spans="1:10">
      <c r="A176" s="11" t="s">
        <v>22</v>
      </c>
      <c r="B176" s="3"/>
      <c r="C176" s="3"/>
      <c r="D176" s="7"/>
      <c r="E176" s="8"/>
      <c r="H176" s="9"/>
      <c r="I176" s="5"/>
      <c r="J176" s="8"/>
    </row>
    <row r="177" spans="1:10" ht="15.75">
      <c r="A177" s="13" t="s">
        <v>23</v>
      </c>
      <c r="B177" s="13" t="s">
        <v>24</v>
      </c>
      <c r="C177" s="13" t="s">
        <v>25</v>
      </c>
      <c r="D177" s="28">
        <v>112600287</v>
      </c>
      <c r="E177" s="14">
        <v>112603527</v>
      </c>
      <c r="H177" s="9"/>
      <c r="I177" s="5"/>
      <c r="J177" s="8"/>
    </row>
    <row r="180" spans="1:10">
      <c r="A180" s="11" t="s">
        <v>22</v>
      </c>
      <c r="B180" s="3"/>
      <c r="C180" s="3"/>
      <c r="D180" s="7"/>
      <c r="E180" s="8"/>
      <c r="H180" s="9"/>
      <c r="I180" s="5"/>
      <c r="J180" s="8"/>
    </row>
    <row r="181" spans="1:10">
      <c r="A181" s="13" t="s">
        <v>23</v>
      </c>
      <c r="B181" s="13" t="s">
        <v>24</v>
      </c>
      <c r="C181" s="13" t="s">
        <v>25</v>
      </c>
      <c r="D181" s="7"/>
      <c r="E181" s="8"/>
      <c r="H181" s="9"/>
      <c r="I181" s="5"/>
      <c r="J181" s="8"/>
    </row>
    <row r="182" spans="1:10">
      <c r="A182" s="17" t="s">
        <v>1048</v>
      </c>
      <c r="B182" s="30"/>
      <c r="C182" s="30"/>
      <c r="D182" s="30"/>
      <c r="E182" s="30"/>
      <c r="F182" s="30"/>
      <c r="G182" s="30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647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5" t="s">
        <v>0</v>
      </c>
      <c r="B186" s="95" t="s">
        <v>2</v>
      </c>
      <c r="C186" s="95" t="s">
        <v>3</v>
      </c>
      <c r="D186" s="95" t="s">
        <v>4</v>
      </c>
      <c r="E186" s="95" t="s">
        <v>5</v>
      </c>
      <c r="F186" s="97" t="s">
        <v>6</v>
      </c>
      <c r="G186" s="98"/>
      <c r="H186" s="99"/>
      <c r="I186" s="95" t="s">
        <v>7</v>
      </c>
      <c r="J186" s="95" t="s">
        <v>8</v>
      </c>
    </row>
    <row r="187" spans="1:10">
      <c r="A187" s="96"/>
      <c r="B187" s="96"/>
      <c r="C187" s="96"/>
      <c r="D187" s="96"/>
      <c r="E187" s="96"/>
      <c r="F187" s="4" t="s">
        <v>9</v>
      </c>
      <c r="G187" s="4" t="s">
        <v>10</v>
      </c>
      <c r="H187" s="4" t="s">
        <v>11</v>
      </c>
      <c r="I187" s="96"/>
      <c r="J187" s="96"/>
    </row>
    <row r="188" spans="1:10">
      <c r="A188" s="5" t="s">
        <v>665</v>
      </c>
      <c r="B188" s="6">
        <v>44942.793157280095</v>
      </c>
      <c r="C188" s="5" t="s">
        <v>160</v>
      </c>
      <c r="D188" s="7"/>
      <c r="E188" s="8"/>
      <c r="F188" s="9">
        <v>10812.85</v>
      </c>
      <c r="I188" s="10" t="s">
        <v>9</v>
      </c>
      <c r="J188" s="5" t="s">
        <v>160</v>
      </c>
    </row>
    <row r="189" spans="1:10">
      <c r="A189" s="5" t="s">
        <v>665</v>
      </c>
      <c r="B189" s="6">
        <v>44942.793157280095</v>
      </c>
      <c r="C189" s="5" t="s">
        <v>160</v>
      </c>
      <c r="D189" s="7"/>
      <c r="E189" s="8"/>
      <c r="H189" s="9">
        <v>310.14</v>
      </c>
      <c r="I189" s="5" t="s">
        <v>36</v>
      </c>
      <c r="J189" s="5" t="s">
        <v>160</v>
      </c>
    </row>
    <row r="190" spans="1:10">
      <c r="A190" s="11" t="s">
        <v>22</v>
      </c>
      <c r="B190" s="3"/>
      <c r="C190" s="3"/>
      <c r="D190" s="7"/>
      <c r="E190" s="8"/>
      <c r="H190" s="9"/>
      <c r="I190" s="10"/>
      <c r="J190" s="5"/>
    </row>
    <row r="191" spans="1:10" ht="15.75">
      <c r="A191" s="13" t="s">
        <v>23</v>
      </c>
      <c r="B191" s="13" t="s">
        <v>24</v>
      </c>
      <c r="C191" s="13" t="s">
        <v>25</v>
      </c>
      <c r="D191" s="28">
        <v>112609978</v>
      </c>
      <c r="E191" s="14">
        <v>112610143</v>
      </c>
      <c r="H191" s="9"/>
      <c r="I191" s="10"/>
      <c r="J191" s="5"/>
    </row>
    <row r="194" spans="1:10">
      <c r="A194" s="11" t="s">
        <v>22</v>
      </c>
      <c r="B194" s="3"/>
      <c r="C194" s="3"/>
      <c r="D194" s="7"/>
      <c r="E194" s="8"/>
      <c r="H194" s="9"/>
      <c r="I194" s="5"/>
      <c r="J194" s="8"/>
    </row>
    <row r="195" spans="1:10">
      <c r="A195" s="13" t="s">
        <v>23</v>
      </c>
      <c r="B195" s="13" t="s">
        <v>24</v>
      </c>
      <c r="C195" s="13" t="s">
        <v>25</v>
      </c>
      <c r="D195" s="7"/>
      <c r="E195" s="8"/>
      <c r="H195" s="9"/>
      <c r="I195" s="5"/>
      <c r="J195" s="8"/>
    </row>
    <row r="196" spans="1:10">
      <c r="A196" s="17" t="s">
        <v>1048</v>
      </c>
      <c r="B196" s="30"/>
      <c r="C196" s="30"/>
      <c r="D196" s="30"/>
      <c r="E196" s="30"/>
      <c r="F196" s="30"/>
      <c r="G196" s="30"/>
    </row>
    <row r="198" spans="1:10">
      <c r="A198" s="1" t="s">
        <v>0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3" t="s">
        <v>687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95" t="s">
        <v>0</v>
      </c>
      <c r="B200" s="95" t="s">
        <v>2</v>
      </c>
      <c r="C200" s="95" t="s">
        <v>3</v>
      </c>
      <c r="D200" s="95" t="s">
        <v>4</v>
      </c>
      <c r="E200" s="95" t="s">
        <v>5</v>
      </c>
      <c r="F200" s="97" t="s">
        <v>6</v>
      </c>
      <c r="G200" s="98"/>
      <c r="H200" s="99"/>
      <c r="I200" s="95" t="s">
        <v>7</v>
      </c>
      <c r="J200" s="95" t="s">
        <v>8</v>
      </c>
    </row>
    <row r="201" spans="1:10">
      <c r="A201" s="96"/>
      <c r="B201" s="96"/>
      <c r="C201" s="96"/>
      <c r="D201" s="96"/>
      <c r="E201" s="96"/>
      <c r="F201" s="4" t="s">
        <v>9</v>
      </c>
      <c r="G201" s="4" t="s">
        <v>10</v>
      </c>
      <c r="H201" s="4" t="s">
        <v>11</v>
      </c>
      <c r="I201" s="96"/>
      <c r="J201" s="96"/>
    </row>
    <row r="202" spans="1:10">
      <c r="A202" s="5" t="s">
        <v>706</v>
      </c>
      <c r="B202" s="6">
        <v>44943.794727453707</v>
      </c>
      <c r="C202" s="5" t="s">
        <v>160</v>
      </c>
      <c r="D202" s="7"/>
      <c r="E202" s="8"/>
      <c r="F202" s="9">
        <v>10581.28</v>
      </c>
      <c r="I202" s="10" t="s">
        <v>9</v>
      </c>
      <c r="J202" s="5" t="s">
        <v>160</v>
      </c>
    </row>
    <row r="203" spans="1:10">
      <c r="A203" s="5" t="s">
        <v>706</v>
      </c>
      <c r="B203" s="6">
        <v>44943.794727453707</v>
      </c>
      <c r="C203" s="5" t="s">
        <v>160</v>
      </c>
      <c r="D203" s="7"/>
      <c r="E203" s="8"/>
      <c r="H203" s="9">
        <v>56</v>
      </c>
      <c r="I203" s="5" t="s">
        <v>36</v>
      </c>
      <c r="J203" s="5" t="s">
        <v>160</v>
      </c>
    </row>
    <row r="204" spans="1:10">
      <c r="A204" s="11" t="s">
        <v>22</v>
      </c>
      <c r="B204" s="3"/>
      <c r="C204" s="3"/>
      <c r="D204" s="7"/>
      <c r="E204" s="8"/>
      <c r="G204" s="9"/>
      <c r="I204" s="10"/>
      <c r="J204" s="5"/>
    </row>
    <row r="205" spans="1:10" ht="15.75">
      <c r="A205" s="13" t="s">
        <v>23</v>
      </c>
      <c r="B205" s="13" t="s">
        <v>24</v>
      </c>
      <c r="C205" s="13" t="s">
        <v>25</v>
      </c>
      <c r="D205" s="28">
        <v>112617167</v>
      </c>
      <c r="E205" s="14">
        <v>112617435</v>
      </c>
      <c r="G205" s="9"/>
      <c r="I205" s="10"/>
      <c r="J205" s="5"/>
    </row>
    <row r="207" spans="1:10" ht="15.75">
      <c r="A207" s="30" t="s">
        <v>761</v>
      </c>
      <c r="B207" s="30" t="s">
        <v>762</v>
      </c>
      <c r="C207" s="43">
        <v>112617436</v>
      </c>
      <c r="D207" s="17" t="s">
        <v>763</v>
      </c>
      <c r="E207" s="30"/>
    </row>
    <row r="209" spans="1:10">
      <c r="A209" s="11" t="s">
        <v>22</v>
      </c>
      <c r="B209" s="3"/>
      <c r="C209" s="3"/>
      <c r="D209" s="7"/>
      <c r="E209" s="8"/>
      <c r="H209" s="9"/>
      <c r="I209" s="5"/>
      <c r="J209" s="8"/>
    </row>
    <row r="210" spans="1:10">
      <c r="A210" s="13" t="s">
        <v>23</v>
      </c>
      <c r="B210" s="13" t="s">
        <v>24</v>
      </c>
      <c r="C210" s="13" t="s">
        <v>25</v>
      </c>
      <c r="D210" s="7"/>
      <c r="E210" s="8"/>
      <c r="H210" s="9"/>
      <c r="I210" s="5"/>
      <c r="J210" s="8"/>
    </row>
    <row r="211" spans="1:10">
      <c r="A211" s="17" t="s">
        <v>1048</v>
      </c>
      <c r="B211" s="30"/>
      <c r="C211" s="30"/>
      <c r="D211" s="30"/>
      <c r="E211" s="30"/>
      <c r="F211" s="30"/>
      <c r="G211" s="30"/>
    </row>
    <row r="213" spans="1:10">
      <c r="A213" s="1" t="s">
        <v>0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3" t="s">
        <v>725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95" t="s">
        <v>0</v>
      </c>
      <c r="B215" s="95" t="s">
        <v>2</v>
      </c>
      <c r="C215" s="95" t="s">
        <v>3</v>
      </c>
      <c r="D215" s="95" t="s">
        <v>4</v>
      </c>
      <c r="E215" s="95" t="s">
        <v>5</v>
      </c>
      <c r="F215" s="97" t="s">
        <v>6</v>
      </c>
      <c r="G215" s="98"/>
      <c r="H215" s="99"/>
      <c r="I215" s="95" t="s">
        <v>7</v>
      </c>
      <c r="J215" s="95" t="s">
        <v>8</v>
      </c>
    </row>
    <row r="216" spans="1:10">
      <c r="A216" s="96"/>
      <c r="B216" s="96"/>
      <c r="C216" s="96"/>
      <c r="D216" s="96"/>
      <c r="E216" s="96"/>
      <c r="F216" s="4" t="s">
        <v>9</v>
      </c>
      <c r="G216" s="4" t="s">
        <v>10</v>
      </c>
      <c r="H216" s="4" t="s">
        <v>11</v>
      </c>
      <c r="I216" s="96"/>
      <c r="J216" s="96"/>
    </row>
    <row r="217" spans="1:10">
      <c r="A217" s="5" t="s">
        <v>747</v>
      </c>
      <c r="B217" s="6">
        <v>44944.796197442127</v>
      </c>
      <c r="C217" s="5" t="s">
        <v>160</v>
      </c>
      <c r="D217" s="7"/>
      <c r="E217" s="8"/>
      <c r="F217" s="9">
        <v>9768.0300000000007</v>
      </c>
      <c r="I217" s="10" t="s">
        <v>9</v>
      </c>
      <c r="J217" s="5" t="s">
        <v>160</v>
      </c>
    </row>
    <row r="218" spans="1:10">
      <c r="A218" s="5" t="s">
        <v>747</v>
      </c>
      <c r="B218" s="6">
        <v>44944.796197442127</v>
      </c>
      <c r="C218" s="5" t="s">
        <v>160</v>
      </c>
      <c r="D218" s="7"/>
      <c r="E218" s="8"/>
      <c r="H218" s="9">
        <v>106.03</v>
      </c>
      <c r="I218" s="5" t="s">
        <v>746</v>
      </c>
      <c r="J218" s="5" t="s">
        <v>160</v>
      </c>
    </row>
    <row r="219" spans="1:10">
      <c r="A219" s="11" t="s">
        <v>22</v>
      </c>
      <c r="B219" s="3"/>
      <c r="C219" s="3"/>
      <c r="D219" s="7"/>
      <c r="E219" s="8"/>
      <c r="F219" s="9"/>
      <c r="I219" s="10"/>
      <c r="J219" s="5"/>
    </row>
    <row r="220" spans="1:10" ht="15.75">
      <c r="A220" s="13" t="s">
        <v>23</v>
      </c>
      <c r="B220" s="13" t="s">
        <v>24</v>
      </c>
      <c r="C220" s="13" t="s">
        <v>25</v>
      </c>
      <c r="D220" s="28">
        <v>112624962</v>
      </c>
      <c r="E220" s="14">
        <v>112625162</v>
      </c>
      <c r="F220" s="9"/>
      <c r="I220" s="10"/>
      <c r="J220" s="5"/>
    </row>
    <row r="223" spans="1:10">
      <c r="A223" s="11" t="s">
        <v>22</v>
      </c>
      <c r="B223" s="3"/>
      <c r="C223" s="3"/>
      <c r="D223" s="7"/>
      <c r="E223" s="8"/>
      <c r="H223" s="9"/>
      <c r="I223" s="5"/>
      <c r="J223" s="8"/>
    </row>
    <row r="224" spans="1:10">
      <c r="A224" s="13" t="s">
        <v>23</v>
      </c>
      <c r="B224" s="13" t="s">
        <v>24</v>
      </c>
      <c r="C224" s="13" t="s">
        <v>25</v>
      </c>
      <c r="D224" s="7"/>
      <c r="E224" s="8"/>
      <c r="H224" s="9"/>
      <c r="I224" s="5"/>
      <c r="J224" s="8"/>
    </row>
    <row r="225" spans="1:10">
      <c r="A225" s="17" t="s">
        <v>1048</v>
      </c>
      <c r="B225" s="30"/>
      <c r="C225" s="30"/>
      <c r="D225" s="30"/>
      <c r="E225" s="30"/>
      <c r="F225" s="30"/>
      <c r="G225" s="30"/>
    </row>
    <row r="227" spans="1:10">
      <c r="A227" s="1" t="s">
        <v>0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3" t="s">
        <v>769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95" t="s">
        <v>0</v>
      </c>
      <c r="B229" s="95" t="s">
        <v>2</v>
      </c>
      <c r="C229" s="95" t="s">
        <v>3</v>
      </c>
      <c r="D229" s="95" t="s">
        <v>4</v>
      </c>
      <c r="E229" s="95" t="s">
        <v>5</v>
      </c>
      <c r="F229" s="97" t="s">
        <v>6</v>
      </c>
      <c r="G229" s="98"/>
      <c r="H229" s="99"/>
      <c r="I229" s="95" t="s">
        <v>7</v>
      </c>
      <c r="J229" s="95" t="s">
        <v>8</v>
      </c>
    </row>
    <row r="230" spans="1:10">
      <c r="A230" s="96"/>
      <c r="B230" s="96"/>
      <c r="C230" s="96"/>
      <c r="D230" s="96"/>
      <c r="E230" s="96"/>
      <c r="F230" s="4" t="s">
        <v>9</v>
      </c>
      <c r="G230" s="4" t="s">
        <v>10</v>
      </c>
      <c r="H230" s="4" t="s">
        <v>11</v>
      </c>
      <c r="I230" s="96"/>
      <c r="J230" s="96"/>
    </row>
    <row r="231" spans="1:10">
      <c r="A231" s="5" t="s">
        <v>787</v>
      </c>
      <c r="B231" s="6">
        <v>44945.794722129627</v>
      </c>
      <c r="C231" s="5" t="s">
        <v>160</v>
      </c>
      <c r="D231" s="7"/>
      <c r="E231" s="8"/>
      <c r="F231" s="9">
        <v>11694.1</v>
      </c>
      <c r="I231" s="10" t="s">
        <v>9</v>
      </c>
      <c r="J231" s="5" t="s">
        <v>160</v>
      </c>
    </row>
    <row r="232" spans="1:10">
      <c r="A232" s="11" t="s">
        <v>22</v>
      </c>
      <c r="B232" s="3"/>
      <c r="C232" s="3"/>
      <c r="D232" s="7"/>
      <c r="E232" s="8"/>
      <c r="H232" s="9"/>
      <c r="I232" s="10"/>
      <c r="J232" s="5"/>
    </row>
    <row r="233" spans="1:10" ht="15.75">
      <c r="A233" s="13" t="s">
        <v>23</v>
      </c>
      <c r="B233" s="13" t="s">
        <v>24</v>
      </c>
      <c r="C233" s="13" t="s">
        <v>25</v>
      </c>
      <c r="D233" s="28">
        <v>112630781</v>
      </c>
      <c r="E233" s="14">
        <v>112636336</v>
      </c>
      <c r="H233" s="9"/>
      <c r="I233" s="10"/>
      <c r="J233" s="5"/>
    </row>
    <row r="236" spans="1:10">
      <c r="A236" s="11" t="s">
        <v>22</v>
      </c>
      <c r="B236" s="3"/>
      <c r="C236" s="3"/>
      <c r="D236" s="7"/>
      <c r="E236" s="8"/>
      <c r="H236" s="9"/>
      <c r="I236" s="5"/>
      <c r="J236" s="8"/>
    </row>
    <row r="237" spans="1:10">
      <c r="A237" s="13" t="s">
        <v>23</v>
      </c>
      <c r="B237" s="13" t="s">
        <v>24</v>
      </c>
      <c r="C237" s="13" t="s">
        <v>25</v>
      </c>
      <c r="D237" s="7"/>
      <c r="E237" s="8"/>
      <c r="H237" s="9"/>
      <c r="I237" s="5"/>
      <c r="J237" s="8"/>
    </row>
    <row r="238" spans="1:10">
      <c r="A238" s="17" t="s">
        <v>1048</v>
      </c>
      <c r="B238" s="30"/>
      <c r="C238" s="30"/>
      <c r="D238" s="30"/>
      <c r="E238" s="30"/>
      <c r="F238" s="30"/>
      <c r="G238" s="30"/>
    </row>
    <row r="240" spans="1:10">
      <c r="A240" s="1" t="s">
        <v>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3" t="s">
        <v>806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95" t="s">
        <v>0</v>
      </c>
      <c r="B242" s="95" t="s">
        <v>2</v>
      </c>
      <c r="C242" s="95" t="s">
        <v>3</v>
      </c>
      <c r="D242" s="95" t="s">
        <v>4</v>
      </c>
      <c r="E242" s="95" t="s">
        <v>5</v>
      </c>
      <c r="F242" s="97" t="s">
        <v>6</v>
      </c>
      <c r="G242" s="98"/>
      <c r="H242" s="99"/>
      <c r="I242" s="95" t="s">
        <v>7</v>
      </c>
      <c r="J242" s="95" t="s">
        <v>8</v>
      </c>
    </row>
    <row r="243" spans="1:10">
      <c r="A243" s="96"/>
      <c r="B243" s="96"/>
      <c r="C243" s="96"/>
      <c r="D243" s="96"/>
      <c r="E243" s="96"/>
      <c r="F243" s="4" t="s">
        <v>9</v>
      </c>
      <c r="G243" s="4" t="s">
        <v>10</v>
      </c>
      <c r="H243" s="4" t="s">
        <v>11</v>
      </c>
      <c r="I243" s="96"/>
      <c r="J243" s="96"/>
    </row>
    <row r="244" spans="1:10">
      <c r="A244" s="5" t="s">
        <v>842</v>
      </c>
      <c r="B244" s="6">
        <v>44946.794165995372</v>
      </c>
      <c r="C244" s="5" t="s">
        <v>160</v>
      </c>
      <c r="D244" s="7"/>
      <c r="E244" s="8"/>
      <c r="F244" s="9">
        <v>10576.66</v>
      </c>
      <c r="I244" s="10" t="s">
        <v>9</v>
      </c>
      <c r="J244" s="5" t="s">
        <v>160</v>
      </c>
    </row>
    <row r="245" spans="1:10">
      <c r="A245" s="11" t="s">
        <v>22</v>
      </c>
      <c r="B245" s="3"/>
      <c r="C245" s="3"/>
      <c r="D245" s="10"/>
      <c r="E245" s="8"/>
      <c r="H245" s="9"/>
      <c r="I245" s="10"/>
      <c r="J245" s="5"/>
    </row>
    <row r="246" spans="1:10" ht="15.75">
      <c r="A246" s="13" t="s">
        <v>23</v>
      </c>
      <c r="B246" s="13" t="s">
        <v>24</v>
      </c>
      <c r="C246" s="13" t="s">
        <v>25</v>
      </c>
      <c r="D246" s="28">
        <v>112631088</v>
      </c>
      <c r="E246" s="14">
        <v>112636337</v>
      </c>
      <c r="H246" s="9"/>
      <c r="I246" s="10"/>
      <c r="J246" s="5"/>
    </row>
    <row r="247" spans="1:10">
      <c r="A247" s="5"/>
      <c r="B247" s="6"/>
      <c r="C247" s="5"/>
      <c r="D247" s="7"/>
      <c r="E247" s="8"/>
      <c r="H247" s="9"/>
      <c r="I247" s="10"/>
      <c r="J247" s="5"/>
    </row>
    <row r="248" spans="1:10">
      <c r="A248" s="5"/>
      <c r="B248" s="6"/>
      <c r="C248" s="5"/>
      <c r="D248" s="7"/>
      <c r="E248" s="8"/>
      <c r="H248" s="9"/>
      <c r="I248" s="10"/>
      <c r="J248" s="5"/>
    </row>
    <row r="249" spans="1:10">
      <c r="A249" s="11" t="s">
        <v>22</v>
      </c>
      <c r="B249" s="3"/>
      <c r="C249" s="3"/>
      <c r="D249" s="7"/>
      <c r="E249" s="8"/>
      <c r="H249" s="9"/>
      <c r="I249" s="5"/>
      <c r="J249" s="8"/>
    </row>
    <row r="250" spans="1:10">
      <c r="A250" s="13" t="s">
        <v>23</v>
      </c>
      <c r="B250" s="13" t="s">
        <v>24</v>
      </c>
      <c r="C250" s="13" t="s">
        <v>25</v>
      </c>
      <c r="D250" s="7"/>
      <c r="E250" s="8"/>
      <c r="H250" s="9"/>
      <c r="I250" s="5"/>
      <c r="J250" s="8"/>
    </row>
    <row r="251" spans="1:10">
      <c r="A251" s="17" t="s">
        <v>1048</v>
      </c>
      <c r="B251" s="30"/>
      <c r="C251" s="30"/>
      <c r="D251" s="30"/>
      <c r="E251" s="30"/>
      <c r="F251" s="30"/>
      <c r="G251" s="30"/>
    </row>
    <row r="253" spans="1:10">
      <c r="A253" s="1" t="s">
        <v>0</v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>
      <c r="A254" s="3" t="s">
        <v>802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95" t="s">
        <v>0</v>
      </c>
      <c r="B255" s="95" t="s">
        <v>2</v>
      </c>
      <c r="C255" s="95" t="s">
        <v>3</v>
      </c>
      <c r="D255" s="95" t="s">
        <v>4</v>
      </c>
      <c r="E255" s="95" t="s">
        <v>5</v>
      </c>
      <c r="F255" s="97" t="s">
        <v>6</v>
      </c>
      <c r="G255" s="98"/>
      <c r="H255" s="99"/>
      <c r="I255" s="95" t="s">
        <v>7</v>
      </c>
      <c r="J255" s="95" t="s">
        <v>8</v>
      </c>
    </row>
    <row r="256" spans="1:10">
      <c r="A256" s="96"/>
      <c r="B256" s="96"/>
      <c r="C256" s="96"/>
      <c r="D256" s="96"/>
      <c r="E256" s="96"/>
      <c r="F256" s="4" t="s">
        <v>9</v>
      </c>
      <c r="G256" s="4" t="s">
        <v>10</v>
      </c>
      <c r="H256" s="4" t="s">
        <v>11</v>
      </c>
      <c r="I256" s="96"/>
      <c r="J256" s="96"/>
    </row>
    <row r="257" spans="1:10">
      <c r="A257" s="5" t="s">
        <v>841</v>
      </c>
      <c r="B257" s="6">
        <v>44947.593898402774</v>
      </c>
      <c r="C257" s="5" t="s">
        <v>160</v>
      </c>
      <c r="D257" s="7"/>
      <c r="E257" s="8"/>
      <c r="F257" s="9">
        <v>10169.629999999999</v>
      </c>
      <c r="I257" s="10" t="s">
        <v>9</v>
      </c>
      <c r="J257" s="5" t="s">
        <v>160</v>
      </c>
    </row>
    <row r="258" spans="1:10">
      <c r="A258" s="11" t="s">
        <v>22</v>
      </c>
      <c r="B258" s="3"/>
      <c r="C258" s="3"/>
      <c r="D258" s="10"/>
      <c r="E258" s="8"/>
      <c r="H258" s="9"/>
      <c r="I258" s="10"/>
      <c r="J258" s="5"/>
    </row>
    <row r="259" spans="1:10" ht="15.75">
      <c r="A259" s="13" t="s">
        <v>23</v>
      </c>
      <c r="B259" s="13" t="s">
        <v>24</v>
      </c>
      <c r="C259" s="13" t="s">
        <v>25</v>
      </c>
      <c r="D259" s="28">
        <v>112644427</v>
      </c>
      <c r="E259" s="14">
        <v>112644441</v>
      </c>
      <c r="H259" s="9"/>
      <c r="I259" s="10"/>
      <c r="J259" s="5"/>
    </row>
    <row r="262" spans="1:10">
      <c r="A262" s="11" t="s">
        <v>22</v>
      </c>
      <c r="B262" s="3"/>
      <c r="C262" s="3"/>
      <c r="D262" s="7"/>
      <c r="E262" s="8"/>
      <c r="H262" s="9"/>
      <c r="I262" s="5"/>
      <c r="J262" s="8"/>
    </row>
    <row r="263" spans="1:10">
      <c r="A263" s="13" t="s">
        <v>23</v>
      </c>
      <c r="B263" s="13" t="s">
        <v>24</v>
      </c>
      <c r="C263" s="13" t="s">
        <v>25</v>
      </c>
      <c r="D263" s="7"/>
      <c r="E263" s="8"/>
      <c r="H263" s="9"/>
      <c r="I263" s="5"/>
      <c r="J263" s="8"/>
    </row>
    <row r="264" spans="1:10">
      <c r="A264" s="17" t="s">
        <v>1048</v>
      </c>
      <c r="B264" s="30"/>
      <c r="C264" s="30"/>
      <c r="D264" s="30"/>
      <c r="E264" s="30"/>
      <c r="F264" s="30"/>
      <c r="G264" s="30"/>
    </row>
    <row r="266" spans="1:10">
      <c r="A266" s="1" t="s">
        <v>0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3" t="s">
        <v>940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95" t="s">
        <v>0</v>
      </c>
      <c r="B268" s="95" t="s">
        <v>2</v>
      </c>
      <c r="C268" s="95" t="s">
        <v>3</v>
      </c>
      <c r="D268" s="95" t="s">
        <v>4</v>
      </c>
      <c r="E268" s="95" t="s">
        <v>5</v>
      </c>
      <c r="F268" s="97" t="s">
        <v>6</v>
      </c>
      <c r="G268" s="98"/>
      <c r="H268" s="99"/>
      <c r="I268" s="95" t="s">
        <v>7</v>
      </c>
      <c r="J268" s="95" t="s">
        <v>8</v>
      </c>
    </row>
    <row r="269" spans="1:10">
      <c r="A269" s="96"/>
      <c r="B269" s="96"/>
      <c r="C269" s="96"/>
      <c r="D269" s="96"/>
      <c r="E269" s="96"/>
      <c r="F269" s="4" t="s">
        <v>9</v>
      </c>
      <c r="G269" s="4" t="s">
        <v>10</v>
      </c>
      <c r="H269" s="4" t="s">
        <v>11</v>
      </c>
      <c r="I269" s="96"/>
      <c r="J269" s="96"/>
    </row>
    <row r="270" spans="1:10">
      <c r="A270" s="40" t="s">
        <v>941</v>
      </c>
      <c r="B270" s="41"/>
      <c r="C270" s="42"/>
      <c r="D270" s="70"/>
      <c r="E270" s="71"/>
      <c r="F270" s="9"/>
      <c r="I270" s="10"/>
      <c r="J270" s="5"/>
    </row>
    <row r="271" spans="1:10">
      <c r="A271" s="11" t="s">
        <v>22</v>
      </c>
      <c r="B271" s="3"/>
      <c r="C271" s="3"/>
      <c r="D271" s="7"/>
      <c r="E271" s="8"/>
      <c r="H271" s="9"/>
      <c r="I271" s="10"/>
      <c r="J271" s="5"/>
    </row>
    <row r="272" spans="1:10" ht="15.75">
      <c r="A272" s="13" t="s">
        <v>23</v>
      </c>
      <c r="B272" s="13" t="s">
        <v>24</v>
      </c>
      <c r="C272" s="13" t="s">
        <v>25</v>
      </c>
      <c r="D272" s="28"/>
      <c r="E272" s="14"/>
      <c r="H272" s="9"/>
      <c r="I272" s="10"/>
      <c r="J272" s="5"/>
    </row>
    <row r="275" spans="1:10">
      <c r="A275" s="1" t="s">
        <v>0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3" t="s">
        <v>872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95" t="s">
        <v>0</v>
      </c>
      <c r="B277" s="95" t="s">
        <v>2</v>
      </c>
      <c r="C277" s="95" t="s">
        <v>3</v>
      </c>
      <c r="D277" s="95" t="s">
        <v>4</v>
      </c>
      <c r="E277" s="95" t="s">
        <v>5</v>
      </c>
      <c r="F277" s="97" t="s">
        <v>6</v>
      </c>
      <c r="G277" s="98"/>
      <c r="H277" s="99"/>
      <c r="I277" s="95" t="s">
        <v>7</v>
      </c>
      <c r="J277" s="95" t="s">
        <v>8</v>
      </c>
    </row>
    <row r="278" spans="1:10">
      <c r="A278" s="96"/>
      <c r="B278" s="96"/>
      <c r="C278" s="96"/>
      <c r="D278" s="96"/>
      <c r="E278" s="96"/>
      <c r="F278" s="4" t="s">
        <v>9</v>
      </c>
      <c r="G278" s="4" t="s">
        <v>10</v>
      </c>
      <c r="H278" s="4" t="s">
        <v>11</v>
      </c>
      <c r="I278" s="96"/>
      <c r="J278" s="96"/>
    </row>
    <row r="279" spans="1:10">
      <c r="A279" s="5" t="s">
        <v>890</v>
      </c>
      <c r="B279" s="6">
        <v>44950.795921053243</v>
      </c>
      <c r="C279" s="5" t="s">
        <v>160</v>
      </c>
      <c r="D279" s="7"/>
      <c r="E279" s="8"/>
      <c r="F279" s="9">
        <v>10854.48</v>
      </c>
      <c r="I279" s="10" t="s">
        <v>9</v>
      </c>
      <c r="J279" s="5" t="s">
        <v>160</v>
      </c>
    </row>
    <row r="280" spans="1:10">
      <c r="A280" s="11" t="s">
        <v>22</v>
      </c>
      <c r="B280" s="3"/>
      <c r="C280" s="3"/>
      <c r="D280" s="7"/>
      <c r="E280" s="8"/>
      <c r="H280" s="9"/>
      <c r="I280" s="10"/>
      <c r="J280" s="5"/>
    </row>
    <row r="281" spans="1:10" ht="15.75">
      <c r="A281" s="13" t="s">
        <v>23</v>
      </c>
      <c r="B281" s="13" t="s">
        <v>24</v>
      </c>
      <c r="C281" s="13" t="s">
        <v>25</v>
      </c>
      <c r="D281" s="28">
        <v>112651262</v>
      </c>
      <c r="E281" s="14">
        <v>112651357</v>
      </c>
      <c r="H281" s="9"/>
      <c r="I281" s="10"/>
      <c r="J281" s="5"/>
    </row>
    <row r="284" spans="1:10">
      <c r="A284" s="11" t="s">
        <v>22</v>
      </c>
      <c r="B284" s="3"/>
      <c r="C284" s="3"/>
      <c r="D284" s="7"/>
      <c r="E284" s="8"/>
      <c r="H284" s="9"/>
      <c r="I284" s="5"/>
      <c r="J284" s="8"/>
    </row>
    <row r="285" spans="1:10">
      <c r="A285" s="13" t="s">
        <v>23</v>
      </c>
      <c r="B285" s="13" t="s">
        <v>24</v>
      </c>
      <c r="C285" s="13" t="s">
        <v>25</v>
      </c>
      <c r="D285" s="7"/>
      <c r="E285" s="8"/>
      <c r="H285" s="9"/>
      <c r="I285" s="5"/>
      <c r="J285" s="8"/>
    </row>
    <row r="286" spans="1:10">
      <c r="A286" s="17" t="s">
        <v>1048</v>
      </c>
      <c r="B286" s="30"/>
      <c r="C286" s="30"/>
      <c r="D286" s="30"/>
      <c r="E286" s="30"/>
      <c r="F286" s="30"/>
      <c r="G286" s="30"/>
    </row>
    <row r="288" spans="1:10">
      <c r="A288" s="1" t="s">
        <v>0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3" t="s">
        <v>909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95" t="s">
        <v>0</v>
      </c>
      <c r="B290" s="95" t="s">
        <v>2</v>
      </c>
      <c r="C290" s="95" t="s">
        <v>3</v>
      </c>
      <c r="D290" s="95" t="s">
        <v>4</v>
      </c>
      <c r="E290" s="95" t="s">
        <v>5</v>
      </c>
      <c r="F290" s="97" t="s">
        <v>6</v>
      </c>
      <c r="G290" s="98"/>
      <c r="H290" s="99"/>
      <c r="I290" s="95" t="s">
        <v>7</v>
      </c>
      <c r="J290" s="95" t="s">
        <v>8</v>
      </c>
    </row>
    <row r="291" spans="1:10">
      <c r="A291" s="96"/>
      <c r="B291" s="96"/>
      <c r="C291" s="96"/>
      <c r="D291" s="96"/>
      <c r="E291" s="96"/>
      <c r="F291" s="4" t="s">
        <v>9</v>
      </c>
      <c r="G291" s="4" t="s">
        <v>10</v>
      </c>
      <c r="H291" s="4" t="s">
        <v>11</v>
      </c>
      <c r="I291" s="96"/>
      <c r="J291" s="96"/>
    </row>
    <row r="292" spans="1:10">
      <c r="A292" s="5" t="s">
        <v>926</v>
      </c>
      <c r="B292" s="6">
        <v>44951.799590219911</v>
      </c>
      <c r="C292" s="5" t="s">
        <v>160</v>
      </c>
      <c r="D292" s="7"/>
      <c r="E292" s="8"/>
      <c r="F292" s="9">
        <v>11038.37</v>
      </c>
      <c r="I292" s="10" t="s">
        <v>9</v>
      </c>
      <c r="J292" s="5" t="s">
        <v>160</v>
      </c>
    </row>
    <row r="293" spans="1:10">
      <c r="A293" s="5" t="s">
        <v>926</v>
      </c>
      <c r="B293" s="6">
        <v>44951.799590219911</v>
      </c>
      <c r="C293" s="5" t="s">
        <v>160</v>
      </c>
      <c r="D293" s="7"/>
      <c r="E293" s="8"/>
      <c r="H293" s="9">
        <v>40.53</v>
      </c>
      <c r="I293" s="5" t="s">
        <v>36</v>
      </c>
      <c r="J293" s="5" t="s">
        <v>160</v>
      </c>
    </row>
    <row r="294" spans="1:10">
      <c r="A294" s="5" t="s">
        <v>926</v>
      </c>
      <c r="B294" s="6">
        <v>44951.799590219911</v>
      </c>
      <c r="C294" s="5" t="s">
        <v>160</v>
      </c>
      <c r="D294" s="7"/>
      <c r="E294" s="8"/>
      <c r="H294" s="9">
        <v>273.26</v>
      </c>
      <c r="I294" s="10" t="s">
        <v>37</v>
      </c>
      <c r="J294" s="5" t="s">
        <v>160</v>
      </c>
    </row>
    <row r="295" spans="1:10">
      <c r="A295" s="11" t="s">
        <v>22</v>
      </c>
      <c r="B295" s="3"/>
      <c r="C295" s="3"/>
      <c r="D295" s="7"/>
      <c r="E295" s="8"/>
      <c r="H295" s="9"/>
      <c r="I295" s="10"/>
      <c r="J295" s="5"/>
    </row>
    <row r="296" spans="1:10" ht="15.75">
      <c r="A296" s="13" t="s">
        <v>23</v>
      </c>
      <c r="B296" s="13" t="s">
        <v>24</v>
      </c>
      <c r="C296" s="13" t="s">
        <v>25</v>
      </c>
      <c r="D296" s="69">
        <v>112659949</v>
      </c>
      <c r="E296" s="14">
        <v>112672361</v>
      </c>
      <c r="H296" s="9"/>
      <c r="I296" s="10"/>
      <c r="J296" s="5"/>
    </row>
    <row r="297" spans="1:10">
      <c r="D297" s="35" t="s">
        <v>641</v>
      </c>
    </row>
    <row r="298" spans="1:10">
      <c r="A298" s="26" t="s">
        <v>1046</v>
      </c>
    </row>
    <row r="300" spans="1:10">
      <c r="A300" s="11" t="s">
        <v>22</v>
      </c>
      <c r="B300" s="3"/>
      <c r="C300" s="3"/>
      <c r="D300" s="7"/>
      <c r="E300" s="8"/>
      <c r="H300" s="9"/>
      <c r="I300" s="5"/>
      <c r="J300" s="8"/>
    </row>
    <row r="301" spans="1:10">
      <c r="A301" s="13" t="s">
        <v>23</v>
      </c>
      <c r="B301" s="13" t="s">
        <v>24</v>
      </c>
      <c r="C301" s="13" t="s">
        <v>25</v>
      </c>
      <c r="D301" s="7"/>
      <c r="E301" s="8"/>
      <c r="H301" s="9"/>
      <c r="I301" s="5"/>
      <c r="J301" s="8"/>
    </row>
    <row r="302" spans="1:10">
      <c r="A302" s="17" t="s">
        <v>1048</v>
      </c>
      <c r="B302" s="30"/>
      <c r="C302" s="30"/>
      <c r="D302" s="30"/>
      <c r="E302" s="30"/>
      <c r="F302" s="30"/>
      <c r="G302" s="30"/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3" t="s">
        <v>946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95" t="s">
        <v>0</v>
      </c>
      <c r="B306" s="95" t="s">
        <v>2</v>
      </c>
      <c r="C306" s="95" t="s">
        <v>3</v>
      </c>
      <c r="D306" s="95" t="s">
        <v>4</v>
      </c>
      <c r="E306" s="95" t="s">
        <v>5</v>
      </c>
      <c r="F306" s="97" t="s">
        <v>6</v>
      </c>
      <c r="G306" s="98"/>
      <c r="H306" s="99"/>
      <c r="I306" s="95" t="s">
        <v>7</v>
      </c>
      <c r="J306" s="95" t="s">
        <v>8</v>
      </c>
    </row>
    <row r="307" spans="1:10">
      <c r="A307" s="96"/>
      <c r="B307" s="96"/>
      <c r="C307" s="96"/>
      <c r="D307" s="96"/>
      <c r="E307" s="96"/>
      <c r="F307" s="4" t="s">
        <v>9</v>
      </c>
      <c r="G307" s="4" t="s">
        <v>10</v>
      </c>
      <c r="H307" s="4" t="s">
        <v>11</v>
      </c>
      <c r="I307" s="96"/>
      <c r="J307" s="96"/>
    </row>
    <row r="308" spans="1:10">
      <c r="A308" s="5" t="s">
        <v>965</v>
      </c>
      <c r="B308" s="6">
        <v>44952.797184525465</v>
      </c>
      <c r="C308" s="5" t="s">
        <v>160</v>
      </c>
      <c r="D308" s="7"/>
      <c r="E308" s="8"/>
      <c r="F308" s="9">
        <v>10011.290000000001</v>
      </c>
      <c r="I308" s="10" t="s">
        <v>9</v>
      </c>
      <c r="J308" s="5" t="s">
        <v>160</v>
      </c>
    </row>
    <row r="309" spans="1:10">
      <c r="A309" s="11" t="s">
        <v>22</v>
      </c>
      <c r="B309" s="3"/>
      <c r="C309" s="3"/>
      <c r="D309" s="7"/>
      <c r="E309" s="8"/>
      <c r="H309" s="9"/>
      <c r="I309" s="10"/>
      <c r="J309" s="5"/>
    </row>
    <row r="310" spans="1:10" ht="15.75">
      <c r="A310" s="13" t="s">
        <v>23</v>
      </c>
      <c r="B310" s="13" t="s">
        <v>24</v>
      </c>
      <c r="C310" s="13" t="s">
        <v>25</v>
      </c>
      <c r="D310" s="28">
        <v>112672283</v>
      </c>
      <c r="E310" s="14">
        <v>112672362</v>
      </c>
      <c r="H310" s="9"/>
      <c r="I310" s="10"/>
      <c r="J310" s="5"/>
    </row>
    <row r="311" spans="1:10">
      <c r="A311" s="5"/>
      <c r="B311" s="6"/>
      <c r="C311" s="5"/>
      <c r="D311" s="7"/>
      <c r="E311" s="8"/>
      <c r="H311" s="9"/>
      <c r="I311" s="10"/>
      <c r="J311" s="5"/>
    </row>
    <row r="313" spans="1:10">
      <c r="A313" s="11" t="s">
        <v>22</v>
      </c>
      <c r="B313" s="3"/>
      <c r="C313" s="3"/>
      <c r="D313" s="7"/>
      <c r="E313" s="8"/>
      <c r="H313" s="9"/>
      <c r="I313" s="5"/>
      <c r="J313" s="8"/>
    </row>
    <row r="314" spans="1:10">
      <c r="A314" s="13" t="s">
        <v>23</v>
      </c>
      <c r="B314" s="13" t="s">
        <v>24</v>
      </c>
      <c r="C314" s="13" t="s">
        <v>25</v>
      </c>
      <c r="D314" s="7"/>
      <c r="E314" s="8"/>
      <c r="H314" s="9"/>
      <c r="I314" s="5"/>
      <c r="J314" s="8"/>
    </row>
    <row r="315" spans="1:10">
      <c r="A315" s="17" t="s">
        <v>1048</v>
      </c>
      <c r="B315" s="30"/>
      <c r="C315" s="30"/>
      <c r="D315" s="30"/>
      <c r="E315" s="30"/>
      <c r="F315" s="30"/>
      <c r="G315" s="30"/>
    </row>
    <row r="317" spans="1:10">
      <c r="A317" s="1" t="s">
        <v>0</v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3" t="s">
        <v>985</v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95" t="s">
        <v>0</v>
      </c>
      <c r="B319" s="95" t="s">
        <v>2</v>
      </c>
      <c r="C319" s="95" t="s">
        <v>3</v>
      </c>
      <c r="D319" s="95" t="s">
        <v>4</v>
      </c>
      <c r="E319" s="95" t="s">
        <v>5</v>
      </c>
      <c r="F319" s="97" t="s">
        <v>6</v>
      </c>
      <c r="G319" s="98"/>
      <c r="H319" s="99"/>
      <c r="I319" s="95" t="s">
        <v>7</v>
      </c>
      <c r="J319" s="95" t="s">
        <v>8</v>
      </c>
    </row>
    <row r="320" spans="1:10">
      <c r="A320" s="96"/>
      <c r="B320" s="96"/>
      <c r="C320" s="96"/>
      <c r="D320" s="96"/>
      <c r="E320" s="96"/>
      <c r="F320" s="4" t="s">
        <v>9</v>
      </c>
      <c r="G320" s="4" t="s">
        <v>10</v>
      </c>
      <c r="H320" s="4" t="s">
        <v>11</v>
      </c>
      <c r="I320" s="96"/>
      <c r="J320" s="96"/>
    </row>
    <row r="321" spans="1:10">
      <c r="A321" s="5" t="s">
        <v>1020</v>
      </c>
      <c r="B321" s="6">
        <v>44953.794168680557</v>
      </c>
      <c r="C321" s="5" t="s">
        <v>160</v>
      </c>
      <c r="D321" s="7"/>
      <c r="E321" s="8"/>
      <c r="F321" s="9">
        <v>10031.200000000001</v>
      </c>
      <c r="I321" s="10" t="s">
        <v>9</v>
      </c>
      <c r="J321" s="5" t="s">
        <v>160</v>
      </c>
    </row>
    <row r="322" spans="1:10">
      <c r="A322" s="11" t="s">
        <v>22</v>
      </c>
      <c r="B322" s="3"/>
      <c r="C322" s="3"/>
      <c r="D322" s="7"/>
      <c r="E322" s="8"/>
      <c r="H322" s="9"/>
      <c r="I322" s="5"/>
      <c r="J322" s="8"/>
    </row>
    <row r="323" spans="1:10" ht="15.75">
      <c r="A323" s="13" t="s">
        <v>23</v>
      </c>
      <c r="B323" s="13" t="s">
        <v>24</v>
      </c>
      <c r="C323" s="13" t="s">
        <v>25</v>
      </c>
      <c r="D323" s="28">
        <v>112672285</v>
      </c>
      <c r="E323" s="14">
        <v>112672363</v>
      </c>
      <c r="H323" s="9"/>
      <c r="I323" s="5"/>
      <c r="J323" s="8"/>
    </row>
    <row r="324" spans="1:10">
      <c r="A324" s="5"/>
      <c r="B324" s="6"/>
      <c r="C324" s="5"/>
      <c r="D324" s="7"/>
      <c r="E324" s="8"/>
      <c r="H324" s="9"/>
      <c r="I324" s="5"/>
      <c r="J324" s="8"/>
    </row>
    <row r="325" spans="1:10">
      <c r="A325" s="5"/>
      <c r="B325" s="6"/>
      <c r="C325" s="5"/>
      <c r="D325" s="7"/>
      <c r="E325" s="8"/>
      <c r="H325" s="9"/>
      <c r="I325" s="5"/>
      <c r="J325" s="8"/>
    </row>
    <row r="326" spans="1:10">
      <c r="A326" s="11" t="s">
        <v>22</v>
      </c>
      <c r="B326" s="3"/>
      <c r="C326" s="3"/>
      <c r="D326" s="7"/>
      <c r="E326" s="8"/>
      <c r="H326" s="9"/>
      <c r="I326" s="5"/>
      <c r="J326" s="8"/>
    </row>
    <row r="327" spans="1:10">
      <c r="A327" s="13" t="s">
        <v>23</v>
      </c>
      <c r="B327" s="13" t="s">
        <v>24</v>
      </c>
      <c r="C327" s="13" t="s">
        <v>25</v>
      </c>
      <c r="D327" s="7"/>
      <c r="E327" s="8"/>
      <c r="H327" s="9"/>
      <c r="I327" s="5"/>
      <c r="J327" s="8"/>
    </row>
    <row r="328" spans="1:10">
      <c r="A328" s="17" t="s">
        <v>1048</v>
      </c>
      <c r="B328" s="30"/>
      <c r="C328" s="30"/>
      <c r="D328" s="30"/>
      <c r="E328" s="30"/>
      <c r="F328" s="30"/>
      <c r="G328" s="30"/>
    </row>
    <row r="330" spans="1:10">
      <c r="A330" s="1" t="s">
        <v>0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3" t="s">
        <v>981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95" t="s">
        <v>0</v>
      </c>
      <c r="B332" s="95" t="s">
        <v>2</v>
      </c>
      <c r="C332" s="95" t="s">
        <v>3</v>
      </c>
      <c r="D332" s="95" t="s">
        <v>4</v>
      </c>
      <c r="E332" s="95" t="s">
        <v>5</v>
      </c>
      <c r="F332" s="97" t="s">
        <v>6</v>
      </c>
      <c r="G332" s="98"/>
      <c r="H332" s="99"/>
      <c r="I332" s="95" t="s">
        <v>7</v>
      </c>
      <c r="J332" s="95" t="s">
        <v>8</v>
      </c>
    </row>
    <row r="333" spans="1:10">
      <c r="A333" s="96"/>
      <c r="B333" s="96"/>
      <c r="C333" s="96"/>
      <c r="D333" s="96"/>
      <c r="E333" s="96"/>
      <c r="F333" s="4" t="s">
        <v>9</v>
      </c>
      <c r="G333" s="4" t="s">
        <v>10</v>
      </c>
      <c r="H333" s="4" t="s">
        <v>11</v>
      </c>
      <c r="I333" s="96"/>
      <c r="J333" s="96"/>
    </row>
    <row r="334" spans="1:10">
      <c r="A334" s="5" t="s">
        <v>1019</v>
      </c>
      <c r="B334" s="6">
        <v>44954.585033344905</v>
      </c>
      <c r="C334" s="5" t="s">
        <v>160</v>
      </c>
      <c r="D334" s="7"/>
      <c r="E334" s="8"/>
      <c r="F334" s="9">
        <v>10270.620000000001</v>
      </c>
      <c r="I334" s="10" t="s">
        <v>9</v>
      </c>
      <c r="J334" s="5" t="s">
        <v>160</v>
      </c>
    </row>
    <row r="335" spans="1:10">
      <c r="A335" s="11" t="s">
        <v>22</v>
      </c>
      <c r="B335" s="3"/>
      <c r="C335" s="3"/>
      <c r="D335" s="7"/>
      <c r="E335" s="8"/>
      <c r="H335" s="9"/>
      <c r="I335" s="5"/>
      <c r="J335" s="8"/>
    </row>
    <row r="336" spans="1:10" ht="15.75">
      <c r="A336" s="13" t="s">
        <v>23</v>
      </c>
      <c r="B336" s="13" t="s">
        <v>24</v>
      </c>
      <c r="C336" s="13" t="s">
        <v>25</v>
      </c>
      <c r="D336" s="28">
        <v>112673676</v>
      </c>
      <c r="E336" s="14">
        <v>112681911</v>
      </c>
      <c r="H336" s="9"/>
      <c r="I336" s="5"/>
      <c r="J336" s="8"/>
    </row>
    <row r="339" spans="1:10">
      <c r="A339" s="11" t="s">
        <v>22</v>
      </c>
      <c r="B339" s="3"/>
      <c r="C339" s="3"/>
      <c r="D339" s="7"/>
      <c r="E339" s="8"/>
      <c r="H339" s="9"/>
      <c r="I339" s="5"/>
      <c r="J339" s="8"/>
    </row>
    <row r="340" spans="1:10">
      <c r="A340" s="13" t="s">
        <v>23</v>
      </c>
      <c r="B340" s="13" t="s">
        <v>24</v>
      </c>
      <c r="C340" s="13" t="s">
        <v>25</v>
      </c>
      <c r="D340" s="7"/>
      <c r="E340" s="8"/>
      <c r="H340" s="9"/>
      <c r="I340" s="5"/>
      <c r="J340" s="8"/>
    </row>
    <row r="341" spans="1:10">
      <c r="A341" s="17" t="s">
        <v>1048</v>
      </c>
      <c r="B341" s="30"/>
      <c r="C341" s="30"/>
      <c r="D341" s="30"/>
      <c r="E341" s="30"/>
      <c r="F341" s="30"/>
      <c r="G341" s="30"/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1052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95" t="s">
        <v>0</v>
      </c>
      <c r="B345" s="95" t="s">
        <v>2</v>
      </c>
      <c r="C345" s="95" t="s">
        <v>3</v>
      </c>
      <c r="D345" s="95" t="s">
        <v>4</v>
      </c>
      <c r="E345" s="95" t="s">
        <v>5</v>
      </c>
      <c r="F345" s="97" t="s">
        <v>6</v>
      </c>
      <c r="G345" s="98"/>
      <c r="H345" s="99"/>
      <c r="I345" s="95" t="s">
        <v>7</v>
      </c>
      <c r="J345" s="95" t="s">
        <v>8</v>
      </c>
    </row>
    <row r="346" spans="1:10">
      <c r="A346" s="96"/>
      <c r="B346" s="96"/>
      <c r="C346" s="96"/>
      <c r="D346" s="96"/>
      <c r="E346" s="96"/>
      <c r="F346" s="4" t="s">
        <v>9</v>
      </c>
      <c r="G346" s="4" t="s">
        <v>10</v>
      </c>
      <c r="H346" s="4" t="s">
        <v>11</v>
      </c>
      <c r="I346" s="96"/>
      <c r="J346" s="96"/>
    </row>
    <row r="347" spans="1:10">
      <c r="A347" s="5" t="s">
        <v>1073</v>
      </c>
      <c r="B347" s="6">
        <v>44956.681479120372</v>
      </c>
      <c r="C347" s="5" t="s">
        <v>162</v>
      </c>
      <c r="D347" s="7"/>
      <c r="E347" s="8"/>
      <c r="F347" s="9">
        <v>5869.23</v>
      </c>
      <c r="I347" s="10" t="s">
        <v>9</v>
      </c>
      <c r="J347" s="5" t="s">
        <v>162</v>
      </c>
    </row>
    <row r="348" spans="1:10">
      <c r="A348" s="5" t="s">
        <v>1073</v>
      </c>
      <c r="B348" s="6">
        <v>44956.681479120372</v>
      </c>
      <c r="C348" s="5" t="s">
        <v>162</v>
      </c>
      <c r="D348" s="7"/>
      <c r="E348" s="8"/>
      <c r="H348" s="9">
        <v>32.479999999999997</v>
      </c>
      <c r="I348" s="10" t="s">
        <v>37</v>
      </c>
      <c r="J348" s="5" t="s">
        <v>162</v>
      </c>
    </row>
    <row r="349" spans="1:10">
      <c r="A349" s="11" t="s">
        <v>22</v>
      </c>
      <c r="B349" s="3"/>
      <c r="C349" s="3"/>
      <c r="D349" s="7"/>
      <c r="E349" s="8"/>
      <c r="G349" s="9"/>
      <c r="I349" s="10"/>
      <c r="J349" s="8"/>
    </row>
    <row r="350" spans="1:10" ht="15.75">
      <c r="A350" s="13" t="s">
        <v>23</v>
      </c>
      <c r="B350" s="13" t="s">
        <v>24</v>
      </c>
      <c r="C350" s="13" t="s">
        <v>25</v>
      </c>
      <c r="D350" s="28">
        <v>112691656</v>
      </c>
      <c r="E350" s="14">
        <v>112691880</v>
      </c>
      <c r="G350" s="9"/>
      <c r="I350" s="10"/>
      <c r="J350" s="8"/>
    </row>
    <row r="351" spans="1:10">
      <c r="A351" s="5"/>
      <c r="B351" s="6"/>
      <c r="C351" s="5"/>
      <c r="D351" s="7"/>
      <c r="E351" s="8"/>
      <c r="G351" s="9"/>
      <c r="I351" s="10"/>
      <c r="J351" s="8"/>
    </row>
    <row r="352" spans="1:10">
      <c r="A352" s="5"/>
      <c r="B352" s="6"/>
      <c r="C352" s="5"/>
      <c r="D352" s="7"/>
      <c r="E352" s="8"/>
      <c r="G352" s="9"/>
      <c r="I352" s="10"/>
      <c r="J352" s="8"/>
    </row>
    <row r="353" spans="1:10">
      <c r="A353" s="5" t="s">
        <v>1072</v>
      </c>
      <c r="B353" s="6">
        <v>44956.797927106483</v>
      </c>
      <c r="C353" s="5" t="s">
        <v>160</v>
      </c>
      <c r="D353" s="7"/>
      <c r="E353" s="8"/>
      <c r="F353" s="9">
        <v>3691.03</v>
      </c>
      <c r="I353" s="10" t="s">
        <v>9</v>
      </c>
      <c r="J353" s="5" t="s">
        <v>160</v>
      </c>
    </row>
    <row r="354" spans="1:10">
      <c r="A354" s="5" t="s">
        <v>1072</v>
      </c>
      <c r="B354" s="6">
        <v>44956.797927106483</v>
      </c>
      <c r="C354" s="5" t="s">
        <v>160</v>
      </c>
      <c r="D354" s="7"/>
      <c r="E354" s="8"/>
      <c r="H354" s="9">
        <v>67.599999999999994</v>
      </c>
      <c r="I354" s="5" t="s">
        <v>36</v>
      </c>
      <c r="J354" s="5" t="s">
        <v>160</v>
      </c>
    </row>
    <row r="355" spans="1:10">
      <c r="A355" s="11" t="s">
        <v>22</v>
      </c>
      <c r="B355" s="3"/>
      <c r="C355" s="3"/>
      <c r="D355" s="7"/>
      <c r="E355" s="8"/>
      <c r="G355" s="9"/>
      <c r="I355" s="10"/>
      <c r="J355" s="8"/>
    </row>
    <row r="356" spans="1:10" ht="15.75">
      <c r="A356" s="13" t="s">
        <v>23</v>
      </c>
      <c r="B356" s="13" t="s">
        <v>24</v>
      </c>
      <c r="C356" s="13" t="s">
        <v>25</v>
      </c>
      <c r="D356" s="28">
        <v>112691659</v>
      </c>
      <c r="E356" s="14">
        <v>112691881</v>
      </c>
      <c r="G356" s="9"/>
      <c r="I356" s="10"/>
      <c r="J356" s="8"/>
    </row>
    <row r="357" spans="1:10">
      <c r="A357" s="5"/>
      <c r="B357" s="6"/>
      <c r="C357" s="5"/>
      <c r="D357" s="7"/>
      <c r="E357" s="8"/>
      <c r="G357" s="9"/>
      <c r="I357" s="10"/>
      <c r="J357" s="8"/>
    </row>
    <row r="359" spans="1:10">
      <c r="A359" s="1" t="s">
        <v>0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3" t="s">
        <v>1093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95" t="s">
        <v>0</v>
      </c>
      <c r="B361" s="95" t="s">
        <v>2</v>
      </c>
      <c r="C361" s="95" t="s">
        <v>3</v>
      </c>
      <c r="D361" s="95" t="s">
        <v>4</v>
      </c>
      <c r="E361" s="95" t="s">
        <v>5</v>
      </c>
      <c r="F361" s="97" t="s">
        <v>6</v>
      </c>
      <c r="G361" s="98"/>
      <c r="H361" s="99"/>
      <c r="I361" s="95" t="s">
        <v>7</v>
      </c>
      <c r="J361" s="95" t="s">
        <v>8</v>
      </c>
    </row>
    <row r="362" spans="1:10">
      <c r="A362" s="96"/>
      <c r="B362" s="96"/>
      <c r="C362" s="96"/>
      <c r="D362" s="96"/>
      <c r="E362" s="96"/>
      <c r="F362" s="4" t="s">
        <v>9</v>
      </c>
      <c r="G362" s="4" t="s">
        <v>10</v>
      </c>
      <c r="H362" s="4" t="s">
        <v>11</v>
      </c>
      <c r="I362" s="96"/>
      <c r="J362" s="96"/>
    </row>
    <row r="363" spans="1:10">
      <c r="A363" s="5" t="s">
        <v>1114</v>
      </c>
      <c r="B363" s="6">
        <v>44957.793329502318</v>
      </c>
      <c r="C363" s="5" t="s">
        <v>160</v>
      </c>
      <c r="D363" s="7"/>
      <c r="E363" s="8"/>
      <c r="F363" s="9">
        <v>2661.49</v>
      </c>
      <c r="I363" s="10" t="s">
        <v>9</v>
      </c>
      <c r="J363" s="5" t="s">
        <v>160</v>
      </c>
    </row>
    <row r="364" spans="1:10">
      <c r="A364" s="5" t="s">
        <v>1114</v>
      </c>
      <c r="B364" s="6">
        <v>44957.793329502318</v>
      </c>
      <c r="C364" s="5" t="s">
        <v>160</v>
      </c>
      <c r="D364" s="7"/>
      <c r="E364" s="8"/>
      <c r="H364" s="9">
        <v>104</v>
      </c>
      <c r="I364" s="5" t="s">
        <v>36</v>
      </c>
      <c r="J364" s="5" t="s">
        <v>160</v>
      </c>
    </row>
    <row r="365" spans="1:10">
      <c r="A365" s="5" t="s">
        <v>1114</v>
      </c>
      <c r="B365" s="6">
        <v>44957.793329502318</v>
      </c>
      <c r="C365" s="5" t="s">
        <v>160</v>
      </c>
      <c r="D365" s="7"/>
      <c r="E365" s="8"/>
      <c r="H365" s="9">
        <v>3430.92</v>
      </c>
      <c r="I365" s="10" t="s">
        <v>37</v>
      </c>
      <c r="J365" s="5" t="s">
        <v>160</v>
      </c>
    </row>
    <row r="366" spans="1:10">
      <c r="A366" s="11" t="s">
        <v>22</v>
      </c>
      <c r="B366" s="3"/>
      <c r="C366" s="3"/>
      <c r="D366" s="7"/>
      <c r="E366" s="8"/>
      <c r="G366" s="9"/>
      <c r="I366" s="10"/>
      <c r="J366" s="5"/>
    </row>
    <row r="367" spans="1:10" ht="15.75">
      <c r="A367" s="13" t="s">
        <v>23</v>
      </c>
      <c r="B367" s="13" t="s">
        <v>24</v>
      </c>
      <c r="C367" s="13" t="s">
        <v>25</v>
      </c>
      <c r="D367" s="82">
        <v>112692581</v>
      </c>
      <c r="E367" s="14">
        <v>112692848</v>
      </c>
      <c r="G367" s="9"/>
      <c r="I367" s="10"/>
      <c r="J367" s="5"/>
    </row>
    <row r="368" spans="1:10">
      <c r="A368" s="5"/>
      <c r="B368" s="6"/>
      <c r="C368" s="5"/>
      <c r="D368" s="83" t="s">
        <v>641</v>
      </c>
      <c r="E368" s="8"/>
      <c r="G368" s="9"/>
      <c r="I368" s="10"/>
      <c r="J368" s="5"/>
    </row>
    <row r="369" spans="1:10">
      <c r="A369" s="5"/>
      <c r="B369" s="6"/>
      <c r="C369" s="5"/>
      <c r="D369" s="7"/>
      <c r="E369" s="8"/>
      <c r="G369" s="9"/>
      <c r="I369" s="10"/>
      <c r="J369" s="5"/>
    </row>
    <row r="370" spans="1:10">
      <c r="A370" s="5" t="s">
        <v>1113</v>
      </c>
      <c r="B370" s="6">
        <v>44957.79513766204</v>
      </c>
      <c r="C370" s="5" t="s">
        <v>162</v>
      </c>
      <c r="D370" s="7"/>
      <c r="E370" s="8"/>
      <c r="F370" s="9">
        <v>9961.5400000000009</v>
      </c>
      <c r="I370" s="10" t="s">
        <v>9</v>
      </c>
      <c r="J370" s="5" t="s">
        <v>162</v>
      </c>
    </row>
    <row r="371" spans="1:10">
      <c r="A371" s="11" t="s">
        <v>22</v>
      </c>
      <c r="B371" s="3"/>
      <c r="C371" s="3"/>
      <c r="D371" s="7"/>
      <c r="E371" s="8"/>
      <c r="G371" s="9"/>
      <c r="I371" s="10"/>
      <c r="J371" s="5"/>
    </row>
    <row r="372" spans="1:10" ht="15.75">
      <c r="A372" s="13" t="s">
        <v>23</v>
      </c>
      <c r="B372" s="13" t="s">
        <v>24</v>
      </c>
      <c r="C372" s="13" t="s">
        <v>25</v>
      </c>
      <c r="D372" s="69">
        <v>112692582</v>
      </c>
      <c r="E372" s="14">
        <v>112692850</v>
      </c>
      <c r="G372" s="9"/>
      <c r="I372" s="10"/>
      <c r="J372" s="5"/>
    </row>
    <row r="373" spans="1:10">
      <c r="D373" s="35" t="s">
        <v>641</v>
      </c>
    </row>
    <row r="375" spans="1:10">
      <c r="A375" s="1" t="s">
        <v>0</v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>
      <c r="A376" s="3" t="s">
        <v>1131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95" t="s">
        <v>0</v>
      </c>
      <c r="B377" s="95" t="s">
        <v>2</v>
      </c>
      <c r="C377" s="95" t="s">
        <v>3</v>
      </c>
      <c r="D377" s="95" t="s">
        <v>4</v>
      </c>
      <c r="E377" s="95" t="s">
        <v>5</v>
      </c>
      <c r="F377" s="97" t="s">
        <v>6</v>
      </c>
      <c r="G377" s="98"/>
      <c r="H377" s="99"/>
      <c r="I377" s="95" t="s">
        <v>7</v>
      </c>
      <c r="J377" s="95" t="s">
        <v>8</v>
      </c>
    </row>
    <row r="378" spans="1:10">
      <c r="A378" s="96"/>
      <c r="B378" s="96"/>
      <c r="C378" s="96"/>
      <c r="D378" s="96"/>
      <c r="E378" s="96"/>
      <c r="F378" s="4" t="s">
        <v>9</v>
      </c>
      <c r="G378" s="4" t="s">
        <v>10</v>
      </c>
      <c r="H378" s="4" t="s">
        <v>11</v>
      </c>
      <c r="I378" s="96"/>
      <c r="J378" s="96"/>
    </row>
    <row r="379" spans="1:10">
      <c r="A379" s="5" t="s">
        <v>1147</v>
      </c>
      <c r="B379" s="6">
        <v>44958.670865613429</v>
      </c>
      <c r="C379" s="5" t="s">
        <v>160</v>
      </c>
      <c r="D379" s="10"/>
      <c r="E379" s="8"/>
      <c r="F379" s="9">
        <v>4469.4399999999996</v>
      </c>
      <c r="I379" s="10" t="s">
        <v>9</v>
      </c>
      <c r="J379" s="5" t="s">
        <v>160</v>
      </c>
    </row>
    <row r="380" spans="1:10">
      <c r="A380" s="5" t="s">
        <v>1147</v>
      </c>
      <c r="B380" s="6">
        <v>44958.670865613429</v>
      </c>
      <c r="C380" s="5" t="s">
        <v>160</v>
      </c>
      <c r="D380" s="10"/>
      <c r="E380" s="8"/>
      <c r="H380" s="9">
        <v>49</v>
      </c>
      <c r="I380" s="5" t="s">
        <v>36</v>
      </c>
      <c r="J380" s="5" t="s">
        <v>160</v>
      </c>
    </row>
    <row r="381" spans="1:10">
      <c r="A381" s="11" t="s">
        <v>22</v>
      </c>
      <c r="B381" s="3"/>
      <c r="C381" s="3"/>
      <c r="D381" s="7"/>
      <c r="E381" s="8"/>
      <c r="H381" s="9"/>
      <c r="I381" s="10"/>
      <c r="J381" s="8"/>
    </row>
    <row r="382" spans="1:10" ht="15.75">
      <c r="A382" s="13" t="s">
        <v>23</v>
      </c>
      <c r="B382" s="13" t="s">
        <v>24</v>
      </c>
      <c r="C382" s="13" t="s">
        <v>25</v>
      </c>
      <c r="D382" s="69">
        <v>112695140</v>
      </c>
      <c r="E382" s="14">
        <v>112695371</v>
      </c>
      <c r="H382" s="9"/>
      <c r="I382" s="10"/>
      <c r="J382" s="8"/>
    </row>
    <row r="383" spans="1:10">
      <c r="A383" s="5"/>
      <c r="B383" s="6"/>
      <c r="C383" s="5"/>
      <c r="D383" s="35" t="s">
        <v>641</v>
      </c>
      <c r="E383" s="8"/>
      <c r="H383" s="9"/>
      <c r="I383" s="10"/>
      <c r="J383" s="8"/>
    </row>
    <row r="384" spans="1:10">
      <c r="A384" s="5"/>
      <c r="B384" s="6"/>
      <c r="C384" s="5"/>
      <c r="D384" s="7"/>
      <c r="E384" s="8"/>
      <c r="H384" s="9"/>
      <c r="I384" s="10"/>
      <c r="J384" s="8"/>
    </row>
    <row r="385" spans="1:10">
      <c r="A385" s="5" t="s">
        <v>1146</v>
      </c>
      <c r="B385" s="6">
        <v>44958.798661539353</v>
      </c>
      <c r="C385" s="5" t="s">
        <v>162</v>
      </c>
      <c r="D385" s="7"/>
      <c r="E385" s="8"/>
      <c r="F385" s="9">
        <v>6072.68</v>
      </c>
      <c r="I385" s="10" t="s">
        <v>9</v>
      </c>
      <c r="J385" s="5" t="s">
        <v>162</v>
      </c>
    </row>
    <row r="386" spans="1:10">
      <c r="A386" s="11" t="s">
        <v>22</v>
      </c>
      <c r="B386" s="3"/>
      <c r="C386" s="3"/>
      <c r="D386" s="7"/>
      <c r="E386" s="8"/>
      <c r="H386" s="9"/>
      <c r="I386" s="10"/>
      <c r="J386" s="8"/>
    </row>
    <row r="387" spans="1:10" ht="15.75">
      <c r="A387" s="13" t="s">
        <v>23</v>
      </c>
      <c r="B387" s="13" t="s">
        <v>24</v>
      </c>
      <c r="C387" s="13" t="s">
        <v>25</v>
      </c>
      <c r="D387" s="69">
        <v>112695141</v>
      </c>
      <c r="E387" s="14">
        <v>112695372</v>
      </c>
      <c r="H387" s="9"/>
      <c r="I387" s="10"/>
      <c r="J387" s="8"/>
    </row>
    <row r="388" spans="1:10">
      <c r="D388" s="35" t="s">
        <v>641</v>
      </c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1169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95" t="s">
        <v>0</v>
      </c>
      <c r="B392" s="95" t="s">
        <v>2</v>
      </c>
      <c r="C392" s="95" t="s">
        <v>3</v>
      </c>
      <c r="D392" s="95" t="s">
        <v>4</v>
      </c>
      <c r="E392" s="95" t="s">
        <v>5</v>
      </c>
      <c r="F392" s="97" t="s">
        <v>6</v>
      </c>
      <c r="G392" s="98"/>
      <c r="H392" s="99"/>
      <c r="I392" s="95" t="s">
        <v>7</v>
      </c>
      <c r="J392" s="95" t="s">
        <v>8</v>
      </c>
    </row>
    <row r="393" spans="1:10">
      <c r="A393" s="96"/>
      <c r="B393" s="96"/>
      <c r="C393" s="96"/>
      <c r="D393" s="96"/>
      <c r="E393" s="96"/>
      <c r="F393" s="4" t="s">
        <v>9</v>
      </c>
      <c r="G393" s="4" t="s">
        <v>10</v>
      </c>
      <c r="H393" s="4" t="s">
        <v>11</v>
      </c>
      <c r="I393" s="96"/>
      <c r="J393" s="96"/>
    </row>
    <row r="394" spans="1:10">
      <c r="A394" s="5" t="s">
        <v>1188</v>
      </c>
      <c r="B394" s="6">
        <v>44959.672428032405</v>
      </c>
      <c r="C394" s="5" t="s">
        <v>160</v>
      </c>
      <c r="D394" s="7"/>
      <c r="E394" s="8"/>
      <c r="F394" s="9">
        <v>4023.34</v>
      </c>
      <c r="I394" s="10" t="s">
        <v>9</v>
      </c>
      <c r="J394" s="5" t="s">
        <v>160</v>
      </c>
    </row>
    <row r="395" spans="1:10">
      <c r="A395" s="5" t="s">
        <v>1188</v>
      </c>
      <c r="B395" s="6">
        <v>44959.672428032405</v>
      </c>
      <c r="C395" s="5" t="s">
        <v>160</v>
      </c>
      <c r="D395" s="7"/>
      <c r="E395" s="8"/>
      <c r="H395" s="9">
        <v>65.3</v>
      </c>
      <c r="I395" s="10" t="s">
        <v>37</v>
      </c>
      <c r="J395" s="5" t="s">
        <v>160</v>
      </c>
    </row>
    <row r="396" spans="1:10">
      <c r="A396" s="11" t="s">
        <v>22</v>
      </c>
      <c r="B396" s="3"/>
      <c r="C396" s="3"/>
      <c r="D396" s="7"/>
      <c r="E396" s="8"/>
      <c r="H396" s="9"/>
      <c r="I396" s="10"/>
      <c r="J396" s="5"/>
    </row>
    <row r="397" spans="1:10" ht="15.75">
      <c r="A397" s="13" t="s">
        <v>23</v>
      </c>
      <c r="B397" s="13" t="s">
        <v>24</v>
      </c>
      <c r="C397" s="13" t="s">
        <v>25</v>
      </c>
      <c r="D397" s="69">
        <v>112728644</v>
      </c>
      <c r="E397" s="14">
        <v>112728985</v>
      </c>
      <c r="H397" s="9"/>
      <c r="I397" s="10"/>
      <c r="J397" s="5"/>
    </row>
    <row r="398" spans="1:10">
      <c r="A398" s="5"/>
      <c r="B398" s="6"/>
      <c r="C398" s="5"/>
      <c r="D398" s="35" t="s">
        <v>641</v>
      </c>
      <c r="E398" s="8"/>
      <c r="H398" s="9"/>
      <c r="I398" s="10"/>
      <c r="J398" s="5"/>
    </row>
    <row r="399" spans="1:10">
      <c r="A399" s="5"/>
      <c r="B399" s="6"/>
      <c r="C399" s="5"/>
      <c r="D399" s="7"/>
      <c r="E399" s="8"/>
      <c r="H399" s="9"/>
      <c r="I399" s="10"/>
      <c r="J399" s="5"/>
    </row>
    <row r="400" spans="1:10">
      <c r="A400" s="5" t="s">
        <v>1187</v>
      </c>
      <c r="B400" s="6">
        <v>44959.797862546293</v>
      </c>
      <c r="C400" s="5" t="s">
        <v>162</v>
      </c>
      <c r="D400" s="7"/>
      <c r="E400" s="8"/>
      <c r="F400" s="9">
        <v>7602.05</v>
      </c>
      <c r="I400" s="10" t="s">
        <v>9</v>
      </c>
      <c r="J400" s="5" t="s">
        <v>162</v>
      </c>
    </row>
    <row r="401" spans="1:10">
      <c r="A401" s="11" t="s">
        <v>22</v>
      </c>
      <c r="B401" s="3"/>
      <c r="C401" s="3"/>
      <c r="D401" s="7"/>
      <c r="E401" s="8"/>
      <c r="H401" s="9"/>
      <c r="I401" s="10"/>
      <c r="J401" s="5"/>
    </row>
    <row r="402" spans="1:10" ht="15.75">
      <c r="A402" s="13" t="s">
        <v>23</v>
      </c>
      <c r="B402" s="13" t="s">
        <v>24</v>
      </c>
      <c r="C402" s="13" t="s">
        <v>25</v>
      </c>
      <c r="D402" s="69">
        <v>112728645</v>
      </c>
      <c r="E402" s="14">
        <v>112728986</v>
      </c>
      <c r="H402" s="9"/>
      <c r="I402" s="10"/>
      <c r="J402" s="5"/>
    </row>
    <row r="403" spans="1:10">
      <c r="A403" s="5"/>
      <c r="B403" s="6"/>
      <c r="C403" s="5"/>
      <c r="D403" s="35" t="s">
        <v>641</v>
      </c>
      <c r="E403" s="8"/>
      <c r="H403" s="9"/>
      <c r="I403" s="10"/>
      <c r="J403" s="5"/>
    </row>
    <row r="405" spans="1:10">
      <c r="A405" s="1" t="s">
        <v>0</v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3" t="s">
        <v>1217</v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95" t="s">
        <v>0</v>
      </c>
      <c r="B407" s="95" t="s">
        <v>2</v>
      </c>
      <c r="C407" s="95" t="s">
        <v>3</v>
      </c>
      <c r="D407" s="95" t="s">
        <v>4</v>
      </c>
      <c r="E407" s="95" t="s">
        <v>5</v>
      </c>
      <c r="F407" s="97" t="s">
        <v>6</v>
      </c>
      <c r="G407" s="98"/>
      <c r="H407" s="99"/>
      <c r="I407" s="95" t="s">
        <v>7</v>
      </c>
      <c r="J407" s="95" t="s">
        <v>8</v>
      </c>
    </row>
    <row r="408" spans="1:10">
      <c r="A408" s="96"/>
      <c r="B408" s="96"/>
      <c r="C408" s="96"/>
      <c r="D408" s="96"/>
      <c r="E408" s="96"/>
      <c r="F408" s="4" t="s">
        <v>9</v>
      </c>
      <c r="G408" s="4" t="s">
        <v>10</v>
      </c>
      <c r="H408" s="4" t="s">
        <v>11</v>
      </c>
      <c r="I408" s="96"/>
      <c r="J408" s="96"/>
    </row>
    <row r="409" spans="1:10">
      <c r="A409" s="5" t="s">
        <v>1252</v>
      </c>
      <c r="B409" s="6">
        <v>44960.669722013889</v>
      </c>
      <c r="C409" s="5" t="s">
        <v>160</v>
      </c>
      <c r="D409" s="7"/>
      <c r="E409" s="8"/>
      <c r="F409" s="9">
        <v>4276.2700000000004</v>
      </c>
      <c r="I409" s="10" t="s">
        <v>9</v>
      </c>
      <c r="J409" s="5" t="s">
        <v>160</v>
      </c>
    </row>
    <row r="410" spans="1:10">
      <c r="A410" s="5" t="s">
        <v>1252</v>
      </c>
      <c r="B410" s="6">
        <v>44960.669722013889</v>
      </c>
      <c r="C410" s="5" t="s">
        <v>160</v>
      </c>
      <c r="D410" s="7"/>
      <c r="E410" s="8"/>
      <c r="H410" s="9">
        <v>32.9</v>
      </c>
      <c r="I410" s="5" t="s">
        <v>36</v>
      </c>
      <c r="J410" s="5" t="s">
        <v>160</v>
      </c>
    </row>
    <row r="411" spans="1:10">
      <c r="A411" s="5" t="s">
        <v>1252</v>
      </c>
      <c r="B411" s="6">
        <v>44960.669722013889</v>
      </c>
      <c r="C411" s="5" t="s">
        <v>160</v>
      </c>
      <c r="D411" s="7"/>
      <c r="E411" s="8"/>
      <c r="H411" s="9">
        <v>100</v>
      </c>
      <c r="I411" s="10" t="s">
        <v>37</v>
      </c>
      <c r="J411" s="5" t="s">
        <v>160</v>
      </c>
    </row>
    <row r="412" spans="1:10">
      <c r="A412" s="11" t="s">
        <v>22</v>
      </c>
      <c r="B412" s="3"/>
      <c r="C412" s="3"/>
      <c r="D412" s="7"/>
      <c r="E412" s="8"/>
      <c r="H412" s="9"/>
      <c r="I412" s="10"/>
      <c r="J412" s="5"/>
    </row>
    <row r="413" spans="1:10" ht="15.75">
      <c r="A413" s="13" t="s">
        <v>23</v>
      </c>
      <c r="B413" s="13" t="s">
        <v>24</v>
      </c>
      <c r="C413" s="13" t="s">
        <v>25</v>
      </c>
      <c r="D413" s="69">
        <v>112728714</v>
      </c>
      <c r="E413" s="14">
        <v>112728988</v>
      </c>
      <c r="H413" s="9"/>
      <c r="I413" s="10"/>
      <c r="J413" s="5"/>
    </row>
    <row r="414" spans="1:10">
      <c r="A414" s="5"/>
      <c r="B414" s="6"/>
      <c r="C414" s="5"/>
      <c r="D414" s="35" t="s">
        <v>641</v>
      </c>
      <c r="E414" s="8"/>
      <c r="H414" s="9"/>
      <c r="I414" s="10"/>
      <c r="J414" s="5"/>
    </row>
    <row r="415" spans="1:10">
      <c r="A415" s="5"/>
      <c r="B415" s="6"/>
      <c r="C415" s="5"/>
      <c r="D415" s="7"/>
      <c r="E415" s="8"/>
      <c r="H415" s="9"/>
      <c r="I415" s="10"/>
      <c r="J415" s="5"/>
    </row>
    <row r="416" spans="1:10">
      <c r="A416" s="5" t="s">
        <v>1251</v>
      </c>
      <c r="B416" s="6">
        <v>44960.798988831019</v>
      </c>
      <c r="C416" s="5" t="s">
        <v>162</v>
      </c>
      <c r="D416" s="7"/>
      <c r="E416" s="8"/>
      <c r="F416" s="9">
        <v>6774.02</v>
      </c>
      <c r="I416" s="10" t="s">
        <v>9</v>
      </c>
      <c r="J416" s="5" t="s">
        <v>162</v>
      </c>
    </row>
    <row r="417" spans="1:10">
      <c r="A417" s="11" t="s">
        <v>22</v>
      </c>
      <c r="B417" s="3"/>
      <c r="C417" s="3"/>
      <c r="D417" s="7"/>
      <c r="E417" s="8"/>
      <c r="H417" s="9"/>
      <c r="I417" s="10"/>
      <c r="J417" s="5"/>
    </row>
    <row r="418" spans="1:10" ht="15.75">
      <c r="A418" s="13" t="s">
        <v>23</v>
      </c>
      <c r="B418" s="13" t="s">
        <v>24</v>
      </c>
      <c r="C418" s="13" t="s">
        <v>25</v>
      </c>
      <c r="D418" s="69">
        <v>112728715</v>
      </c>
      <c r="E418" s="14">
        <v>112728989</v>
      </c>
      <c r="H418" s="9"/>
      <c r="I418" s="10"/>
      <c r="J418" s="5"/>
    </row>
    <row r="419" spans="1:10">
      <c r="D419" s="35" t="s">
        <v>641</v>
      </c>
    </row>
    <row r="421" spans="1:10">
      <c r="A421" s="1" t="s">
        <v>0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3" t="s">
        <v>1214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95" t="s">
        <v>0</v>
      </c>
      <c r="B423" s="95" t="s">
        <v>2</v>
      </c>
      <c r="C423" s="95" t="s">
        <v>3</v>
      </c>
      <c r="D423" s="95" t="s">
        <v>4</v>
      </c>
      <c r="E423" s="95" t="s">
        <v>5</v>
      </c>
      <c r="F423" s="97" t="s">
        <v>6</v>
      </c>
      <c r="G423" s="98"/>
      <c r="H423" s="99"/>
      <c r="I423" s="95" t="s">
        <v>7</v>
      </c>
      <c r="J423" s="95" t="s">
        <v>8</v>
      </c>
    </row>
    <row r="424" spans="1:10">
      <c r="A424" s="96"/>
      <c r="B424" s="96"/>
      <c r="C424" s="96"/>
      <c r="D424" s="96"/>
      <c r="E424" s="96"/>
      <c r="F424" s="4" t="s">
        <v>9</v>
      </c>
      <c r="G424" s="4" t="s">
        <v>10</v>
      </c>
      <c r="H424" s="4" t="s">
        <v>11</v>
      </c>
      <c r="I424" s="96"/>
      <c r="J424" s="96"/>
    </row>
    <row r="425" spans="1:10">
      <c r="A425" s="5" t="s">
        <v>1254</v>
      </c>
      <c r="B425" s="6">
        <v>44961.587473067128</v>
      </c>
      <c r="C425" s="5" t="s">
        <v>160</v>
      </c>
      <c r="D425" s="7"/>
      <c r="E425" s="8"/>
      <c r="F425" s="9">
        <v>4715.79</v>
      </c>
      <c r="I425" s="10" t="s">
        <v>9</v>
      </c>
      <c r="J425" s="5" t="s">
        <v>160</v>
      </c>
    </row>
    <row r="426" spans="1:10">
      <c r="A426" s="5" t="s">
        <v>1254</v>
      </c>
      <c r="B426" s="6">
        <v>44961.587473067128</v>
      </c>
      <c r="C426" s="5" t="s">
        <v>160</v>
      </c>
      <c r="D426" s="7"/>
      <c r="E426" s="8"/>
      <c r="H426" s="9">
        <v>243.52</v>
      </c>
      <c r="I426" s="5" t="s">
        <v>36</v>
      </c>
      <c r="J426" s="5" t="s">
        <v>160</v>
      </c>
    </row>
    <row r="427" spans="1:10">
      <c r="A427" s="11" t="s">
        <v>22</v>
      </c>
      <c r="B427" s="3"/>
      <c r="C427" s="3"/>
      <c r="D427" s="7"/>
      <c r="E427" s="8"/>
      <c r="H427" s="9"/>
      <c r="I427" s="10"/>
      <c r="J427" s="5"/>
    </row>
    <row r="428" spans="1:10" ht="15.75">
      <c r="A428" s="13" t="s">
        <v>23</v>
      </c>
      <c r="B428" s="13" t="s">
        <v>24</v>
      </c>
      <c r="C428" s="13" t="s">
        <v>25</v>
      </c>
      <c r="D428" s="69">
        <v>112728769</v>
      </c>
      <c r="E428" s="14">
        <v>112728990</v>
      </c>
      <c r="H428" s="9"/>
      <c r="I428" s="10"/>
      <c r="J428" s="5"/>
    </row>
    <row r="429" spans="1:10">
      <c r="A429" s="5"/>
      <c r="B429" s="6"/>
      <c r="C429" s="5"/>
      <c r="D429" s="35" t="s">
        <v>641</v>
      </c>
      <c r="E429" s="8"/>
      <c r="H429" s="9"/>
      <c r="I429" s="10"/>
      <c r="J429" s="5"/>
    </row>
    <row r="430" spans="1:10">
      <c r="A430" s="5"/>
      <c r="B430" s="6"/>
      <c r="C430" s="5"/>
      <c r="D430" s="7"/>
      <c r="E430" s="8"/>
      <c r="H430" s="9"/>
      <c r="I430" s="10"/>
      <c r="J430" s="5"/>
    </row>
    <row r="431" spans="1:10">
      <c r="A431" s="5" t="s">
        <v>1253</v>
      </c>
      <c r="B431" s="6">
        <v>44961.590220231483</v>
      </c>
      <c r="C431" s="5" t="s">
        <v>162</v>
      </c>
      <c r="D431" s="7"/>
      <c r="E431" s="8"/>
      <c r="F431" s="9">
        <v>6571.08</v>
      </c>
      <c r="I431" s="10" t="s">
        <v>9</v>
      </c>
      <c r="J431" s="5" t="s">
        <v>162</v>
      </c>
    </row>
    <row r="432" spans="1:10">
      <c r="A432" s="11" t="s">
        <v>22</v>
      </c>
      <c r="B432" s="3"/>
      <c r="C432" s="3"/>
      <c r="D432" s="7"/>
      <c r="E432" s="8"/>
      <c r="H432" s="9"/>
      <c r="I432" s="10"/>
      <c r="J432" s="5"/>
    </row>
    <row r="433" spans="1:10" ht="15.75">
      <c r="A433" s="13" t="s">
        <v>23</v>
      </c>
      <c r="B433" s="13" t="s">
        <v>24</v>
      </c>
      <c r="C433" s="13" t="s">
        <v>25</v>
      </c>
      <c r="D433" s="69">
        <v>112728770</v>
      </c>
      <c r="E433" s="14">
        <v>112728991</v>
      </c>
      <c r="H433" s="9"/>
      <c r="I433" s="10"/>
      <c r="J433" s="5"/>
    </row>
    <row r="434" spans="1:10">
      <c r="A434" s="5"/>
      <c r="B434" s="6"/>
      <c r="C434" s="5"/>
      <c r="D434" s="35" t="s">
        <v>641</v>
      </c>
      <c r="E434" s="8"/>
      <c r="H434" s="9"/>
      <c r="I434" s="10"/>
      <c r="J434" s="5"/>
    </row>
    <row r="436" spans="1:10">
      <c r="A436" s="1" t="s">
        <v>0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3" t="s">
        <v>1283</v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>
      <c r="A438" s="95" t="s">
        <v>0</v>
      </c>
      <c r="B438" s="95" t="s">
        <v>2</v>
      </c>
      <c r="C438" s="95" t="s">
        <v>3</v>
      </c>
      <c r="D438" s="95" t="s">
        <v>4</v>
      </c>
      <c r="E438" s="95" t="s">
        <v>5</v>
      </c>
      <c r="F438" s="97" t="s">
        <v>6</v>
      </c>
      <c r="G438" s="98"/>
      <c r="H438" s="99"/>
      <c r="I438" s="95" t="s">
        <v>7</v>
      </c>
      <c r="J438" s="95" t="s">
        <v>8</v>
      </c>
    </row>
    <row r="439" spans="1:10">
      <c r="A439" s="96"/>
      <c r="B439" s="96"/>
      <c r="C439" s="96"/>
      <c r="D439" s="96"/>
      <c r="E439" s="96"/>
      <c r="F439" s="4" t="s">
        <v>9</v>
      </c>
      <c r="G439" s="4" t="s">
        <v>10</v>
      </c>
      <c r="H439" s="4" t="s">
        <v>11</v>
      </c>
      <c r="I439" s="96"/>
      <c r="J439" s="96"/>
    </row>
    <row r="440" spans="1:10">
      <c r="A440" s="5" t="s">
        <v>1303</v>
      </c>
      <c r="B440" s="6">
        <v>44963.670668969906</v>
      </c>
      <c r="C440" s="5" t="s">
        <v>160</v>
      </c>
      <c r="D440" s="7"/>
      <c r="E440" s="8"/>
      <c r="F440" s="9">
        <v>2937.73</v>
      </c>
      <c r="I440" s="10" t="s">
        <v>9</v>
      </c>
      <c r="J440" s="5" t="s">
        <v>160</v>
      </c>
    </row>
    <row r="441" spans="1:10">
      <c r="A441" s="5" t="s">
        <v>1303</v>
      </c>
      <c r="B441" s="6">
        <v>44963.670668969906</v>
      </c>
      <c r="C441" s="5" t="s">
        <v>160</v>
      </c>
      <c r="D441" s="7"/>
      <c r="E441" s="8"/>
      <c r="H441" s="9">
        <v>39.9</v>
      </c>
      <c r="I441" s="5" t="s">
        <v>36</v>
      </c>
      <c r="J441" s="5" t="s">
        <v>160</v>
      </c>
    </row>
    <row r="442" spans="1:10">
      <c r="A442" s="11" t="s">
        <v>22</v>
      </c>
      <c r="B442" s="3"/>
      <c r="C442" s="3"/>
      <c r="D442" s="7"/>
      <c r="E442" s="8"/>
      <c r="H442" s="9"/>
      <c r="I442" s="10"/>
      <c r="J442" s="5"/>
    </row>
    <row r="443" spans="1:10" ht="15.75">
      <c r="A443" s="13" t="s">
        <v>23</v>
      </c>
      <c r="B443" s="13" t="s">
        <v>24</v>
      </c>
      <c r="C443" s="13" t="s">
        <v>25</v>
      </c>
      <c r="D443" s="69">
        <v>112730357</v>
      </c>
      <c r="E443" s="14">
        <v>112730473</v>
      </c>
      <c r="H443" s="9"/>
      <c r="I443" s="10"/>
      <c r="J443" s="5"/>
    </row>
    <row r="444" spans="1:10">
      <c r="A444" s="5"/>
      <c r="B444" s="6"/>
      <c r="C444" s="5"/>
      <c r="D444" s="35" t="s">
        <v>641</v>
      </c>
      <c r="E444" s="8"/>
      <c r="H444" s="9"/>
      <c r="I444" s="10"/>
      <c r="J444" s="5"/>
    </row>
    <row r="445" spans="1:10">
      <c r="A445" s="5"/>
      <c r="B445" s="6"/>
      <c r="C445" s="5"/>
      <c r="D445" s="7"/>
      <c r="E445" s="8"/>
      <c r="H445" s="9"/>
      <c r="I445" s="10"/>
      <c r="J445" s="5"/>
    </row>
    <row r="446" spans="1:10">
      <c r="A446" s="5" t="s">
        <v>1302</v>
      </c>
      <c r="B446" s="6">
        <v>44963.796043854163</v>
      </c>
      <c r="C446" s="5" t="s">
        <v>162</v>
      </c>
      <c r="D446" s="7"/>
      <c r="E446" s="8"/>
      <c r="F446" s="9">
        <v>6072.9</v>
      </c>
      <c r="I446" s="10" t="s">
        <v>9</v>
      </c>
      <c r="J446" s="5" t="s">
        <v>162</v>
      </c>
    </row>
    <row r="447" spans="1:10">
      <c r="A447" s="5" t="s">
        <v>1302</v>
      </c>
      <c r="B447" s="6">
        <v>44963.796043854163</v>
      </c>
      <c r="C447" s="5" t="s">
        <v>162</v>
      </c>
      <c r="D447" s="7"/>
      <c r="E447" s="8"/>
      <c r="H447" s="9">
        <v>64</v>
      </c>
      <c r="I447" s="10" t="s">
        <v>37</v>
      </c>
      <c r="J447" s="5" t="s">
        <v>162</v>
      </c>
    </row>
    <row r="448" spans="1:10">
      <c r="A448" s="11" t="s">
        <v>22</v>
      </c>
      <c r="B448" s="3"/>
      <c r="C448" s="3"/>
      <c r="D448" s="7"/>
      <c r="E448" s="8"/>
      <c r="H448" s="9"/>
      <c r="I448" s="10"/>
      <c r="J448" s="5"/>
    </row>
    <row r="449" spans="1:10" ht="15.75">
      <c r="A449" s="13" t="s">
        <v>23</v>
      </c>
      <c r="B449" s="13" t="s">
        <v>24</v>
      </c>
      <c r="C449" s="13" t="s">
        <v>25</v>
      </c>
      <c r="D449" s="69">
        <v>112730358</v>
      </c>
      <c r="E449" s="14">
        <v>112730475</v>
      </c>
      <c r="H449" s="9"/>
      <c r="I449" s="10"/>
      <c r="J449" s="5"/>
    </row>
    <row r="450" spans="1:10">
      <c r="D450" s="35" t="s">
        <v>641</v>
      </c>
    </row>
    <row r="452" spans="1:10">
      <c r="A452" s="1" t="s">
        <v>0</v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>
      <c r="A453" s="3" t="s">
        <v>1322</v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>
      <c r="A454" s="95" t="s">
        <v>0</v>
      </c>
      <c r="B454" s="95" t="s">
        <v>2</v>
      </c>
      <c r="C454" s="95" t="s">
        <v>3</v>
      </c>
      <c r="D454" s="95" t="s">
        <v>4</v>
      </c>
      <c r="E454" s="95" t="s">
        <v>5</v>
      </c>
      <c r="F454" s="97" t="s">
        <v>6</v>
      </c>
      <c r="G454" s="98"/>
      <c r="H454" s="99"/>
      <c r="I454" s="95" t="s">
        <v>7</v>
      </c>
      <c r="J454" s="95" t="s">
        <v>8</v>
      </c>
    </row>
    <row r="455" spans="1:10">
      <c r="A455" s="96"/>
      <c r="B455" s="96"/>
      <c r="C455" s="96"/>
      <c r="D455" s="96"/>
      <c r="E455" s="96"/>
      <c r="F455" s="4" t="s">
        <v>9</v>
      </c>
      <c r="G455" s="4" t="s">
        <v>10</v>
      </c>
      <c r="H455" s="4" t="s">
        <v>11</v>
      </c>
      <c r="I455" s="96"/>
      <c r="J455" s="96"/>
    </row>
    <row r="456" spans="1:10">
      <c r="A456" s="5" t="s">
        <v>1340</v>
      </c>
      <c r="B456" s="6">
        <v>44964.67000395833</v>
      </c>
      <c r="C456" s="5" t="s">
        <v>160</v>
      </c>
      <c r="D456" s="7"/>
      <c r="E456" s="8"/>
      <c r="F456" s="9">
        <v>2289.2399999999998</v>
      </c>
      <c r="I456" s="10" t="s">
        <v>9</v>
      </c>
      <c r="J456" s="5" t="s">
        <v>160</v>
      </c>
    </row>
    <row r="457" spans="1:10">
      <c r="A457" s="11" t="s">
        <v>22</v>
      </c>
      <c r="B457" s="3"/>
      <c r="C457" s="3"/>
      <c r="D457" s="7"/>
      <c r="E457" s="8"/>
      <c r="H457" s="9"/>
      <c r="I457" s="10"/>
      <c r="J457" s="5"/>
    </row>
    <row r="458" spans="1:10" ht="15.75">
      <c r="A458" s="13" t="s">
        <v>23</v>
      </c>
      <c r="B458" s="13" t="s">
        <v>24</v>
      </c>
      <c r="C458" s="13" t="s">
        <v>25</v>
      </c>
      <c r="D458" s="69">
        <v>112732209</v>
      </c>
      <c r="E458" s="14">
        <v>112732509</v>
      </c>
      <c r="H458" s="9"/>
      <c r="I458" s="10"/>
      <c r="J458" s="5"/>
    </row>
    <row r="459" spans="1:10">
      <c r="A459" s="5"/>
      <c r="B459" s="6"/>
      <c r="C459" s="5"/>
      <c r="D459" s="35" t="s">
        <v>641</v>
      </c>
      <c r="E459" s="8"/>
      <c r="H459" s="9"/>
      <c r="I459" s="10"/>
      <c r="J459" s="5"/>
    </row>
    <row r="460" spans="1:10">
      <c r="A460" s="5"/>
      <c r="B460" s="6"/>
      <c r="C460" s="5"/>
      <c r="D460" s="7"/>
      <c r="E460" s="8"/>
      <c r="H460" s="9"/>
      <c r="I460" s="10"/>
      <c r="J460" s="5"/>
    </row>
    <row r="461" spans="1:10">
      <c r="A461" s="5" t="s">
        <v>1339</v>
      </c>
      <c r="B461" s="6">
        <v>44964.796940439817</v>
      </c>
      <c r="C461" s="5" t="s">
        <v>162</v>
      </c>
      <c r="D461" s="7"/>
      <c r="E461" s="8"/>
      <c r="F461" s="9">
        <v>6258.99</v>
      </c>
      <c r="I461" s="10" t="s">
        <v>9</v>
      </c>
      <c r="J461" s="5" t="s">
        <v>162</v>
      </c>
    </row>
    <row r="462" spans="1:10">
      <c r="A462" s="11" t="s">
        <v>22</v>
      </c>
      <c r="B462" s="3"/>
      <c r="C462" s="3"/>
      <c r="D462" s="7"/>
      <c r="E462" s="8"/>
      <c r="H462" s="9"/>
      <c r="I462" s="10"/>
      <c r="J462" s="5"/>
    </row>
    <row r="463" spans="1:10" ht="15.75">
      <c r="A463" s="13" t="s">
        <v>23</v>
      </c>
      <c r="B463" s="13" t="s">
        <v>24</v>
      </c>
      <c r="C463" s="13" t="s">
        <v>25</v>
      </c>
      <c r="D463" s="69">
        <v>112732210</v>
      </c>
      <c r="E463" s="14">
        <v>112732510</v>
      </c>
      <c r="H463" s="9"/>
      <c r="I463" s="10"/>
      <c r="J463" s="5"/>
    </row>
    <row r="464" spans="1:10">
      <c r="D464" s="35" t="s">
        <v>641</v>
      </c>
    </row>
    <row r="466" spans="1:10">
      <c r="A466" s="1" t="s">
        <v>0</v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>
      <c r="A467" s="3" t="s">
        <v>1355</v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>
      <c r="A468" s="95" t="s">
        <v>0</v>
      </c>
      <c r="B468" s="95" t="s">
        <v>2</v>
      </c>
      <c r="C468" s="95" t="s">
        <v>3</v>
      </c>
      <c r="D468" s="95" t="s">
        <v>4</v>
      </c>
      <c r="E468" s="95" t="s">
        <v>5</v>
      </c>
      <c r="F468" s="97" t="s">
        <v>6</v>
      </c>
      <c r="G468" s="98"/>
      <c r="H468" s="99"/>
      <c r="I468" s="95" t="s">
        <v>7</v>
      </c>
      <c r="J468" s="95" t="s">
        <v>8</v>
      </c>
    </row>
    <row r="469" spans="1:10">
      <c r="A469" s="96"/>
      <c r="B469" s="96"/>
      <c r="C469" s="96"/>
      <c r="D469" s="96"/>
      <c r="E469" s="96"/>
      <c r="F469" s="4" t="s">
        <v>9</v>
      </c>
      <c r="G469" s="4" t="s">
        <v>10</v>
      </c>
      <c r="H469" s="4" t="s">
        <v>11</v>
      </c>
      <c r="I469" s="96"/>
      <c r="J469" s="96"/>
    </row>
    <row r="470" spans="1:10">
      <c r="A470" s="5" t="s">
        <v>1375</v>
      </c>
      <c r="B470" s="6">
        <v>44965.679764189816</v>
      </c>
      <c r="C470" s="5" t="s">
        <v>160</v>
      </c>
      <c r="D470" s="7"/>
      <c r="E470" s="8"/>
      <c r="F470" s="9">
        <v>5270.03</v>
      </c>
      <c r="I470" s="10" t="s">
        <v>9</v>
      </c>
      <c r="J470" s="5" t="s">
        <v>160</v>
      </c>
    </row>
    <row r="471" spans="1:10">
      <c r="A471" s="5" t="s">
        <v>1375</v>
      </c>
      <c r="B471" s="6">
        <v>44965.679764189816</v>
      </c>
      <c r="C471" s="5" t="s">
        <v>160</v>
      </c>
      <c r="D471" s="7"/>
      <c r="E471" s="8"/>
      <c r="H471" s="9">
        <v>244.14</v>
      </c>
      <c r="I471" s="5" t="s">
        <v>36</v>
      </c>
      <c r="J471" s="5" t="s">
        <v>160</v>
      </c>
    </row>
    <row r="472" spans="1:10">
      <c r="A472" s="11" t="s">
        <v>22</v>
      </c>
      <c r="B472" s="3"/>
      <c r="C472" s="3"/>
      <c r="D472" s="7"/>
      <c r="E472" s="8"/>
      <c r="F472" s="9"/>
      <c r="I472" s="10"/>
      <c r="J472" s="5"/>
    </row>
    <row r="473" spans="1:10" ht="15.75">
      <c r="A473" s="13" t="s">
        <v>23</v>
      </c>
      <c r="B473" s="13" t="s">
        <v>24</v>
      </c>
      <c r="C473" s="13" t="s">
        <v>25</v>
      </c>
      <c r="D473" s="69">
        <v>112733917</v>
      </c>
      <c r="E473" s="14">
        <v>112734088</v>
      </c>
      <c r="F473" s="9"/>
      <c r="I473" s="10"/>
      <c r="J473" s="5"/>
    </row>
    <row r="474" spans="1:10">
      <c r="A474" s="5"/>
      <c r="B474" s="6"/>
      <c r="C474" s="5"/>
      <c r="D474" s="35" t="s">
        <v>641</v>
      </c>
      <c r="E474" s="8"/>
      <c r="F474" s="9"/>
      <c r="I474" s="10"/>
      <c r="J474" s="5"/>
    </row>
    <row r="475" spans="1:10">
      <c r="A475" s="5"/>
      <c r="B475" s="6"/>
      <c r="C475" s="5"/>
      <c r="D475" s="7"/>
      <c r="E475" s="8"/>
      <c r="F475" s="9"/>
      <c r="I475" s="10"/>
      <c r="J475" s="5"/>
    </row>
    <row r="476" spans="1:10">
      <c r="A476" s="5" t="s">
        <v>1374</v>
      </c>
      <c r="B476" s="6">
        <v>44965.801112372683</v>
      </c>
      <c r="C476" s="5" t="s">
        <v>162</v>
      </c>
      <c r="D476" s="7"/>
      <c r="E476" s="8"/>
      <c r="F476" s="9">
        <v>6472.13</v>
      </c>
      <c r="I476" s="10" t="s">
        <v>9</v>
      </c>
      <c r="J476" s="5" t="s">
        <v>162</v>
      </c>
    </row>
    <row r="477" spans="1:10">
      <c r="A477" s="11" t="s">
        <v>22</v>
      </c>
      <c r="B477" s="3"/>
      <c r="C477" s="3"/>
      <c r="D477" s="7"/>
      <c r="E477" s="8"/>
      <c r="F477" s="9"/>
      <c r="I477" s="10"/>
      <c r="J477" s="5"/>
    </row>
    <row r="478" spans="1:10" ht="15.75">
      <c r="A478" s="13" t="s">
        <v>23</v>
      </c>
      <c r="B478" s="13" t="s">
        <v>24</v>
      </c>
      <c r="C478" s="13" t="s">
        <v>25</v>
      </c>
      <c r="D478" s="69">
        <v>112733918</v>
      </c>
      <c r="E478" s="14">
        <v>112734089</v>
      </c>
      <c r="F478" s="9"/>
      <c r="I478" s="10"/>
      <c r="J478" s="5"/>
    </row>
    <row r="479" spans="1:10">
      <c r="D479" s="35" t="s">
        <v>641</v>
      </c>
    </row>
    <row r="481" spans="1:10">
      <c r="A481" s="1" t="s">
        <v>0</v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>
      <c r="A482" s="3" t="s">
        <v>1394</v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>
      <c r="A483" s="95" t="s">
        <v>0</v>
      </c>
      <c r="B483" s="95" t="s">
        <v>2</v>
      </c>
      <c r="C483" s="95" t="s">
        <v>3</v>
      </c>
      <c r="D483" s="95" t="s">
        <v>4</v>
      </c>
      <c r="E483" s="95" t="s">
        <v>5</v>
      </c>
      <c r="F483" s="97" t="s">
        <v>6</v>
      </c>
      <c r="G483" s="98"/>
      <c r="H483" s="99"/>
      <c r="I483" s="95" t="s">
        <v>7</v>
      </c>
      <c r="J483" s="95" t="s">
        <v>8</v>
      </c>
    </row>
    <row r="484" spans="1:10">
      <c r="A484" s="96"/>
      <c r="B484" s="96"/>
      <c r="C484" s="96"/>
      <c r="D484" s="96"/>
      <c r="E484" s="96"/>
      <c r="F484" s="4" t="s">
        <v>9</v>
      </c>
      <c r="G484" s="4" t="s">
        <v>10</v>
      </c>
      <c r="H484" s="4" t="s">
        <v>11</v>
      </c>
      <c r="I484" s="96"/>
      <c r="J484" s="96"/>
    </row>
    <row r="485" spans="1:10">
      <c r="A485" s="5" t="s">
        <v>1414</v>
      </c>
      <c r="B485" s="6">
        <v>44966.67643615741</v>
      </c>
      <c r="C485" s="5" t="s">
        <v>160</v>
      </c>
      <c r="D485" s="7"/>
      <c r="E485" s="8"/>
      <c r="F485" s="9">
        <v>4008.11</v>
      </c>
      <c r="I485" s="10" t="s">
        <v>9</v>
      </c>
      <c r="J485" s="5" t="s">
        <v>160</v>
      </c>
    </row>
    <row r="486" spans="1:10">
      <c r="A486" s="11" t="s">
        <v>22</v>
      </c>
      <c r="B486" s="3"/>
      <c r="C486" s="3"/>
      <c r="D486" s="7"/>
      <c r="E486" s="8"/>
      <c r="G486" s="9"/>
      <c r="I486" s="10"/>
      <c r="J486" s="8"/>
    </row>
    <row r="487" spans="1:10" ht="15.75">
      <c r="A487" s="13" t="s">
        <v>23</v>
      </c>
      <c r="B487" s="13" t="s">
        <v>24</v>
      </c>
      <c r="C487" s="13" t="s">
        <v>25</v>
      </c>
      <c r="D487" s="28">
        <v>112736302</v>
      </c>
      <c r="E487" s="14">
        <v>112736379</v>
      </c>
      <c r="G487" s="9"/>
      <c r="I487" s="10"/>
      <c r="J487" s="8"/>
    </row>
    <row r="488" spans="1:10">
      <c r="A488" s="5"/>
      <c r="B488" s="6"/>
      <c r="C488" s="5"/>
      <c r="D488" s="26"/>
      <c r="E488" s="8"/>
      <c r="G488" s="9"/>
      <c r="I488" s="10"/>
      <c r="J488" s="8"/>
    </row>
    <row r="489" spans="1:10">
      <c r="A489" s="5"/>
      <c r="B489" s="6"/>
      <c r="C489" s="5"/>
      <c r="D489" s="7"/>
      <c r="E489" s="8"/>
      <c r="G489" s="9"/>
      <c r="I489" s="10"/>
      <c r="J489" s="8"/>
    </row>
    <row r="490" spans="1:10">
      <c r="A490" s="5" t="s">
        <v>1413</v>
      </c>
      <c r="B490" s="6">
        <v>44966.798653668979</v>
      </c>
      <c r="C490" s="5" t="s">
        <v>162</v>
      </c>
      <c r="D490" s="7"/>
      <c r="E490" s="8"/>
      <c r="F490" s="9">
        <v>6154.95</v>
      </c>
      <c r="I490" s="10" t="s">
        <v>9</v>
      </c>
      <c r="J490" s="5" t="s">
        <v>162</v>
      </c>
    </row>
    <row r="491" spans="1:10">
      <c r="A491" s="11" t="s">
        <v>22</v>
      </c>
      <c r="B491" s="3"/>
      <c r="C491" s="3"/>
      <c r="D491" s="7"/>
      <c r="E491" s="8"/>
      <c r="G491" s="9"/>
      <c r="I491" s="10"/>
      <c r="J491" s="8"/>
    </row>
    <row r="492" spans="1:10" ht="15.75">
      <c r="A492" s="13" t="s">
        <v>23</v>
      </c>
      <c r="B492" s="13" t="s">
        <v>24</v>
      </c>
      <c r="C492" s="13" t="s">
        <v>25</v>
      </c>
      <c r="D492" s="28">
        <v>112736308</v>
      </c>
      <c r="E492" s="14">
        <v>112736380</v>
      </c>
      <c r="G492" s="9"/>
      <c r="I492" s="10"/>
      <c r="J492" s="8"/>
    </row>
    <row r="493" spans="1:10">
      <c r="A493" s="5"/>
      <c r="B493" s="6"/>
      <c r="C493" s="5"/>
      <c r="D493" s="26"/>
      <c r="E493" s="8"/>
      <c r="G493" s="9"/>
      <c r="I493" s="10"/>
      <c r="J493" s="8"/>
    </row>
    <row r="495" spans="1:10">
      <c r="A495" s="1" t="s">
        <v>0</v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>
      <c r="A496" s="3" t="s">
        <v>1433</v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>
      <c r="A497" s="95" t="s">
        <v>0</v>
      </c>
      <c r="B497" s="95" t="s">
        <v>2</v>
      </c>
      <c r="C497" s="95" t="s">
        <v>3</v>
      </c>
      <c r="D497" s="95" t="s">
        <v>4</v>
      </c>
      <c r="E497" s="95" t="s">
        <v>5</v>
      </c>
      <c r="F497" s="97" t="s">
        <v>6</v>
      </c>
      <c r="G497" s="98"/>
      <c r="H497" s="99"/>
      <c r="I497" s="95" t="s">
        <v>7</v>
      </c>
      <c r="J497" s="95" t="s">
        <v>8</v>
      </c>
    </row>
    <row r="498" spans="1:10">
      <c r="A498" s="96"/>
      <c r="B498" s="96"/>
      <c r="C498" s="96"/>
      <c r="D498" s="96"/>
      <c r="E498" s="96"/>
      <c r="F498" s="4" t="s">
        <v>9</v>
      </c>
      <c r="G498" s="4" t="s">
        <v>10</v>
      </c>
      <c r="H498" s="4" t="s">
        <v>11</v>
      </c>
      <c r="I498" s="96"/>
      <c r="J498" s="96"/>
    </row>
    <row r="499" spans="1:10">
      <c r="A499" s="5" t="s">
        <v>1467</v>
      </c>
      <c r="B499" s="6">
        <v>44967.672409837964</v>
      </c>
      <c r="C499" s="5" t="s">
        <v>160</v>
      </c>
      <c r="D499" s="10"/>
      <c r="E499" s="8"/>
      <c r="F499" s="9">
        <v>3571.16</v>
      </c>
      <c r="I499" s="10" t="s">
        <v>9</v>
      </c>
      <c r="J499" s="5" t="s">
        <v>160</v>
      </c>
    </row>
    <row r="500" spans="1:10">
      <c r="A500" s="11" t="s">
        <v>22</v>
      </c>
      <c r="B500" s="3"/>
      <c r="C500" s="3"/>
      <c r="D500" s="7"/>
      <c r="E500" s="8"/>
      <c r="H500" s="9"/>
      <c r="I500" s="10"/>
      <c r="J500" s="5"/>
    </row>
    <row r="501" spans="1:10" ht="15.75">
      <c r="A501" s="13" t="s">
        <v>23</v>
      </c>
      <c r="B501" s="13" t="s">
        <v>24</v>
      </c>
      <c r="C501" s="13" t="s">
        <v>25</v>
      </c>
      <c r="D501" s="69">
        <v>112736211</v>
      </c>
      <c r="E501" s="14">
        <v>112736381</v>
      </c>
      <c r="H501" s="9"/>
      <c r="I501" s="10"/>
      <c r="J501" s="5"/>
    </row>
    <row r="502" spans="1:10">
      <c r="A502" s="5"/>
      <c r="B502" s="6"/>
      <c r="C502" s="5"/>
      <c r="D502" s="35" t="s">
        <v>641</v>
      </c>
      <c r="E502" s="8"/>
      <c r="H502" s="9"/>
      <c r="I502" s="10"/>
      <c r="J502" s="5"/>
    </row>
    <row r="503" spans="1:10">
      <c r="A503" s="5"/>
      <c r="B503" s="6"/>
      <c r="C503" s="5"/>
      <c r="D503" s="7"/>
      <c r="E503" s="8"/>
      <c r="H503" s="9"/>
      <c r="I503" s="10"/>
      <c r="J503" s="5"/>
    </row>
    <row r="504" spans="1:10">
      <c r="A504" s="5" t="s">
        <v>1466</v>
      </c>
      <c r="B504" s="6">
        <v>44967.823177881946</v>
      </c>
      <c r="C504" s="5" t="s">
        <v>162</v>
      </c>
      <c r="D504" s="7"/>
      <c r="E504" s="8"/>
      <c r="F504" s="9">
        <v>5523.73</v>
      </c>
      <c r="I504" s="10" t="s">
        <v>9</v>
      </c>
      <c r="J504" s="5" t="s">
        <v>162</v>
      </c>
    </row>
    <row r="505" spans="1:10">
      <c r="A505" s="5" t="s">
        <v>1466</v>
      </c>
      <c r="B505" s="6">
        <v>44967.823177881946</v>
      </c>
      <c r="C505" s="5" t="s">
        <v>162</v>
      </c>
      <c r="D505" s="7"/>
      <c r="E505" s="8"/>
      <c r="H505" s="9">
        <v>158.30000000000001</v>
      </c>
      <c r="I505" s="10" t="s">
        <v>37</v>
      </c>
      <c r="J505" s="5" t="s">
        <v>162</v>
      </c>
    </row>
    <row r="506" spans="1:10">
      <c r="A506" s="11" t="s">
        <v>22</v>
      </c>
      <c r="B506" s="3"/>
      <c r="C506" s="3"/>
      <c r="E506" s="8"/>
      <c r="H506" s="9"/>
      <c r="I506" s="10"/>
      <c r="J506" s="5"/>
    </row>
    <row r="507" spans="1:10" ht="15.75">
      <c r="A507" s="13" t="s">
        <v>23</v>
      </c>
      <c r="B507" s="13" t="s">
        <v>24</v>
      </c>
      <c r="C507" s="13" t="s">
        <v>25</v>
      </c>
      <c r="D507" s="69">
        <v>112736212</v>
      </c>
      <c r="E507" s="14">
        <v>112736382</v>
      </c>
      <c r="H507" s="9"/>
      <c r="I507" s="10"/>
      <c r="J507" s="5"/>
    </row>
    <row r="508" spans="1:10">
      <c r="D508" s="35" t="s">
        <v>641</v>
      </c>
    </row>
    <row r="510" spans="1:10">
      <c r="A510" s="1" t="s">
        <v>0</v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>
      <c r="A511" s="3" t="s">
        <v>1429</v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>
      <c r="A512" s="95" t="s">
        <v>0</v>
      </c>
      <c r="B512" s="95" t="s">
        <v>2</v>
      </c>
      <c r="C512" s="95" t="s">
        <v>3</v>
      </c>
      <c r="D512" s="95" t="s">
        <v>4</v>
      </c>
      <c r="E512" s="95" t="s">
        <v>5</v>
      </c>
      <c r="F512" s="97" t="s">
        <v>6</v>
      </c>
      <c r="G512" s="98"/>
      <c r="H512" s="99"/>
      <c r="I512" s="95" t="s">
        <v>7</v>
      </c>
      <c r="J512" s="95" t="s">
        <v>8</v>
      </c>
    </row>
    <row r="513" spans="1:10">
      <c r="A513" s="96"/>
      <c r="B513" s="96"/>
      <c r="C513" s="96"/>
      <c r="D513" s="96"/>
      <c r="E513" s="96"/>
      <c r="F513" s="4" t="s">
        <v>9</v>
      </c>
      <c r="G513" s="4" t="s">
        <v>10</v>
      </c>
      <c r="H513" s="4" t="s">
        <v>11</v>
      </c>
      <c r="I513" s="96"/>
      <c r="J513" s="96"/>
    </row>
    <row r="514" spans="1:10">
      <c r="A514" s="5" t="s">
        <v>1469</v>
      </c>
      <c r="B514" s="6">
        <v>44968.588840011573</v>
      </c>
      <c r="C514" s="5" t="s">
        <v>162</v>
      </c>
      <c r="D514" s="7"/>
      <c r="E514" s="8"/>
      <c r="F514" s="9">
        <v>6824.01</v>
      </c>
      <c r="I514" s="10" t="s">
        <v>9</v>
      </c>
      <c r="J514" s="5" t="s">
        <v>162</v>
      </c>
    </row>
    <row r="515" spans="1:10">
      <c r="A515" s="5" t="s">
        <v>1469</v>
      </c>
      <c r="B515" s="6">
        <v>44968.588840011573</v>
      </c>
      <c r="C515" s="5" t="s">
        <v>162</v>
      </c>
      <c r="D515" s="7"/>
      <c r="E515" s="8"/>
      <c r="H515" s="9">
        <v>101.52</v>
      </c>
      <c r="I515" s="10" t="s">
        <v>37</v>
      </c>
      <c r="J515" s="5" t="s">
        <v>162</v>
      </c>
    </row>
    <row r="516" spans="1:10">
      <c r="A516" s="11" t="s">
        <v>22</v>
      </c>
      <c r="B516" s="3"/>
      <c r="C516" s="3"/>
      <c r="D516" s="7"/>
      <c r="E516" s="8"/>
      <c r="H516" s="9"/>
      <c r="I516" s="10"/>
      <c r="J516" s="5"/>
    </row>
    <row r="517" spans="1:10" ht="15.75">
      <c r="A517" s="13" t="s">
        <v>23</v>
      </c>
      <c r="B517" s="13" t="s">
        <v>24</v>
      </c>
      <c r="C517" s="13" t="s">
        <v>25</v>
      </c>
      <c r="D517" s="69">
        <v>112744272</v>
      </c>
      <c r="E517" s="14">
        <v>112761127</v>
      </c>
      <c r="H517" s="9"/>
      <c r="I517" s="10"/>
      <c r="J517" s="5"/>
    </row>
    <row r="518" spans="1:10">
      <c r="A518" s="5"/>
      <c r="B518" s="6"/>
      <c r="C518" s="5"/>
      <c r="D518" s="35" t="s">
        <v>641</v>
      </c>
      <c r="E518" s="8"/>
      <c r="H518" s="9"/>
      <c r="I518" s="10"/>
      <c r="J518" s="5"/>
    </row>
    <row r="519" spans="1:10">
      <c r="A519" s="5"/>
      <c r="B519" s="6"/>
      <c r="C519" s="5"/>
      <c r="D519" s="7"/>
      <c r="E519" s="8"/>
      <c r="H519" s="9"/>
      <c r="I519" s="10"/>
      <c r="J519" s="5"/>
    </row>
    <row r="520" spans="1:10">
      <c r="A520" s="5" t="s">
        <v>1468</v>
      </c>
      <c r="B520" s="6">
        <v>44968.599568287034</v>
      </c>
      <c r="C520" s="5" t="s">
        <v>160</v>
      </c>
      <c r="D520" s="7"/>
      <c r="E520" s="8"/>
      <c r="F520" s="9">
        <v>6682.85</v>
      </c>
      <c r="I520" s="10" t="s">
        <v>9</v>
      </c>
      <c r="J520" s="5" t="s">
        <v>160</v>
      </c>
    </row>
    <row r="521" spans="1:10">
      <c r="A521" s="5" t="s">
        <v>1468</v>
      </c>
      <c r="B521" s="6">
        <v>44968.599568287034</v>
      </c>
      <c r="C521" s="5" t="s">
        <v>160</v>
      </c>
      <c r="D521" s="7"/>
      <c r="E521" s="8"/>
      <c r="H521" s="9">
        <v>211.4</v>
      </c>
      <c r="I521" s="5" t="s">
        <v>36</v>
      </c>
      <c r="J521" s="5" t="s">
        <v>160</v>
      </c>
    </row>
    <row r="522" spans="1:10">
      <c r="A522" s="11" t="s">
        <v>22</v>
      </c>
      <c r="B522" s="3"/>
      <c r="C522" s="3"/>
      <c r="D522" s="7"/>
      <c r="E522" s="8"/>
      <c r="H522" s="9"/>
      <c r="I522" s="10"/>
      <c r="J522" s="5"/>
    </row>
    <row r="523" spans="1:10" ht="15.75">
      <c r="A523" s="13" t="s">
        <v>23</v>
      </c>
      <c r="B523" s="13" t="s">
        <v>24</v>
      </c>
      <c r="C523" s="13" t="s">
        <v>25</v>
      </c>
      <c r="D523" s="69">
        <v>112744293</v>
      </c>
      <c r="E523" s="14">
        <v>112761129</v>
      </c>
      <c r="H523" s="9"/>
      <c r="I523" s="10"/>
      <c r="J523" s="5"/>
    </row>
    <row r="524" spans="1:10">
      <c r="D524" s="35" t="s">
        <v>641</v>
      </c>
    </row>
    <row r="526" spans="1:10">
      <c r="A526" s="1" t="s">
        <v>0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3" t="s">
        <v>1496</v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>
      <c r="A528" s="95" t="s">
        <v>0</v>
      </c>
      <c r="B528" s="95" t="s">
        <v>2</v>
      </c>
      <c r="C528" s="95" t="s">
        <v>3</v>
      </c>
      <c r="D528" s="95" t="s">
        <v>4</v>
      </c>
      <c r="E528" s="95" t="s">
        <v>5</v>
      </c>
      <c r="F528" s="97" t="s">
        <v>6</v>
      </c>
      <c r="G528" s="98"/>
      <c r="H528" s="99"/>
      <c r="I528" s="95" t="s">
        <v>7</v>
      </c>
      <c r="J528" s="95" t="s">
        <v>8</v>
      </c>
    </row>
    <row r="529" spans="1:10">
      <c r="A529" s="96"/>
      <c r="B529" s="96"/>
      <c r="C529" s="96"/>
      <c r="D529" s="96"/>
      <c r="E529" s="96"/>
      <c r="F529" s="4" t="s">
        <v>9</v>
      </c>
      <c r="G529" s="4" t="s">
        <v>10</v>
      </c>
      <c r="H529" s="4" t="s">
        <v>11</v>
      </c>
      <c r="I529" s="96"/>
      <c r="J529" s="96"/>
    </row>
    <row r="530" spans="1:10">
      <c r="A530" s="5" t="s">
        <v>1516</v>
      </c>
      <c r="B530" s="6">
        <v>44970.675065891206</v>
      </c>
      <c r="C530" s="5" t="s">
        <v>160</v>
      </c>
      <c r="D530" s="7"/>
      <c r="E530" s="8"/>
      <c r="F530" s="9">
        <v>3379.99</v>
      </c>
      <c r="I530" s="10" t="s">
        <v>9</v>
      </c>
      <c r="J530" s="5" t="s">
        <v>160</v>
      </c>
    </row>
    <row r="531" spans="1:10">
      <c r="A531" s="11" t="s">
        <v>22</v>
      </c>
      <c r="B531" s="3"/>
      <c r="C531" s="3"/>
      <c r="D531" s="7"/>
      <c r="E531" s="8"/>
      <c r="H531" s="9"/>
      <c r="I531" s="10"/>
      <c r="J531" s="5"/>
    </row>
    <row r="532" spans="1:10" ht="15.75">
      <c r="A532" s="13" t="s">
        <v>23</v>
      </c>
      <c r="B532" s="13" t="s">
        <v>24</v>
      </c>
      <c r="C532" s="13" t="s">
        <v>25</v>
      </c>
      <c r="D532" s="69">
        <v>112774010</v>
      </c>
      <c r="E532" s="14">
        <v>112774142</v>
      </c>
      <c r="H532" s="9"/>
      <c r="I532" s="10"/>
      <c r="J532" s="5"/>
    </row>
    <row r="533" spans="1:10">
      <c r="A533" s="5"/>
      <c r="B533" s="6"/>
      <c r="C533" s="5"/>
      <c r="D533" s="35" t="s">
        <v>641</v>
      </c>
      <c r="E533" s="8"/>
      <c r="H533" s="9"/>
      <c r="I533" s="10"/>
      <c r="J533" s="5"/>
    </row>
    <row r="534" spans="1:10">
      <c r="A534" s="5"/>
      <c r="B534" s="6"/>
      <c r="C534" s="5"/>
      <c r="D534" s="7"/>
      <c r="E534" s="8"/>
      <c r="H534" s="9"/>
      <c r="I534" s="10"/>
      <c r="J534" s="5"/>
    </row>
    <row r="535" spans="1:10">
      <c r="A535" s="5" t="s">
        <v>1515</v>
      </c>
      <c r="B535" s="6">
        <v>44970.809772222223</v>
      </c>
      <c r="C535" s="5" t="s">
        <v>162</v>
      </c>
      <c r="D535" s="7"/>
      <c r="E535" s="8"/>
      <c r="F535" s="9">
        <v>5691.73</v>
      </c>
      <c r="I535" s="10" t="s">
        <v>9</v>
      </c>
      <c r="J535" s="5" t="s">
        <v>162</v>
      </c>
    </row>
    <row r="536" spans="1:10">
      <c r="A536" s="5" t="s">
        <v>1515</v>
      </c>
      <c r="B536" s="6">
        <v>44970.809772222223</v>
      </c>
      <c r="C536" s="5" t="s">
        <v>162</v>
      </c>
      <c r="D536" s="7"/>
      <c r="E536" s="8"/>
      <c r="H536" s="9">
        <v>113.43</v>
      </c>
      <c r="I536" s="10" t="s">
        <v>37</v>
      </c>
      <c r="J536" s="5" t="s">
        <v>162</v>
      </c>
    </row>
    <row r="537" spans="1:10">
      <c r="A537" s="11" t="s">
        <v>22</v>
      </c>
      <c r="B537" s="3"/>
      <c r="C537" s="3"/>
      <c r="D537" s="7"/>
      <c r="E537" s="8"/>
      <c r="H537" s="9"/>
      <c r="I537" s="10"/>
      <c r="J537" s="5"/>
    </row>
    <row r="538" spans="1:10" ht="15.75">
      <c r="A538" s="13" t="s">
        <v>23</v>
      </c>
      <c r="B538" s="13" t="s">
        <v>24</v>
      </c>
      <c r="C538" s="13" t="s">
        <v>25</v>
      </c>
      <c r="D538" s="69">
        <v>112774011</v>
      </c>
      <c r="E538" s="14">
        <v>112774145</v>
      </c>
      <c r="H538" s="9"/>
      <c r="I538" s="10"/>
      <c r="J538" s="5"/>
    </row>
    <row r="539" spans="1:10">
      <c r="D539" s="35" t="s">
        <v>641</v>
      </c>
    </row>
    <row r="541" spans="1:10">
      <c r="A541" s="1" t="s">
        <v>0</v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>
      <c r="A542" s="3" t="s">
        <v>1535</v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>
      <c r="A543" s="95" t="s">
        <v>0</v>
      </c>
      <c r="B543" s="95" t="s">
        <v>2</v>
      </c>
      <c r="C543" s="95" t="s">
        <v>3</v>
      </c>
      <c r="D543" s="95" t="s">
        <v>4</v>
      </c>
      <c r="E543" s="95" t="s">
        <v>5</v>
      </c>
      <c r="F543" s="97" t="s">
        <v>6</v>
      </c>
      <c r="G543" s="98"/>
      <c r="H543" s="99"/>
      <c r="I543" s="95" t="s">
        <v>7</v>
      </c>
      <c r="J543" s="95" t="s">
        <v>8</v>
      </c>
    </row>
    <row r="544" spans="1:10">
      <c r="A544" s="96"/>
      <c r="B544" s="96"/>
      <c r="C544" s="96"/>
      <c r="D544" s="96"/>
      <c r="E544" s="96"/>
      <c r="F544" s="4" t="s">
        <v>9</v>
      </c>
      <c r="G544" s="4" t="s">
        <v>10</v>
      </c>
      <c r="H544" s="4" t="s">
        <v>11</v>
      </c>
      <c r="I544" s="96"/>
      <c r="J544" s="96"/>
    </row>
    <row r="545" spans="1:10">
      <c r="A545" s="5" t="s">
        <v>1554</v>
      </c>
      <c r="B545" s="6">
        <v>44971.677709050928</v>
      </c>
      <c r="C545" s="5" t="s">
        <v>160</v>
      </c>
      <c r="D545" s="7"/>
      <c r="E545" s="8"/>
      <c r="F545" s="9">
        <v>3358.86</v>
      </c>
      <c r="I545" s="10" t="s">
        <v>9</v>
      </c>
      <c r="J545" s="5" t="s">
        <v>160</v>
      </c>
    </row>
    <row r="546" spans="1:10">
      <c r="A546" s="11" t="s">
        <v>22</v>
      </c>
      <c r="B546" s="3"/>
      <c r="C546" s="3"/>
      <c r="D546" s="7"/>
      <c r="E546" s="8"/>
      <c r="H546" s="9"/>
      <c r="I546" s="10"/>
      <c r="J546" s="5"/>
    </row>
    <row r="547" spans="1:10" ht="15.75">
      <c r="A547" s="13" t="s">
        <v>23</v>
      </c>
      <c r="B547" s="13" t="s">
        <v>24</v>
      </c>
      <c r="C547" s="13" t="s">
        <v>25</v>
      </c>
      <c r="D547" s="69">
        <v>112775848</v>
      </c>
      <c r="E547" s="14">
        <v>112782263</v>
      </c>
      <c r="H547" s="9"/>
      <c r="I547" s="10"/>
      <c r="J547" s="5"/>
    </row>
    <row r="548" spans="1:10">
      <c r="A548" s="5"/>
      <c r="B548" s="6"/>
      <c r="C548" s="5"/>
      <c r="D548" s="35" t="s">
        <v>641</v>
      </c>
      <c r="E548" s="8"/>
      <c r="H548" s="9"/>
      <c r="I548" s="10"/>
      <c r="J548" s="5"/>
    </row>
    <row r="549" spans="1:10">
      <c r="A549" s="5"/>
      <c r="B549" s="6"/>
      <c r="C549" s="5"/>
      <c r="D549" s="7"/>
      <c r="E549" s="8"/>
      <c r="H549" s="9"/>
      <c r="I549" s="10"/>
      <c r="J549" s="5"/>
    </row>
    <row r="550" spans="1:10">
      <c r="A550" s="5" t="s">
        <v>1553</v>
      </c>
      <c r="B550" s="6">
        <v>44971.799312916664</v>
      </c>
      <c r="C550" s="5" t="s">
        <v>162</v>
      </c>
      <c r="D550" s="7"/>
      <c r="E550" s="8"/>
      <c r="F550" s="9">
        <v>7385.57</v>
      </c>
      <c r="I550" s="10" t="s">
        <v>9</v>
      </c>
      <c r="J550" s="5" t="s">
        <v>162</v>
      </c>
    </row>
    <row r="551" spans="1:10">
      <c r="A551" s="11" t="s">
        <v>22</v>
      </c>
      <c r="B551" s="3"/>
      <c r="C551" s="3"/>
      <c r="D551" s="7"/>
      <c r="E551" s="8"/>
      <c r="H551" s="9"/>
      <c r="I551" s="10"/>
      <c r="J551" s="5"/>
    </row>
    <row r="552" spans="1:10" ht="15.75">
      <c r="A552" s="13" t="s">
        <v>23</v>
      </c>
      <c r="B552" s="13" t="s">
        <v>24</v>
      </c>
      <c r="C552" s="13" t="s">
        <v>25</v>
      </c>
      <c r="D552" s="69">
        <v>112775849</v>
      </c>
      <c r="E552" s="14">
        <v>112782278</v>
      </c>
      <c r="H552" s="9"/>
      <c r="I552" s="10"/>
      <c r="J552" s="5"/>
    </row>
    <row r="553" spans="1:10">
      <c r="D553" s="35" t="s">
        <v>641</v>
      </c>
    </row>
    <row r="555" spans="1:10">
      <c r="A555" s="1" t="s">
        <v>0</v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>
      <c r="A556" s="3" t="s">
        <v>1572</v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>
      <c r="A557" s="95" t="s">
        <v>0</v>
      </c>
      <c r="B557" s="95" t="s">
        <v>2</v>
      </c>
      <c r="C557" s="95" t="s">
        <v>3</v>
      </c>
      <c r="D557" s="95" t="s">
        <v>4</v>
      </c>
      <c r="E557" s="95" t="s">
        <v>5</v>
      </c>
      <c r="F557" s="97" t="s">
        <v>6</v>
      </c>
      <c r="G557" s="98"/>
      <c r="H557" s="99"/>
      <c r="I557" s="95" t="s">
        <v>7</v>
      </c>
      <c r="J557" s="95" t="s">
        <v>8</v>
      </c>
    </row>
    <row r="558" spans="1:10">
      <c r="A558" s="96"/>
      <c r="B558" s="96"/>
      <c r="C558" s="96"/>
      <c r="D558" s="96"/>
      <c r="E558" s="96"/>
      <c r="F558" s="4" t="s">
        <v>9</v>
      </c>
      <c r="G558" s="4" t="s">
        <v>10</v>
      </c>
      <c r="H558" s="4" t="s">
        <v>11</v>
      </c>
      <c r="I558" s="96"/>
      <c r="J558" s="96"/>
    </row>
    <row r="559" spans="1:10">
      <c r="A559" s="5" t="s">
        <v>1592</v>
      </c>
      <c r="B559" s="6">
        <v>44972.675765659726</v>
      </c>
      <c r="C559" s="5" t="s">
        <v>160</v>
      </c>
      <c r="D559" s="7"/>
      <c r="E559" s="8"/>
      <c r="F559" s="9">
        <v>4425.5600000000004</v>
      </c>
      <c r="I559" s="10" t="s">
        <v>9</v>
      </c>
      <c r="J559" s="5" t="s">
        <v>160</v>
      </c>
    </row>
    <row r="560" spans="1:10">
      <c r="A560" s="11" t="s">
        <v>22</v>
      </c>
      <c r="B560" s="3"/>
      <c r="C560" s="3"/>
      <c r="D560" s="7"/>
      <c r="E560" s="8"/>
      <c r="H560" s="9"/>
      <c r="I560" s="10"/>
      <c r="J560" s="5"/>
    </row>
    <row r="561" spans="1:10" ht="15.75">
      <c r="A561" s="13" t="s">
        <v>23</v>
      </c>
      <c r="B561" s="13" t="s">
        <v>24</v>
      </c>
      <c r="C561" s="13" t="s">
        <v>25</v>
      </c>
      <c r="D561" s="69">
        <v>112790299</v>
      </c>
      <c r="E561" s="14">
        <v>112790553</v>
      </c>
      <c r="H561" s="9"/>
      <c r="I561" s="10"/>
      <c r="J561" s="5"/>
    </row>
    <row r="562" spans="1:10">
      <c r="A562" s="5"/>
      <c r="B562" s="6"/>
      <c r="C562" s="5"/>
      <c r="D562" s="35" t="s">
        <v>641</v>
      </c>
      <c r="E562" s="8"/>
      <c r="H562" s="9"/>
      <c r="I562" s="10"/>
      <c r="J562" s="5"/>
    </row>
    <row r="563" spans="1:10">
      <c r="A563" s="5"/>
      <c r="B563" s="6"/>
      <c r="C563" s="5"/>
      <c r="D563" s="7"/>
      <c r="E563" s="8"/>
      <c r="H563" s="9"/>
      <c r="I563" s="10"/>
      <c r="J563" s="5"/>
    </row>
    <row r="564" spans="1:10">
      <c r="A564" s="5" t="s">
        <v>1591</v>
      </c>
      <c r="B564" s="6">
        <v>44972.801947581022</v>
      </c>
      <c r="C564" s="5" t="s">
        <v>162</v>
      </c>
      <c r="D564" s="7"/>
      <c r="E564" s="8"/>
      <c r="F564" s="9">
        <v>7343.31</v>
      </c>
      <c r="I564" s="10" t="s">
        <v>9</v>
      </c>
      <c r="J564" s="5" t="s">
        <v>162</v>
      </c>
    </row>
    <row r="565" spans="1:10">
      <c r="A565" s="11" t="s">
        <v>22</v>
      </c>
      <c r="B565" s="3"/>
      <c r="C565" s="3"/>
      <c r="D565" s="7"/>
      <c r="E565" s="8"/>
      <c r="H565" s="9"/>
      <c r="I565" s="10"/>
      <c r="J565" s="5"/>
    </row>
    <row r="566" spans="1:10" ht="15.75">
      <c r="A566" s="13" t="s">
        <v>23</v>
      </c>
      <c r="B566" s="13" t="s">
        <v>24</v>
      </c>
      <c r="C566" s="13" t="s">
        <v>25</v>
      </c>
      <c r="D566" s="69">
        <v>112790300</v>
      </c>
      <c r="E566" s="14">
        <v>112790555</v>
      </c>
      <c r="H566" s="9"/>
      <c r="I566" s="10"/>
      <c r="J566" s="5"/>
    </row>
    <row r="567" spans="1:10">
      <c r="A567" s="5"/>
      <c r="B567" s="6"/>
      <c r="C567" s="5"/>
      <c r="D567" s="35" t="s">
        <v>641</v>
      </c>
      <c r="E567" s="8"/>
      <c r="H567" s="9"/>
      <c r="I567" s="10"/>
      <c r="J567" s="5"/>
    </row>
    <row r="569" spans="1:10">
      <c r="A569" s="1" t="s">
        <v>0</v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>
      <c r="A570" s="3" t="s">
        <v>1612</v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>
      <c r="A571" s="95" t="s">
        <v>0</v>
      </c>
      <c r="B571" s="95" t="s">
        <v>2</v>
      </c>
      <c r="C571" s="95" t="s">
        <v>3</v>
      </c>
      <c r="D571" s="95" t="s">
        <v>4</v>
      </c>
      <c r="E571" s="95" t="s">
        <v>5</v>
      </c>
      <c r="F571" s="97" t="s">
        <v>6</v>
      </c>
      <c r="G571" s="98"/>
      <c r="H571" s="99"/>
      <c r="I571" s="95" t="s">
        <v>7</v>
      </c>
      <c r="J571" s="95" t="s">
        <v>8</v>
      </c>
    </row>
    <row r="572" spans="1:10">
      <c r="A572" s="96"/>
      <c r="B572" s="96"/>
      <c r="C572" s="96"/>
      <c r="D572" s="96"/>
      <c r="E572" s="96"/>
      <c r="F572" s="4" t="s">
        <v>9</v>
      </c>
      <c r="G572" s="4" t="s">
        <v>10</v>
      </c>
      <c r="H572" s="4" t="s">
        <v>11</v>
      </c>
      <c r="I572" s="96"/>
      <c r="J572" s="96"/>
    </row>
    <row r="573" spans="1:10">
      <c r="A573" s="5" t="s">
        <v>1634</v>
      </c>
      <c r="B573" s="6">
        <v>44973.688730289352</v>
      </c>
      <c r="C573" s="5" t="s">
        <v>160</v>
      </c>
      <c r="D573" s="7"/>
      <c r="E573" s="8"/>
      <c r="F573" s="9">
        <v>4022.38</v>
      </c>
      <c r="I573" s="10" t="s">
        <v>9</v>
      </c>
      <c r="J573" s="5" t="s">
        <v>160</v>
      </c>
    </row>
    <row r="574" spans="1:10">
      <c r="A574" s="5" t="s">
        <v>1634</v>
      </c>
      <c r="B574" s="6">
        <v>44973.688730289352</v>
      </c>
      <c r="C574" s="5" t="s">
        <v>160</v>
      </c>
      <c r="D574" s="7"/>
      <c r="E574" s="8"/>
      <c r="H574" s="9">
        <v>43</v>
      </c>
      <c r="I574" s="5" t="s">
        <v>36</v>
      </c>
      <c r="J574" s="5" t="s">
        <v>160</v>
      </c>
    </row>
    <row r="575" spans="1:10">
      <c r="A575" s="11" t="s">
        <v>22</v>
      </c>
      <c r="B575" s="3"/>
      <c r="C575" s="3"/>
      <c r="D575" s="7"/>
      <c r="E575" s="8"/>
      <c r="H575" s="9"/>
      <c r="I575" s="10"/>
      <c r="J575" s="8"/>
    </row>
    <row r="576" spans="1:10" ht="15.75">
      <c r="A576" s="13" t="s">
        <v>23</v>
      </c>
      <c r="B576" s="13" t="s">
        <v>24</v>
      </c>
      <c r="C576" s="13" t="s">
        <v>25</v>
      </c>
      <c r="D576" s="69">
        <v>112799847</v>
      </c>
      <c r="E576" s="14">
        <v>112799991</v>
      </c>
      <c r="H576" s="9"/>
      <c r="I576" s="10"/>
      <c r="J576" s="8"/>
    </row>
    <row r="577" spans="1:10">
      <c r="A577" s="5"/>
      <c r="B577" s="6"/>
      <c r="C577" s="5"/>
      <c r="D577" s="35" t="s">
        <v>641</v>
      </c>
      <c r="E577" s="8"/>
      <c r="H577" s="9"/>
      <c r="I577" s="10"/>
      <c r="J577" s="8"/>
    </row>
    <row r="578" spans="1:10">
      <c r="A578" s="5"/>
      <c r="B578" s="6"/>
      <c r="C578" s="5"/>
      <c r="D578" s="7"/>
      <c r="E578" s="8"/>
      <c r="H578" s="9"/>
      <c r="I578" s="10"/>
      <c r="J578" s="8"/>
    </row>
    <row r="579" spans="1:10">
      <c r="A579" s="5" t="s">
        <v>1633</v>
      </c>
      <c r="B579" s="6">
        <v>44973.800451203701</v>
      </c>
      <c r="C579" s="5" t="s">
        <v>162</v>
      </c>
      <c r="D579" s="7"/>
      <c r="E579" s="8"/>
      <c r="F579" s="9">
        <v>3751.42</v>
      </c>
      <c r="I579" s="10" t="s">
        <v>9</v>
      </c>
      <c r="J579" s="5" t="s">
        <v>162</v>
      </c>
    </row>
    <row r="580" spans="1:10">
      <c r="A580" s="11" t="s">
        <v>22</v>
      </c>
      <c r="B580" s="3"/>
      <c r="C580" s="3"/>
      <c r="D580" s="7"/>
      <c r="E580" s="8"/>
      <c r="H580" s="9"/>
      <c r="I580" s="10"/>
      <c r="J580" s="8"/>
    </row>
    <row r="581" spans="1:10" ht="15.75">
      <c r="A581" s="13" t="s">
        <v>23</v>
      </c>
      <c r="B581" s="13" t="s">
        <v>24</v>
      </c>
      <c r="C581" s="13" t="s">
        <v>25</v>
      </c>
      <c r="D581" s="69">
        <v>112799848</v>
      </c>
      <c r="E581" s="14">
        <v>112799992</v>
      </c>
      <c r="H581" s="9"/>
      <c r="I581" s="10"/>
      <c r="J581" s="8"/>
    </row>
    <row r="582" spans="1:10">
      <c r="A582" s="5"/>
      <c r="B582" s="6"/>
      <c r="C582" s="5"/>
      <c r="D582" s="35" t="s">
        <v>641</v>
      </c>
      <c r="E582" s="8"/>
      <c r="H582" s="9"/>
      <c r="I582" s="10"/>
      <c r="J582" s="8"/>
    </row>
    <row r="584" spans="1:10">
      <c r="A584" s="1" t="s">
        <v>0</v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>
      <c r="A585" s="3" t="s">
        <v>1656</v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>
      <c r="A586" s="95" t="s">
        <v>0</v>
      </c>
      <c r="B586" s="95" t="s">
        <v>2</v>
      </c>
      <c r="C586" s="95" t="s">
        <v>3</v>
      </c>
      <c r="D586" s="95" t="s">
        <v>4</v>
      </c>
      <c r="E586" s="95" t="s">
        <v>5</v>
      </c>
      <c r="F586" s="97" t="s">
        <v>6</v>
      </c>
      <c r="G586" s="98"/>
      <c r="H586" s="99"/>
      <c r="I586" s="95" t="s">
        <v>7</v>
      </c>
      <c r="J586" s="95" t="s">
        <v>8</v>
      </c>
    </row>
    <row r="587" spans="1:10">
      <c r="A587" s="96"/>
      <c r="B587" s="96"/>
      <c r="C587" s="96"/>
      <c r="D587" s="96"/>
      <c r="E587" s="96"/>
      <c r="F587" s="4" t="s">
        <v>9</v>
      </c>
      <c r="G587" s="4" t="s">
        <v>10</v>
      </c>
      <c r="H587" s="4" t="s">
        <v>11</v>
      </c>
      <c r="I587" s="96"/>
      <c r="J587" s="96"/>
    </row>
    <row r="588" spans="1:10">
      <c r="A588" s="5" t="s">
        <v>1693</v>
      </c>
      <c r="B588" s="6">
        <v>44974.798331493053</v>
      </c>
      <c r="C588" s="5" t="s">
        <v>162</v>
      </c>
      <c r="D588" s="7"/>
      <c r="E588" s="8"/>
      <c r="F588" s="9">
        <v>9491.7099999999991</v>
      </c>
      <c r="I588" s="10" t="s">
        <v>9</v>
      </c>
      <c r="J588" s="5" t="s">
        <v>162</v>
      </c>
    </row>
    <row r="589" spans="1:10">
      <c r="A589" s="11" t="s">
        <v>22</v>
      </c>
      <c r="B589" s="3"/>
      <c r="C589" s="3"/>
      <c r="D589" s="7"/>
      <c r="E589" s="8"/>
      <c r="G589" s="9"/>
      <c r="I589" s="10"/>
      <c r="J589" s="8"/>
    </row>
    <row r="590" spans="1:10" ht="15.75">
      <c r="A590" s="13" t="s">
        <v>23</v>
      </c>
      <c r="B590" s="13" t="s">
        <v>24</v>
      </c>
      <c r="C590" s="13" t="s">
        <v>25</v>
      </c>
      <c r="D590" s="69">
        <v>112799810</v>
      </c>
      <c r="E590" s="14">
        <v>112799993</v>
      </c>
      <c r="G590" s="9"/>
      <c r="I590" s="10"/>
      <c r="J590" s="8"/>
    </row>
    <row r="591" spans="1:10">
      <c r="A591" s="5"/>
      <c r="B591" s="6"/>
      <c r="C591" s="5"/>
      <c r="D591" s="35" t="s">
        <v>641</v>
      </c>
      <c r="E591" s="8"/>
      <c r="G591" s="9"/>
      <c r="I591" s="10"/>
      <c r="J591" s="8"/>
    </row>
    <row r="592" spans="1:10">
      <c r="A592" s="5"/>
      <c r="B592" s="6"/>
      <c r="C592" s="5"/>
      <c r="D592" s="7"/>
      <c r="E592" s="8"/>
      <c r="G592" s="9"/>
      <c r="I592" s="10"/>
      <c r="J592" s="8"/>
    </row>
    <row r="593" spans="1:10">
      <c r="A593" s="11" t="s">
        <v>22</v>
      </c>
      <c r="B593" s="3"/>
      <c r="C593" s="3"/>
      <c r="D593" s="7"/>
      <c r="E593" s="8"/>
      <c r="G593" s="9"/>
      <c r="I593" s="10"/>
      <c r="J593" s="8"/>
    </row>
    <row r="594" spans="1:10">
      <c r="A594" s="13" t="s">
        <v>23</v>
      </c>
      <c r="B594" s="13" t="s">
        <v>24</v>
      </c>
      <c r="C594" s="13" t="s">
        <v>25</v>
      </c>
      <c r="D594" s="7"/>
      <c r="E594" s="8"/>
      <c r="G594" s="9"/>
      <c r="I594" s="10"/>
      <c r="J594" s="8"/>
    </row>
    <row r="595" spans="1:10">
      <c r="A595" s="40" t="s">
        <v>1718</v>
      </c>
      <c r="B595" s="41"/>
      <c r="C595" s="42"/>
      <c r="D595" s="70"/>
      <c r="E595" s="8"/>
      <c r="G595" s="9"/>
      <c r="I595" s="10"/>
      <c r="J595" s="8"/>
    </row>
    <row r="596" spans="1:10">
      <c r="A596" s="5"/>
      <c r="B596" s="6"/>
      <c r="C596" s="5"/>
      <c r="D596" s="7"/>
      <c r="E596" s="8"/>
      <c r="G596" s="9"/>
      <c r="I596" s="10"/>
      <c r="J596" s="8"/>
    </row>
    <row r="597" spans="1:10">
      <c r="A597" s="1" t="s">
        <v>0</v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>
      <c r="A598" s="3" t="s">
        <v>1649</v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>
      <c r="A599" s="95" t="s">
        <v>0</v>
      </c>
      <c r="B599" s="95" t="s">
        <v>2</v>
      </c>
      <c r="C599" s="95" t="s">
        <v>3</v>
      </c>
      <c r="D599" s="95" t="s">
        <v>4</v>
      </c>
      <c r="E599" s="95" t="s">
        <v>5</v>
      </c>
      <c r="F599" s="97" t="s">
        <v>6</v>
      </c>
      <c r="G599" s="98"/>
      <c r="H599" s="99"/>
      <c r="I599" s="95" t="s">
        <v>7</v>
      </c>
      <c r="J599" s="95" t="s">
        <v>8</v>
      </c>
    </row>
    <row r="600" spans="1:10">
      <c r="A600" s="96"/>
      <c r="B600" s="96"/>
      <c r="C600" s="96"/>
      <c r="D600" s="96"/>
      <c r="E600" s="96"/>
      <c r="F600" s="4" t="s">
        <v>9</v>
      </c>
      <c r="G600" s="4" t="s">
        <v>10</v>
      </c>
      <c r="H600" s="4" t="s">
        <v>11</v>
      </c>
      <c r="I600" s="96"/>
      <c r="J600" s="96"/>
    </row>
    <row r="601" spans="1:10">
      <c r="A601" s="5" t="s">
        <v>1692</v>
      </c>
      <c r="B601" s="6">
        <v>44975.720550613427</v>
      </c>
      <c r="C601" s="5" t="s">
        <v>162</v>
      </c>
      <c r="D601" s="7"/>
      <c r="E601" s="8"/>
      <c r="F601" s="9">
        <v>12789.13</v>
      </c>
      <c r="I601" s="10" t="s">
        <v>9</v>
      </c>
      <c r="J601" s="5" t="s">
        <v>162</v>
      </c>
    </row>
    <row r="602" spans="1:10">
      <c r="A602" s="5" t="s">
        <v>1692</v>
      </c>
      <c r="B602" s="6">
        <v>44975.720550613427</v>
      </c>
      <c r="C602" s="5" t="s">
        <v>162</v>
      </c>
      <c r="D602" s="7"/>
      <c r="E602" s="8"/>
      <c r="H602" s="9">
        <v>28.8</v>
      </c>
      <c r="I602" s="10" t="s">
        <v>37</v>
      </c>
      <c r="J602" s="5" t="s">
        <v>162</v>
      </c>
    </row>
    <row r="603" spans="1:10">
      <c r="A603" s="11" t="s">
        <v>22</v>
      </c>
      <c r="B603" s="3"/>
      <c r="C603" s="3"/>
      <c r="D603" s="7"/>
      <c r="E603" s="8"/>
      <c r="G603" s="9"/>
      <c r="I603" s="10"/>
      <c r="J603" s="8"/>
    </row>
    <row r="604" spans="1:10" ht="15.75">
      <c r="A604" s="13" t="s">
        <v>23</v>
      </c>
      <c r="B604" s="13" t="s">
        <v>24</v>
      </c>
      <c r="C604" s="13" t="s">
        <v>25</v>
      </c>
      <c r="D604" s="69">
        <v>112808023</v>
      </c>
      <c r="E604" s="14">
        <v>112808164</v>
      </c>
      <c r="G604" s="9"/>
      <c r="I604" s="10"/>
      <c r="J604" s="8"/>
    </row>
    <row r="605" spans="1:10">
      <c r="A605" s="5"/>
      <c r="B605" s="6"/>
      <c r="C605" s="5"/>
      <c r="D605" s="35" t="s">
        <v>641</v>
      </c>
      <c r="E605" s="8"/>
      <c r="G605" s="9"/>
      <c r="I605" s="10"/>
      <c r="J605" s="8"/>
    </row>
    <row r="607" spans="1:10">
      <c r="A607" s="11" t="s">
        <v>22</v>
      </c>
      <c r="B607" s="3"/>
      <c r="C607" s="3"/>
      <c r="D607" s="7"/>
      <c r="E607" s="8"/>
      <c r="G607" s="9"/>
      <c r="I607" s="10"/>
      <c r="J607" s="8"/>
    </row>
    <row r="608" spans="1:10">
      <c r="A608" s="13" t="s">
        <v>23</v>
      </c>
      <c r="B608" s="13" t="s">
        <v>24</v>
      </c>
      <c r="C608" s="13" t="s">
        <v>25</v>
      </c>
      <c r="D608" s="7"/>
      <c r="E608" s="8"/>
      <c r="G608" s="9"/>
      <c r="I608" s="10"/>
      <c r="J608" s="8"/>
    </row>
    <row r="609" spans="1:10">
      <c r="A609" s="40" t="s">
        <v>1718</v>
      </c>
      <c r="B609" s="41"/>
      <c r="C609" s="42"/>
      <c r="D609" s="70"/>
      <c r="E609" s="8"/>
      <c r="G609" s="9"/>
      <c r="I609" s="10"/>
      <c r="J609" s="8"/>
    </row>
    <row r="610" spans="1:10">
      <c r="A610" s="5"/>
      <c r="B610" s="6"/>
      <c r="C610" s="5"/>
      <c r="D610" s="7"/>
      <c r="E610" s="8"/>
      <c r="G610" s="9"/>
      <c r="I610" s="10"/>
      <c r="J610" s="8"/>
    </row>
    <row r="611" spans="1:10">
      <c r="A611" s="1" t="s">
        <v>0</v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>
      <c r="A612" s="3" t="s">
        <v>1714</v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>
      <c r="A613" s="95" t="s">
        <v>0</v>
      </c>
      <c r="B613" s="95" t="s">
        <v>2</v>
      </c>
      <c r="C613" s="95" t="s">
        <v>3</v>
      </c>
      <c r="D613" s="95" t="s">
        <v>4</v>
      </c>
      <c r="E613" s="95" t="s">
        <v>5</v>
      </c>
      <c r="F613" s="97" t="s">
        <v>6</v>
      </c>
      <c r="G613" s="98"/>
      <c r="H613" s="99"/>
      <c r="I613" s="95" t="s">
        <v>7</v>
      </c>
      <c r="J613" s="95" t="s">
        <v>8</v>
      </c>
    </row>
    <row r="614" spans="1:10">
      <c r="A614" s="96"/>
      <c r="B614" s="96"/>
      <c r="C614" s="96"/>
      <c r="D614" s="96"/>
      <c r="E614" s="96"/>
      <c r="F614" s="4" t="s">
        <v>9</v>
      </c>
      <c r="G614" s="4" t="s">
        <v>10</v>
      </c>
      <c r="H614" s="4" t="s">
        <v>11</v>
      </c>
      <c r="I614" s="96"/>
      <c r="J614" s="96"/>
    </row>
    <row r="615" spans="1:10">
      <c r="A615" s="40" t="s">
        <v>1715</v>
      </c>
      <c r="B615" s="52"/>
      <c r="C615" s="40"/>
      <c r="D615" s="23"/>
      <c r="E615" s="8"/>
      <c r="H615" s="9"/>
      <c r="I615" s="5"/>
      <c r="J615" s="8"/>
    </row>
    <row r="616" spans="1:10">
      <c r="A616" s="11" t="s">
        <v>22</v>
      </c>
      <c r="B616" s="3"/>
      <c r="C616" s="3"/>
      <c r="D616" s="7"/>
      <c r="E616" s="8"/>
      <c r="G616" s="9"/>
      <c r="I616" s="10"/>
      <c r="J616" s="8"/>
    </row>
    <row r="617" spans="1:10">
      <c r="A617" s="13" t="s">
        <v>23</v>
      </c>
      <c r="B617" s="13" t="s">
        <v>24</v>
      </c>
      <c r="C617" s="13" t="s">
        <v>25</v>
      </c>
      <c r="D617" s="7"/>
      <c r="E617" s="8"/>
      <c r="G617" s="9"/>
      <c r="I617" s="10"/>
      <c r="J617" s="8"/>
    </row>
    <row r="619" spans="1:10">
      <c r="A619" s="1" t="s">
        <v>0</v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>
      <c r="A620" s="3" t="s">
        <v>1716</v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>
      <c r="A621" s="95" t="s">
        <v>0</v>
      </c>
      <c r="B621" s="95" t="s">
        <v>2</v>
      </c>
      <c r="C621" s="95" t="s">
        <v>3</v>
      </c>
      <c r="D621" s="95" t="s">
        <v>4</v>
      </c>
      <c r="E621" s="95" t="s">
        <v>5</v>
      </c>
      <c r="F621" s="97" t="s">
        <v>6</v>
      </c>
      <c r="G621" s="98"/>
      <c r="H621" s="99"/>
      <c r="I621" s="95" t="s">
        <v>7</v>
      </c>
      <c r="J621" s="95" t="s">
        <v>8</v>
      </c>
    </row>
    <row r="622" spans="1:10">
      <c r="A622" s="96"/>
      <c r="B622" s="96"/>
      <c r="C622" s="96"/>
      <c r="D622" s="96"/>
      <c r="E622" s="96"/>
      <c r="F622" s="4" t="s">
        <v>9</v>
      </c>
      <c r="G622" s="4" t="s">
        <v>10</v>
      </c>
      <c r="H622" s="4" t="s">
        <v>11</v>
      </c>
      <c r="I622" s="96"/>
      <c r="J622" s="96"/>
    </row>
    <row r="623" spans="1:10">
      <c r="A623" s="40" t="s">
        <v>1715</v>
      </c>
      <c r="B623" s="52"/>
      <c r="C623" s="40"/>
      <c r="D623" s="23"/>
      <c r="E623" s="8"/>
      <c r="H623" s="9"/>
      <c r="I623" s="5"/>
      <c r="J623" s="8"/>
    </row>
    <row r="624" spans="1:10">
      <c r="A624" s="11" t="s">
        <v>22</v>
      </c>
      <c r="B624" s="3"/>
      <c r="C624" s="3"/>
      <c r="D624" s="7"/>
      <c r="E624" s="8"/>
      <c r="G624" s="9"/>
      <c r="I624" s="10"/>
      <c r="J624" s="8"/>
    </row>
    <row r="625" spans="1:10">
      <c r="A625" s="13" t="s">
        <v>23</v>
      </c>
      <c r="B625" s="13" t="s">
        <v>24</v>
      </c>
      <c r="C625" s="13" t="s">
        <v>25</v>
      </c>
    </row>
    <row r="628" spans="1:10">
      <c r="A628" s="1" t="s">
        <v>0</v>
      </c>
      <c r="B628" s="2"/>
      <c r="C628" s="2"/>
      <c r="D628" s="2"/>
      <c r="E628" s="2"/>
      <c r="F628" s="2"/>
      <c r="G628" s="2"/>
      <c r="H628" s="2"/>
      <c r="I628" s="2"/>
      <c r="J628" s="2"/>
    </row>
    <row r="629" spans="1:10">
      <c r="A629" s="3" t="s">
        <v>1728</v>
      </c>
      <c r="B629" s="2"/>
      <c r="C629" s="2"/>
      <c r="D629" s="2"/>
      <c r="E629" s="2"/>
      <c r="F629" s="2"/>
      <c r="G629" s="2"/>
      <c r="H629" s="2"/>
      <c r="I629" s="2"/>
      <c r="J629" s="2"/>
    </row>
    <row r="630" spans="1:10">
      <c r="A630" s="95" t="s">
        <v>0</v>
      </c>
      <c r="B630" s="95" t="s">
        <v>2</v>
      </c>
      <c r="C630" s="95" t="s">
        <v>3</v>
      </c>
      <c r="D630" s="95" t="s">
        <v>4</v>
      </c>
      <c r="E630" s="95" t="s">
        <v>5</v>
      </c>
      <c r="F630" s="97" t="s">
        <v>6</v>
      </c>
      <c r="G630" s="98"/>
      <c r="H630" s="99"/>
      <c r="I630" s="95" t="s">
        <v>7</v>
      </c>
      <c r="J630" s="95" t="s">
        <v>8</v>
      </c>
    </row>
    <row r="631" spans="1:10">
      <c r="A631" s="96"/>
      <c r="B631" s="96"/>
      <c r="C631" s="96"/>
      <c r="D631" s="96"/>
      <c r="E631" s="96"/>
      <c r="F631" s="4" t="s">
        <v>9</v>
      </c>
      <c r="G631" s="4" t="s">
        <v>10</v>
      </c>
      <c r="H631" s="4" t="s">
        <v>11</v>
      </c>
      <c r="I631" s="96"/>
      <c r="J631" s="96"/>
    </row>
    <row r="632" spans="1:10">
      <c r="A632" s="5" t="s">
        <v>1752</v>
      </c>
      <c r="B632" s="6">
        <v>44979.796301215276</v>
      </c>
      <c r="C632" s="5" t="s">
        <v>162</v>
      </c>
      <c r="D632" s="7"/>
      <c r="E632" s="8"/>
      <c r="F632" s="9">
        <v>5352.93</v>
      </c>
      <c r="I632" s="10" t="s">
        <v>9</v>
      </c>
      <c r="J632" s="5" t="s">
        <v>162</v>
      </c>
    </row>
    <row r="633" spans="1:10">
      <c r="A633" s="5" t="s">
        <v>1752</v>
      </c>
      <c r="B633" s="6">
        <v>44979.796301215276</v>
      </c>
      <c r="C633" s="5" t="s">
        <v>162</v>
      </c>
      <c r="D633" s="7"/>
      <c r="E633" s="8"/>
      <c r="H633" s="9">
        <v>23</v>
      </c>
      <c r="I633" s="10" t="s">
        <v>37</v>
      </c>
      <c r="J633" s="5" t="s">
        <v>162</v>
      </c>
    </row>
    <row r="634" spans="1:10">
      <c r="A634" s="11" t="s">
        <v>22</v>
      </c>
      <c r="B634" s="3"/>
      <c r="C634" s="3"/>
      <c r="D634" s="7"/>
      <c r="E634" s="8"/>
      <c r="H634" s="9"/>
      <c r="I634" s="10"/>
      <c r="J634" s="5"/>
    </row>
    <row r="635" spans="1:10">
      <c r="A635" s="13" t="s">
        <v>23</v>
      </c>
      <c r="B635" s="13" t="s">
        <v>24</v>
      </c>
      <c r="C635" s="13" t="s">
        <v>25</v>
      </c>
      <c r="D635" s="7"/>
      <c r="E635" s="8"/>
      <c r="H635" s="9"/>
      <c r="I635" s="10"/>
      <c r="J635" s="5"/>
    </row>
  </sheetData>
  <mergeCells count="368">
    <mergeCell ref="A613:A614"/>
    <mergeCell ref="B613:B614"/>
    <mergeCell ref="C613:C614"/>
    <mergeCell ref="D613:D614"/>
    <mergeCell ref="E613:E614"/>
    <mergeCell ref="F613:H613"/>
    <mergeCell ref="I613:I614"/>
    <mergeCell ref="J613:J614"/>
    <mergeCell ref="A621:A622"/>
    <mergeCell ref="B621:B622"/>
    <mergeCell ref="C621:C622"/>
    <mergeCell ref="D621:D622"/>
    <mergeCell ref="E621:E622"/>
    <mergeCell ref="F621:H621"/>
    <mergeCell ref="I621:I622"/>
    <mergeCell ref="J621:J622"/>
    <mergeCell ref="I586:I587"/>
    <mergeCell ref="J586:J587"/>
    <mergeCell ref="A586:A587"/>
    <mergeCell ref="B586:B587"/>
    <mergeCell ref="C586:C587"/>
    <mergeCell ref="D586:D587"/>
    <mergeCell ref="E586:E587"/>
    <mergeCell ref="F586:H586"/>
    <mergeCell ref="A599:A600"/>
    <mergeCell ref="B599:B600"/>
    <mergeCell ref="C599:C600"/>
    <mergeCell ref="D599:D600"/>
    <mergeCell ref="E599:E600"/>
    <mergeCell ref="F599:H599"/>
    <mergeCell ref="I599:I600"/>
    <mergeCell ref="J599:J600"/>
    <mergeCell ref="I423:I424"/>
    <mergeCell ref="J423:J424"/>
    <mergeCell ref="A423:A424"/>
    <mergeCell ref="B423:B424"/>
    <mergeCell ref="C423:C424"/>
    <mergeCell ref="D423:D424"/>
    <mergeCell ref="E423:E424"/>
    <mergeCell ref="F423:H423"/>
    <mergeCell ref="A483:A484"/>
    <mergeCell ref="B483:B484"/>
    <mergeCell ref="C483:C484"/>
    <mergeCell ref="D483:D484"/>
    <mergeCell ref="E483:E484"/>
    <mergeCell ref="F483:H483"/>
    <mergeCell ref="I483:I484"/>
    <mergeCell ref="J483:J484"/>
    <mergeCell ref="A454:A455"/>
    <mergeCell ref="B454:B455"/>
    <mergeCell ref="C454:C455"/>
    <mergeCell ref="D454:D455"/>
    <mergeCell ref="E454:E455"/>
    <mergeCell ref="F454:H454"/>
    <mergeCell ref="I454:I455"/>
    <mergeCell ref="J454:J455"/>
    <mergeCell ref="A543:A544"/>
    <mergeCell ref="B543:B544"/>
    <mergeCell ref="C543:C544"/>
    <mergeCell ref="D543:D544"/>
    <mergeCell ref="E543:E544"/>
    <mergeCell ref="F543:H543"/>
    <mergeCell ref="I543:I544"/>
    <mergeCell ref="J543:J544"/>
    <mergeCell ref="A528:A529"/>
    <mergeCell ref="B528:B529"/>
    <mergeCell ref="C528:C529"/>
    <mergeCell ref="D528:D529"/>
    <mergeCell ref="E528:E529"/>
    <mergeCell ref="F528:H528"/>
    <mergeCell ref="I528:I529"/>
    <mergeCell ref="J528:J529"/>
    <mergeCell ref="I407:I408"/>
    <mergeCell ref="J407:J408"/>
    <mergeCell ref="A407:A408"/>
    <mergeCell ref="B407:B408"/>
    <mergeCell ref="C407:C408"/>
    <mergeCell ref="D407:D408"/>
    <mergeCell ref="E407:E408"/>
    <mergeCell ref="F407:H407"/>
    <mergeCell ref="I332:I333"/>
    <mergeCell ref="J332:J333"/>
    <mergeCell ref="A361:A362"/>
    <mergeCell ref="B361:B362"/>
    <mergeCell ref="C361:C362"/>
    <mergeCell ref="D361:D362"/>
    <mergeCell ref="E361:E362"/>
    <mergeCell ref="F361:H361"/>
    <mergeCell ref="I361:I362"/>
    <mergeCell ref="J361:J362"/>
    <mergeCell ref="A319:A320"/>
    <mergeCell ref="B319:B320"/>
    <mergeCell ref="C319:C320"/>
    <mergeCell ref="D319:D320"/>
    <mergeCell ref="E319:E320"/>
    <mergeCell ref="F319:H319"/>
    <mergeCell ref="I392:I393"/>
    <mergeCell ref="J392:J393"/>
    <mergeCell ref="A392:A393"/>
    <mergeCell ref="B392:B393"/>
    <mergeCell ref="C392:C393"/>
    <mergeCell ref="D392:D393"/>
    <mergeCell ref="E392:E393"/>
    <mergeCell ref="F392:H392"/>
    <mergeCell ref="A345:A346"/>
    <mergeCell ref="B345:B346"/>
    <mergeCell ref="C345:C346"/>
    <mergeCell ref="D345:D346"/>
    <mergeCell ref="E345:E346"/>
    <mergeCell ref="F345:H345"/>
    <mergeCell ref="I345:I346"/>
    <mergeCell ref="J345:J346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A290:A291"/>
    <mergeCell ref="B290:B291"/>
    <mergeCell ref="C290:C291"/>
    <mergeCell ref="D290:D291"/>
    <mergeCell ref="E290:E291"/>
    <mergeCell ref="F290:H290"/>
    <mergeCell ref="I290:I291"/>
    <mergeCell ref="J290:J291"/>
    <mergeCell ref="A277:A278"/>
    <mergeCell ref="B277:B278"/>
    <mergeCell ref="C277:C278"/>
    <mergeCell ref="D277:D278"/>
    <mergeCell ref="E277:E278"/>
    <mergeCell ref="F277:H277"/>
    <mergeCell ref="I277:I278"/>
    <mergeCell ref="J277:J278"/>
    <mergeCell ref="I242:I243"/>
    <mergeCell ref="J242:J243"/>
    <mergeCell ref="A255:A256"/>
    <mergeCell ref="B255:B256"/>
    <mergeCell ref="C255:C256"/>
    <mergeCell ref="D255:D256"/>
    <mergeCell ref="E255:E256"/>
    <mergeCell ref="F255:H255"/>
    <mergeCell ref="I255:I256"/>
    <mergeCell ref="J255:J256"/>
    <mergeCell ref="A242:A243"/>
    <mergeCell ref="B242:B243"/>
    <mergeCell ref="C242:C243"/>
    <mergeCell ref="D242:D243"/>
    <mergeCell ref="E242:E243"/>
    <mergeCell ref="F242:H242"/>
    <mergeCell ref="A229:A230"/>
    <mergeCell ref="B229:B230"/>
    <mergeCell ref="C229:C230"/>
    <mergeCell ref="D229:D230"/>
    <mergeCell ref="E229:E230"/>
    <mergeCell ref="F229:H229"/>
    <mergeCell ref="I229:I230"/>
    <mergeCell ref="J229:J230"/>
    <mergeCell ref="I172:I173"/>
    <mergeCell ref="J172:J173"/>
    <mergeCell ref="A172:A173"/>
    <mergeCell ref="B172:B173"/>
    <mergeCell ref="C172:C173"/>
    <mergeCell ref="D172:D173"/>
    <mergeCell ref="E172:E173"/>
    <mergeCell ref="F172:H172"/>
    <mergeCell ref="A215:A216"/>
    <mergeCell ref="B215:B216"/>
    <mergeCell ref="C215:C216"/>
    <mergeCell ref="D215:D216"/>
    <mergeCell ref="E215:E216"/>
    <mergeCell ref="F215:H215"/>
    <mergeCell ref="I215:I216"/>
    <mergeCell ref="J215:J216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132:A133"/>
    <mergeCell ref="B132:B133"/>
    <mergeCell ref="C132:C133"/>
    <mergeCell ref="D132:D133"/>
    <mergeCell ref="E132:E133"/>
    <mergeCell ref="F132:H132"/>
    <mergeCell ref="I132:I133"/>
    <mergeCell ref="J132:J133"/>
    <mergeCell ref="A142:A143"/>
    <mergeCell ref="C142:C143"/>
    <mergeCell ref="I142:I143"/>
    <mergeCell ref="J142:J143"/>
    <mergeCell ref="B142:B143"/>
    <mergeCell ref="D142:D143"/>
    <mergeCell ref="E142:E143"/>
    <mergeCell ref="F142:H142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F42:H42"/>
    <mergeCell ref="I42:I43"/>
    <mergeCell ref="J42:J43"/>
    <mergeCell ref="A42:A43"/>
    <mergeCell ref="B42:B43"/>
    <mergeCell ref="C42:C43"/>
    <mergeCell ref="D42:D43"/>
    <mergeCell ref="E42:E43"/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I319:I320"/>
    <mergeCell ref="J319:J320"/>
    <mergeCell ref="A332:A333"/>
    <mergeCell ref="B332:B333"/>
    <mergeCell ref="C332:C333"/>
    <mergeCell ref="D332:D333"/>
    <mergeCell ref="E332:E333"/>
    <mergeCell ref="F332:H332"/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159:I160"/>
    <mergeCell ref="J159:J160"/>
    <mergeCell ref="A159:A160"/>
    <mergeCell ref="B159:B160"/>
    <mergeCell ref="C159:C160"/>
    <mergeCell ref="D159:D160"/>
    <mergeCell ref="E159:E160"/>
    <mergeCell ref="F159:H159"/>
    <mergeCell ref="A468:A469"/>
    <mergeCell ref="B468:B469"/>
    <mergeCell ref="C468:C469"/>
    <mergeCell ref="D468:D469"/>
    <mergeCell ref="E468:E469"/>
    <mergeCell ref="F468:H468"/>
    <mergeCell ref="I468:I469"/>
    <mergeCell ref="J468:J469"/>
    <mergeCell ref="A306:A307"/>
    <mergeCell ref="B306:B307"/>
    <mergeCell ref="C306:C307"/>
    <mergeCell ref="D306:D307"/>
    <mergeCell ref="E306:E307"/>
    <mergeCell ref="F306:H306"/>
    <mergeCell ref="I306:I307"/>
    <mergeCell ref="J306:J307"/>
    <mergeCell ref="A377:A378"/>
    <mergeCell ref="B377:B378"/>
    <mergeCell ref="C377:C378"/>
    <mergeCell ref="D377:D378"/>
    <mergeCell ref="E377:E378"/>
    <mergeCell ref="F377:H377"/>
    <mergeCell ref="I377:I378"/>
    <mergeCell ref="J377:J378"/>
    <mergeCell ref="A557:A558"/>
    <mergeCell ref="B557:B558"/>
    <mergeCell ref="C557:C558"/>
    <mergeCell ref="D557:D558"/>
    <mergeCell ref="E557:E558"/>
    <mergeCell ref="F557:H557"/>
    <mergeCell ref="I557:I558"/>
    <mergeCell ref="J557:J558"/>
    <mergeCell ref="A438:A439"/>
    <mergeCell ref="B438:B439"/>
    <mergeCell ref="C438:C439"/>
    <mergeCell ref="D438:D439"/>
    <mergeCell ref="E438:E439"/>
    <mergeCell ref="F438:H438"/>
    <mergeCell ref="I438:I439"/>
    <mergeCell ref="J438:J439"/>
    <mergeCell ref="I497:I498"/>
    <mergeCell ref="J497:J498"/>
    <mergeCell ref="A497:A498"/>
    <mergeCell ref="B497:B498"/>
    <mergeCell ref="C497:C498"/>
    <mergeCell ref="D497:D498"/>
    <mergeCell ref="E497:E498"/>
    <mergeCell ref="F497:H497"/>
    <mergeCell ref="A630:A631"/>
    <mergeCell ref="B630:B631"/>
    <mergeCell ref="C630:C631"/>
    <mergeCell ref="D630:D631"/>
    <mergeCell ref="E630:E631"/>
    <mergeCell ref="F630:H630"/>
    <mergeCell ref="I630:I631"/>
    <mergeCell ref="J630:J631"/>
    <mergeCell ref="I512:I513"/>
    <mergeCell ref="J512:J513"/>
    <mergeCell ref="A512:A513"/>
    <mergeCell ref="B512:B513"/>
    <mergeCell ref="C512:C513"/>
    <mergeCell ref="D512:D513"/>
    <mergeCell ref="E512:E513"/>
    <mergeCell ref="F512:H512"/>
    <mergeCell ref="A571:A572"/>
    <mergeCell ref="B571:B572"/>
    <mergeCell ref="C571:C572"/>
    <mergeCell ref="D571:D572"/>
    <mergeCell ref="E571:E572"/>
    <mergeCell ref="F571:H571"/>
    <mergeCell ref="I571:I572"/>
    <mergeCell ref="J571:J572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D3D-1B08-4858-87E5-FACE8ABCD266}">
  <sheetPr>
    <tabColor theme="9"/>
  </sheetPr>
  <dimension ref="A1:J449"/>
  <sheetViews>
    <sheetView topLeftCell="A408" workbookViewId="0">
      <selection activeCell="D421" sqref="D421:D42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4" width="12.8554687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163</v>
      </c>
      <c r="B5" s="6">
        <v>44926.574529027777</v>
      </c>
      <c r="C5" s="5" t="s">
        <v>164</v>
      </c>
      <c r="D5" s="7"/>
      <c r="E5" s="8"/>
      <c r="F5" s="9">
        <v>3984.61</v>
      </c>
      <c r="I5" s="10" t="s">
        <v>9</v>
      </c>
      <c r="J5" s="8" t="s">
        <v>164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112517557</v>
      </c>
      <c r="E7" s="14">
        <v>112517740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5" t="s">
        <v>0</v>
      </c>
      <c r="B12" s="95" t="s">
        <v>2</v>
      </c>
      <c r="C12" s="95" t="s">
        <v>3</v>
      </c>
      <c r="D12" s="95" t="s">
        <v>4</v>
      </c>
      <c r="E12" s="95" t="s">
        <v>5</v>
      </c>
      <c r="F12" s="97" t="s">
        <v>6</v>
      </c>
      <c r="G12" s="98"/>
      <c r="H12" s="99"/>
      <c r="I12" s="95" t="s">
        <v>7</v>
      </c>
      <c r="J12" s="95" t="s">
        <v>8</v>
      </c>
    </row>
    <row r="13" spans="1:10">
      <c r="A13" s="96"/>
      <c r="B13" s="96"/>
      <c r="C13" s="96"/>
      <c r="D13" s="96"/>
      <c r="E13" s="96"/>
      <c r="F13" s="4" t="s">
        <v>9</v>
      </c>
      <c r="G13" s="4" t="s">
        <v>10</v>
      </c>
      <c r="H13" s="4" t="s">
        <v>11</v>
      </c>
      <c r="I13" s="96"/>
      <c r="J13" s="96"/>
    </row>
    <row r="14" spans="1:10">
      <c r="A14" s="17" t="s">
        <v>270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5" t="s">
        <v>0</v>
      </c>
      <c r="B21" s="95" t="s">
        <v>2</v>
      </c>
      <c r="C21" s="95" t="s">
        <v>3</v>
      </c>
      <c r="D21" s="95" t="s">
        <v>4</v>
      </c>
      <c r="E21" s="95" t="s">
        <v>5</v>
      </c>
      <c r="F21" s="97" t="s">
        <v>6</v>
      </c>
      <c r="G21" s="98"/>
      <c r="H21" s="99"/>
      <c r="I21" s="95" t="s">
        <v>7</v>
      </c>
      <c r="J21" s="95" t="s">
        <v>8</v>
      </c>
    </row>
    <row r="22" spans="1:10">
      <c r="A22" s="96"/>
      <c r="B22" s="96"/>
      <c r="C22" s="96"/>
      <c r="D22" s="96"/>
      <c r="E22" s="96"/>
      <c r="F22" s="4" t="s">
        <v>9</v>
      </c>
      <c r="G22" s="4" t="s">
        <v>10</v>
      </c>
      <c r="H22" s="4" t="s">
        <v>11</v>
      </c>
      <c r="I22" s="96"/>
      <c r="J22" s="96"/>
    </row>
    <row r="23" spans="1:10">
      <c r="A23" s="5" t="s">
        <v>254</v>
      </c>
      <c r="B23" s="6">
        <v>44929.795410995372</v>
      </c>
      <c r="C23" s="5" t="s">
        <v>164</v>
      </c>
      <c r="D23" s="7"/>
      <c r="E23" s="8"/>
      <c r="F23" s="9">
        <v>3309.98</v>
      </c>
      <c r="I23" s="10" t="s">
        <v>9</v>
      </c>
      <c r="J23" s="8" t="s">
        <v>164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>
      <c r="A25" s="13" t="s">
        <v>23</v>
      </c>
      <c r="B25" s="13" t="s">
        <v>24</v>
      </c>
      <c r="C25" s="13" t="s">
        <v>25</v>
      </c>
      <c r="D25" s="28">
        <v>112518966</v>
      </c>
      <c r="E25" s="14">
        <v>112519160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271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95" t="s">
        <v>0</v>
      </c>
      <c r="B30" s="95" t="s">
        <v>2</v>
      </c>
      <c r="C30" s="95" t="s">
        <v>3</v>
      </c>
      <c r="D30" s="95" t="s">
        <v>4</v>
      </c>
      <c r="E30" s="95" t="s">
        <v>5</v>
      </c>
      <c r="F30" s="97" t="s">
        <v>6</v>
      </c>
      <c r="G30" s="98"/>
      <c r="H30" s="99"/>
      <c r="I30" s="95" t="s">
        <v>7</v>
      </c>
      <c r="J30" s="95" t="s">
        <v>8</v>
      </c>
    </row>
    <row r="31" spans="1:10">
      <c r="A31" s="96"/>
      <c r="B31" s="96"/>
      <c r="C31" s="96"/>
      <c r="D31" s="96"/>
      <c r="E31" s="96"/>
      <c r="F31" s="4" t="s">
        <v>9</v>
      </c>
      <c r="G31" s="4" t="s">
        <v>10</v>
      </c>
      <c r="H31" s="4" t="s">
        <v>11</v>
      </c>
      <c r="I31" s="96"/>
      <c r="J31" s="96"/>
    </row>
    <row r="32" spans="1:10">
      <c r="A32" s="5" t="s">
        <v>296</v>
      </c>
      <c r="B32" s="6">
        <v>44930.793803726854</v>
      </c>
      <c r="C32" s="5" t="s">
        <v>164</v>
      </c>
      <c r="D32" s="7"/>
      <c r="E32" s="8"/>
      <c r="F32" s="9">
        <v>4250.76</v>
      </c>
      <c r="I32" s="10" t="s">
        <v>9</v>
      </c>
      <c r="J32" s="8" t="s">
        <v>164</v>
      </c>
    </row>
    <row r="33" spans="1:10">
      <c r="A33" s="5" t="s">
        <v>296</v>
      </c>
      <c r="B33" s="6">
        <v>44930.793803726854</v>
      </c>
      <c r="C33" s="5" t="s">
        <v>164</v>
      </c>
      <c r="D33" s="7"/>
      <c r="E33" s="8"/>
      <c r="H33" s="9">
        <v>393.89</v>
      </c>
      <c r="I33" s="5" t="s">
        <v>36</v>
      </c>
      <c r="J33" s="8" t="s">
        <v>164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>
      <c r="A35" s="13" t="s">
        <v>23</v>
      </c>
      <c r="B35" s="13" t="s">
        <v>24</v>
      </c>
      <c r="C35" s="13" t="s">
        <v>25</v>
      </c>
      <c r="D35" s="28">
        <v>112521208</v>
      </c>
      <c r="E35" s="14">
        <v>112521412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323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95" t="s">
        <v>0</v>
      </c>
      <c r="B40" s="95" t="s">
        <v>2</v>
      </c>
      <c r="C40" s="95" t="s">
        <v>3</v>
      </c>
      <c r="D40" s="95" t="s">
        <v>4</v>
      </c>
      <c r="E40" s="95" t="s">
        <v>5</v>
      </c>
      <c r="F40" s="97" t="s">
        <v>6</v>
      </c>
      <c r="G40" s="98"/>
      <c r="H40" s="99"/>
      <c r="I40" s="95" t="s">
        <v>7</v>
      </c>
      <c r="J40" s="95" t="s">
        <v>8</v>
      </c>
    </row>
    <row r="41" spans="1:10">
      <c r="A41" s="96"/>
      <c r="B41" s="96"/>
      <c r="C41" s="96"/>
      <c r="D41" s="96"/>
      <c r="E41" s="96"/>
      <c r="F41" s="4" t="s">
        <v>9</v>
      </c>
      <c r="G41" s="4" t="s">
        <v>10</v>
      </c>
      <c r="H41" s="4" t="s">
        <v>11</v>
      </c>
      <c r="I41" s="96"/>
      <c r="J41" s="96"/>
    </row>
    <row r="42" spans="1:10">
      <c r="A42" s="5" t="s">
        <v>345</v>
      </c>
      <c r="B42" s="6">
        <v>44931.792350289354</v>
      </c>
      <c r="C42" s="5" t="s">
        <v>164</v>
      </c>
      <c r="D42" s="7"/>
      <c r="E42" s="8"/>
      <c r="F42" s="9">
        <v>4147.24</v>
      </c>
      <c r="I42" s="10" t="s">
        <v>9</v>
      </c>
      <c r="J42" s="8" t="s">
        <v>164</v>
      </c>
    </row>
    <row r="43" spans="1:10">
      <c r="A43" s="5" t="s">
        <v>345</v>
      </c>
      <c r="B43" s="6">
        <v>44931.792350289354</v>
      </c>
      <c r="C43" s="5" t="s">
        <v>164</v>
      </c>
      <c r="D43" s="7"/>
      <c r="E43" s="8"/>
      <c r="H43" s="9">
        <v>566.59</v>
      </c>
      <c r="I43" s="5" t="s">
        <v>36</v>
      </c>
      <c r="J43" s="8" t="s">
        <v>164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>
      <c r="A45" s="13" t="s">
        <v>23</v>
      </c>
      <c r="B45" s="13" t="s">
        <v>24</v>
      </c>
      <c r="C45" s="13" t="s">
        <v>25</v>
      </c>
      <c r="D45" s="28">
        <v>112542922</v>
      </c>
      <c r="E45" s="14">
        <v>112556943</v>
      </c>
      <c r="H45" s="9"/>
      <c r="I45" s="10"/>
      <c r="J45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363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95" t="s">
        <v>0</v>
      </c>
      <c r="B50" s="95" t="s">
        <v>2</v>
      </c>
      <c r="C50" s="95" t="s">
        <v>3</v>
      </c>
      <c r="D50" s="95" t="s">
        <v>4</v>
      </c>
      <c r="E50" s="95" t="s">
        <v>5</v>
      </c>
      <c r="F50" s="97" t="s">
        <v>6</v>
      </c>
      <c r="G50" s="98"/>
      <c r="H50" s="99"/>
      <c r="I50" s="95" t="s">
        <v>7</v>
      </c>
      <c r="J50" s="95" t="s">
        <v>8</v>
      </c>
    </row>
    <row r="51" spans="1:10">
      <c r="A51" s="96"/>
      <c r="B51" s="96"/>
      <c r="C51" s="96"/>
      <c r="D51" s="96"/>
      <c r="E51" s="96"/>
      <c r="F51" s="4" t="s">
        <v>9</v>
      </c>
      <c r="G51" s="4" t="s">
        <v>10</v>
      </c>
      <c r="H51" s="4" t="s">
        <v>11</v>
      </c>
      <c r="I51" s="96"/>
      <c r="J51" s="96"/>
    </row>
    <row r="52" spans="1:10">
      <c r="A52" s="5" t="s">
        <v>405</v>
      </c>
      <c r="B52" s="6">
        <v>44932.793452569444</v>
      </c>
      <c r="C52" s="5" t="s">
        <v>164</v>
      </c>
      <c r="D52" s="7"/>
      <c r="E52" s="8"/>
      <c r="F52" s="9">
        <v>5174.0600000000004</v>
      </c>
      <c r="I52" s="10" t="s">
        <v>9</v>
      </c>
      <c r="J52" s="8" t="s">
        <v>164</v>
      </c>
    </row>
    <row r="53" spans="1:10">
      <c r="A53" s="11" t="s">
        <v>22</v>
      </c>
      <c r="B53" s="3"/>
      <c r="C53" s="3"/>
      <c r="D53" s="7"/>
      <c r="E53" s="8"/>
      <c r="H53" s="9"/>
      <c r="I53" s="10"/>
      <c r="J53" s="5"/>
    </row>
    <row r="54" spans="1:10" ht="15.75">
      <c r="A54" s="13" t="s">
        <v>23</v>
      </c>
      <c r="B54" s="13" t="s">
        <v>24</v>
      </c>
      <c r="C54" s="13" t="s">
        <v>25</v>
      </c>
      <c r="D54" s="28">
        <v>112543213</v>
      </c>
      <c r="E54" s="14">
        <v>112556944</v>
      </c>
      <c r="H54" s="9"/>
      <c r="I54" s="10"/>
      <c r="J54" s="5"/>
    </row>
    <row r="55" spans="1:10">
      <c r="A55" s="5"/>
      <c r="B55" s="6"/>
      <c r="C55" s="5"/>
      <c r="D55" s="7"/>
      <c r="E55" s="8"/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366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95" t="s">
        <v>0</v>
      </c>
      <c r="B59" s="95" t="s">
        <v>2</v>
      </c>
      <c r="C59" s="95" t="s">
        <v>3</v>
      </c>
      <c r="D59" s="95" t="s">
        <v>4</v>
      </c>
      <c r="E59" s="95" t="s">
        <v>5</v>
      </c>
      <c r="F59" s="97" t="s">
        <v>6</v>
      </c>
      <c r="G59" s="98"/>
      <c r="H59" s="99"/>
      <c r="I59" s="95" t="s">
        <v>7</v>
      </c>
      <c r="J59" s="95" t="s">
        <v>8</v>
      </c>
    </row>
    <row r="60" spans="1:10">
      <c r="A60" s="96"/>
      <c r="B60" s="96"/>
      <c r="C60" s="96"/>
      <c r="D60" s="96"/>
      <c r="E60" s="96"/>
      <c r="F60" s="4" t="s">
        <v>9</v>
      </c>
      <c r="G60" s="4" t="s">
        <v>10</v>
      </c>
      <c r="H60" s="4" t="s">
        <v>11</v>
      </c>
      <c r="I60" s="96"/>
      <c r="J60" s="96"/>
    </row>
    <row r="61" spans="1:10">
      <c r="A61" s="5" t="s">
        <v>406</v>
      </c>
      <c r="B61" s="6">
        <v>44933.548552430555</v>
      </c>
      <c r="C61" s="5" t="s">
        <v>164</v>
      </c>
      <c r="D61" s="7"/>
      <c r="E61" s="8"/>
      <c r="F61" s="9">
        <v>3341.85</v>
      </c>
      <c r="I61" s="10" t="s">
        <v>9</v>
      </c>
      <c r="J61" s="8" t="s">
        <v>164</v>
      </c>
    </row>
    <row r="62" spans="1:10">
      <c r="A62" s="5" t="s">
        <v>406</v>
      </c>
      <c r="B62" s="6">
        <v>44933.548552430555</v>
      </c>
      <c r="C62" s="5" t="s">
        <v>164</v>
      </c>
      <c r="D62" s="7"/>
      <c r="E62" s="8"/>
      <c r="H62" s="9">
        <v>18</v>
      </c>
      <c r="I62" s="5" t="s">
        <v>36</v>
      </c>
      <c r="J62" s="8" t="s">
        <v>164</v>
      </c>
    </row>
    <row r="63" spans="1:10">
      <c r="A63" s="11" t="s">
        <v>22</v>
      </c>
      <c r="B63" s="3"/>
      <c r="C63" s="3"/>
      <c r="D63" s="7"/>
      <c r="E63" s="8"/>
      <c r="H63" s="9"/>
      <c r="I63" s="10"/>
      <c r="J63" s="5"/>
    </row>
    <row r="64" spans="1:10" ht="15.75">
      <c r="A64" s="13" t="s">
        <v>23</v>
      </c>
      <c r="B64" s="13" t="s">
        <v>24</v>
      </c>
      <c r="C64" s="13" t="s">
        <v>25</v>
      </c>
      <c r="D64" s="28">
        <v>112563534</v>
      </c>
      <c r="E64" s="14">
        <v>112563595</v>
      </c>
      <c r="H64" s="9"/>
      <c r="I64" s="10"/>
      <c r="J64" s="5"/>
    </row>
    <row r="65" spans="1:10">
      <c r="A65" s="5"/>
      <c r="B65" s="6"/>
      <c r="C65" s="5"/>
      <c r="D65" s="7"/>
      <c r="E65" s="8"/>
      <c r="H65" s="9"/>
      <c r="I65" s="10"/>
      <c r="J65" s="5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433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95" t="s">
        <v>0</v>
      </c>
      <c r="B69" s="95" t="s">
        <v>2</v>
      </c>
      <c r="C69" s="95" t="s">
        <v>3</v>
      </c>
      <c r="D69" s="95" t="s">
        <v>4</v>
      </c>
      <c r="E69" s="95" t="s">
        <v>5</v>
      </c>
      <c r="F69" s="97" t="s">
        <v>6</v>
      </c>
      <c r="G69" s="98"/>
      <c r="H69" s="99"/>
      <c r="I69" s="95" t="s">
        <v>7</v>
      </c>
      <c r="J69" s="95" t="s">
        <v>8</v>
      </c>
    </row>
    <row r="70" spans="1:10">
      <c r="A70" s="96"/>
      <c r="B70" s="96"/>
      <c r="C70" s="96"/>
      <c r="D70" s="96"/>
      <c r="E70" s="96"/>
      <c r="F70" s="4" t="s">
        <v>9</v>
      </c>
      <c r="G70" s="4" t="s">
        <v>10</v>
      </c>
      <c r="H70" s="4" t="s">
        <v>11</v>
      </c>
      <c r="I70" s="96"/>
      <c r="J70" s="96"/>
    </row>
    <row r="71" spans="1:10">
      <c r="A71" s="5" t="s">
        <v>456</v>
      </c>
      <c r="B71" s="6">
        <v>44935.795378807874</v>
      </c>
      <c r="C71" s="5" t="s">
        <v>164</v>
      </c>
      <c r="D71" s="7"/>
      <c r="E71" s="8"/>
      <c r="F71" s="9">
        <v>4677.3900000000003</v>
      </c>
      <c r="I71" s="10" t="s">
        <v>9</v>
      </c>
      <c r="J71" s="8" t="s">
        <v>164</v>
      </c>
    </row>
    <row r="72" spans="1:10">
      <c r="A72" s="5" t="s">
        <v>456</v>
      </c>
      <c r="B72" s="6">
        <v>44935.795378807874</v>
      </c>
      <c r="C72" s="5" t="s">
        <v>164</v>
      </c>
      <c r="D72" s="7"/>
      <c r="E72" s="8"/>
      <c r="H72" s="9">
        <v>297.85000000000002</v>
      </c>
      <c r="I72" s="5" t="s">
        <v>36</v>
      </c>
      <c r="J72" s="8" t="s">
        <v>164</v>
      </c>
    </row>
    <row r="73" spans="1:10">
      <c r="A73" s="11" t="s">
        <v>22</v>
      </c>
      <c r="B73" s="3"/>
      <c r="C73" s="3"/>
      <c r="D73" s="7"/>
      <c r="E73" s="8"/>
      <c r="H73" s="9"/>
      <c r="I73" s="10"/>
      <c r="J73" s="5"/>
    </row>
    <row r="74" spans="1:10" ht="15.75">
      <c r="A74" s="13" t="s">
        <v>23</v>
      </c>
      <c r="B74" s="13" t="s">
        <v>24</v>
      </c>
      <c r="C74" s="13" t="s">
        <v>25</v>
      </c>
      <c r="D74" s="28">
        <v>112569787</v>
      </c>
      <c r="E74" s="14">
        <v>112569869</v>
      </c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474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95" t="s">
        <v>0</v>
      </c>
      <c r="B79" s="95" t="s">
        <v>2</v>
      </c>
      <c r="C79" s="95" t="s">
        <v>3</v>
      </c>
      <c r="D79" s="95" t="s">
        <v>4</v>
      </c>
      <c r="E79" s="95" t="s">
        <v>5</v>
      </c>
      <c r="F79" s="97" t="s">
        <v>6</v>
      </c>
      <c r="G79" s="98"/>
      <c r="H79" s="99"/>
      <c r="I79" s="95" t="s">
        <v>7</v>
      </c>
      <c r="J79" s="95" t="s">
        <v>8</v>
      </c>
    </row>
    <row r="80" spans="1:10">
      <c r="A80" s="96"/>
      <c r="B80" s="96"/>
      <c r="C80" s="96"/>
      <c r="D80" s="96"/>
      <c r="E80" s="96"/>
      <c r="F80" s="4" t="s">
        <v>9</v>
      </c>
      <c r="G80" s="4" t="s">
        <v>10</v>
      </c>
      <c r="H80" s="4" t="s">
        <v>11</v>
      </c>
      <c r="I80" s="96"/>
      <c r="J80" s="96"/>
    </row>
    <row r="81" spans="1:10">
      <c r="A81" s="5" t="s">
        <v>493</v>
      </c>
      <c r="B81" s="6">
        <v>44936.793896493058</v>
      </c>
      <c r="C81" s="5" t="s">
        <v>164</v>
      </c>
      <c r="D81" s="7"/>
      <c r="E81" s="8"/>
      <c r="F81" s="9">
        <v>5027.58</v>
      </c>
      <c r="I81" s="10" t="s">
        <v>9</v>
      </c>
      <c r="J81" s="8" t="s">
        <v>164</v>
      </c>
    </row>
    <row r="82" spans="1:10">
      <c r="A82" s="11" t="s">
        <v>22</v>
      </c>
      <c r="B82" s="3"/>
      <c r="C82" s="3"/>
      <c r="D82" s="7"/>
      <c r="E82" s="8"/>
      <c r="H82" s="9"/>
      <c r="I82" s="10"/>
      <c r="J82" s="5"/>
    </row>
    <row r="83" spans="1:10" ht="15.75">
      <c r="A83" s="13" t="s">
        <v>23</v>
      </c>
      <c r="B83" s="13" t="s">
        <v>24</v>
      </c>
      <c r="C83" s="13" t="s">
        <v>25</v>
      </c>
      <c r="D83" s="28">
        <v>112576493</v>
      </c>
      <c r="E83" s="14">
        <v>112576596</v>
      </c>
      <c r="H83" s="9"/>
      <c r="I83" s="10"/>
      <c r="J83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508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95" t="s">
        <v>0</v>
      </c>
      <c r="B88" s="95" t="s">
        <v>2</v>
      </c>
      <c r="C88" s="95" t="s">
        <v>3</v>
      </c>
      <c r="D88" s="95" t="s">
        <v>4</v>
      </c>
      <c r="E88" s="95" t="s">
        <v>5</v>
      </c>
      <c r="F88" s="97" t="s">
        <v>6</v>
      </c>
      <c r="G88" s="98"/>
      <c r="H88" s="99"/>
      <c r="I88" s="95" t="s">
        <v>7</v>
      </c>
      <c r="J88" s="95" t="s">
        <v>8</v>
      </c>
    </row>
    <row r="89" spans="1:10">
      <c r="A89" s="96"/>
      <c r="B89" s="96"/>
      <c r="C89" s="96"/>
      <c r="D89" s="96"/>
      <c r="E89" s="96"/>
      <c r="F89" s="4" t="s">
        <v>9</v>
      </c>
      <c r="G89" s="4" t="s">
        <v>10</v>
      </c>
      <c r="H89" s="4" t="s">
        <v>11</v>
      </c>
      <c r="I89" s="96"/>
      <c r="J89" s="96"/>
    </row>
    <row r="90" spans="1:10">
      <c r="A90" s="5"/>
      <c r="B90" s="6"/>
      <c r="C90" s="5"/>
      <c r="D90" s="7"/>
      <c r="E90" s="8"/>
      <c r="F90" s="9"/>
      <c r="I90" s="10"/>
      <c r="J90" s="5"/>
    </row>
    <row r="91" spans="1:10">
      <c r="A91" s="5"/>
      <c r="B91" s="6"/>
      <c r="C91" s="5"/>
      <c r="D91" s="7"/>
      <c r="E91" s="8"/>
      <c r="F91" s="9"/>
      <c r="I91" s="10"/>
      <c r="J91" s="5"/>
    </row>
    <row r="92" spans="1:10">
      <c r="A92" s="11" t="s">
        <v>22</v>
      </c>
      <c r="B92" s="3"/>
      <c r="C92" s="3"/>
      <c r="D92" s="7"/>
      <c r="E92" s="8"/>
      <c r="H92" s="9"/>
      <c r="I92" s="10"/>
      <c r="J92" s="8"/>
    </row>
    <row r="93" spans="1:10" ht="15.75">
      <c r="A93" s="13" t="s">
        <v>23</v>
      </c>
      <c r="B93" s="13" t="s">
        <v>24</v>
      </c>
      <c r="C93" s="13" t="s">
        <v>25</v>
      </c>
      <c r="D93" s="28"/>
      <c r="E93" s="14"/>
      <c r="H93" s="9"/>
      <c r="I93" s="10"/>
      <c r="J93" s="8"/>
    </row>
    <row r="94" spans="1:10">
      <c r="A94" s="40" t="s">
        <v>578</v>
      </c>
      <c r="B94" s="52"/>
      <c r="C94" s="40"/>
      <c r="D94" s="7"/>
      <c r="E94" s="8"/>
      <c r="H94" s="9"/>
      <c r="I94" s="10"/>
      <c r="J94" s="8"/>
    </row>
    <row r="95" spans="1:10">
      <c r="A95" s="24"/>
      <c r="B95" s="25"/>
      <c r="C95" s="24"/>
      <c r="D95" s="7"/>
      <c r="E95" s="8"/>
      <c r="H95" s="9"/>
      <c r="I95" s="10"/>
      <c r="J95" s="8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541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95" t="s">
        <v>0</v>
      </c>
      <c r="B98" s="95" t="s">
        <v>2</v>
      </c>
      <c r="C98" s="95" t="s">
        <v>3</v>
      </c>
      <c r="D98" s="95" t="s">
        <v>4</v>
      </c>
      <c r="E98" s="95" t="s">
        <v>5</v>
      </c>
      <c r="F98" s="97" t="s">
        <v>6</v>
      </c>
      <c r="G98" s="98"/>
      <c r="H98" s="99"/>
      <c r="I98" s="95" t="s">
        <v>7</v>
      </c>
      <c r="J98" s="95" t="s">
        <v>8</v>
      </c>
    </row>
    <row r="99" spans="1:10">
      <c r="A99" s="96"/>
      <c r="B99" s="96"/>
      <c r="C99" s="96"/>
      <c r="D99" s="96"/>
      <c r="E99" s="96"/>
      <c r="F99" s="4" t="s">
        <v>9</v>
      </c>
      <c r="G99" s="4" t="s">
        <v>10</v>
      </c>
      <c r="H99" s="4" t="s">
        <v>11</v>
      </c>
      <c r="I99" s="96"/>
      <c r="J99" s="96"/>
    </row>
    <row r="100" spans="1:10">
      <c r="A100" s="5" t="s">
        <v>542</v>
      </c>
      <c r="B100" s="6">
        <v>44938.339403124999</v>
      </c>
      <c r="C100" s="5" t="s">
        <v>164</v>
      </c>
      <c r="D100" s="10"/>
      <c r="E100" s="8"/>
      <c r="F100" s="9">
        <v>4132.5200000000004</v>
      </c>
      <c r="I100" s="10" t="s">
        <v>9</v>
      </c>
      <c r="J100" s="8" t="s">
        <v>164</v>
      </c>
    </row>
    <row r="101" spans="1:10">
      <c r="A101" s="11" t="s">
        <v>22</v>
      </c>
      <c r="B101" s="3"/>
      <c r="C101" s="3"/>
      <c r="D101" s="7"/>
      <c r="E101" s="8"/>
      <c r="H101" s="9"/>
      <c r="I101" s="10"/>
      <c r="J101" s="5"/>
    </row>
    <row r="102" spans="1:10" ht="15.75">
      <c r="A102" s="13" t="s">
        <v>23</v>
      </c>
      <c r="B102" s="13" t="s">
        <v>24</v>
      </c>
      <c r="C102" s="13" t="s">
        <v>25</v>
      </c>
      <c r="D102" s="28">
        <v>112584036</v>
      </c>
      <c r="E102" s="14">
        <v>112584191</v>
      </c>
      <c r="H102" s="9"/>
      <c r="I102" s="10"/>
      <c r="J102" s="5"/>
    </row>
    <row r="106" spans="1:10">
      <c r="A106" s="26" t="s">
        <v>543</v>
      </c>
    </row>
    <row r="108" spans="1:10" ht="12" customHeight="1">
      <c r="A108" s="5" t="s">
        <v>563</v>
      </c>
      <c r="B108" s="6">
        <v>44938.792089050927</v>
      </c>
      <c r="C108" s="5" t="s">
        <v>164</v>
      </c>
      <c r="D108" s="7"/>
      <c r="E108" s="8"/>
      <c r="F108" s="9">
        <v>6692.33</v>
      </c>
      <c r="I108" s="10" t="s">
        <v>9</v>
      </c>
      <c r="J108" s="8" t="s">
        <v>164</v>
      </c>
    </row>
    <row r="109" spans="1:10" ht="12" customHeight="1">
      <c r="A109" s="5" t="s">
        <v>563</v>
      </c>
      <c r="B109" s="6">
        <v>44938.792089050927</v>
      </c>
      <c r="C109" s="5" t="s">
        <v>164</v>
      </c>
      <c r="D109" s="7"/>
      <c r="E109" s="8"/>
      <c r="H109" s="9">
        <v>115</v>
      </c>
      <c r="I109" s="5" t="s">
        <v>36</v>
      </c>
      <c r="J109" s="8" t="s">
        <v>164</v>
      </c>
    </row>
    <row r="110" spans="1:10">
      <c r="A110" s="11" t="s">
        <v>22</v>
      </c>
      <c r="B110" s="3"/>
      <c r="C110" s="3"/>
      <c r="D110" s="7"/>
      <c r="E110" s="8"/>
      <c r="F110" s="9"/>
      <c r="I110" s="10"/>
      <c r="J110" s="8"/>
    </row>
    <row r="111" spans="1:10" ht="15.75">
      <c r="A111" s="13" t="s">
        <v>23</v>
      </c>
      <c r="B111" s="13" t="s">
        <v>24</v>
      </c>
      <c r="C111" s="13" t="s">
        <v>25</v>
      </c>
      <c r="D111" s="28">
        <v>112587050</v>
      </c>
      <c r="E111" s="14">
        <v>112587231</v>
      </c>
      <c r="F111" s="9"/>
      <c r="I111" s="10"/>
      <c r="J111" s="8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585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95" t="s">
        <v>0</v>
      </c>
      <c r="B116" s="95" t="s">
        <v>2</v>
      </c>
      <c r="C116" s="95" t="s">
        <v>3</v>
      </c>
      <c r="D116" s="95" t="s">
        <v>4</v>
      </c>
      <c r="E116" s="95" t="s">
        <v>5</v>
      </c>
      <c r="F116" s="97" t="s">
        <v>6</v>
      </c>
      <c r="G116" s="98"/>
      <c r="H116" s="99"/>
      <c r="I116" s="95" t="s">
        <v>7</v>
      </c>
      <c r="J116" s="95" t="s">
        <v>8</v>
      </c>
    </row>
    <row r="117" spans="1:10">
      <c r="A117" s="96"/>
      <c r="B117" s="96"/>
      <c r="C117" s="96"/>
      <c r="D117" s="96"/>
      <c r="E117" s="96"/>
      <c r="F117" s="4" t="s">
        <v>9</v>
      </c>
      <c r="G117" s="4" t="s">
        <v>10</v>
      </c>
      <c r="H117" s="4" t="s">
        <v>11</v>
      </c>
      <c r="I117" s="96"/>
      <c r="J117" s="96"/>
    </row>
    <row r="118" spans="1:10">
      <c r="A118" s="5" t="s">
        <v>621</v>
      </c>
      <c r="B118" s="6">
        <v>44939.794228125</v>
      </c>
      <c r="C118" s="5" t="s">
        <v>164</v>
      </c>
      <c r="D118" s="7"/>
      <c r="E118" s="8"/>
      <c r="F118" s="9">
        <v>4925.3500000000004</v>
      </c>
      <c r="I118" s="10" t="s">
        <v>9</v>
      </c>
      <c r="J118" s="8" t="s">
        <v>164</v>
      </c>
    </row>
    <row r="119" spans="1:10">
      <c r="A119" s="5" t="s">
        <v>621</v>
      </c>
      <c r="B119" s="6">
        <v>44939.794228125</v>
      </c>
      <c r="C119" s="5" t="s">
        <v>164</v>
      </c>
      <c r="D119" s="7"/>
      <c r="E119" s="8"/>
      <c r="H119" s="9">
        <v>82.9</v>
      </c>
      <c r="I119" s="5" t="s">
        <v>36</v>
      </c>
      <c r="J119" s="8" t="s">
        <v>164</v>
      </c>
    </row>
    <row r="120" spans="1:10">
      <c r="A120" s="11" t="s">
        <v>22</v>
      </c>
      <c r="B120" s="3"/>
      <c r="C120" s="3"/>
      <c r="D120" s="7"/>
      <c r="E120" s="8"/>
      <c r="H120" s="9"/>
      <c r="I120" s="5"/>
      <c r="J120" s="8"/>
    </row>
    <row r="121" spans="1:10" ht="15.75">
      <c r="A121" s="13" t="s">
        <v>23</v>
      </c>
      <c r="B121" s="13" t="s">
        <v>24</v>
      </c>
      <c r="C121" s="13" t="s">
        <v>25</v>
      </c>
      <c r="D121" s="28">
        <v>112587052</v>
      </c>
      <c r="E121" s="14">
        <v>112587232</v>
      </c>
      <c r="H121" s="9"/>
      <c r="I121" s="5"/>
      <c r="J121" s="8"/>
    </row>
    <row r="122" spans="1:10">
      <c r="A122" s="5"/>
      <c r="B122" s="6"/>
      <c r="C122" s="5"/>
      <c r="D122" s="7"/>
      <c r="E122" s="8"/>
      <c r="H122" s="9"/>
      <c r="I122" s="5"/>
      <c r="J122" s="8"/>
    </row>
    <row r="123" spans="1:10">
      <c r="A123" s="5"/>
      <c r="B123" s="6"/>
      <c r="C123" s="5"/>
      <c r="D123" s="7"/>
      <c r="E123" s="8"/>
      <c r="H123" s="9"/>
      <c r="I123" s="5"/>
      <c r="J123" s="8"/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581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95" t="s">
        <v>0</v>
      </c>
      <c r="B126" s="95" t="s">
        <v>2</v>
      </c>
      <c r="C126" s="95" t="s">
        <v>3</v>
      </c>
      <c r="D126" s="95" t="s">
        <v>4</v>
      </c>
      <c r="E126" s="95" t="s">
        <v>5</v>
      </c>
      <c r="F126" s="97" t="s">
        <v>6</v>
      </c>
      <c r="G126" s="98"/>
      <c r="H126" s="99"/>
      <c r="I126" s="95" t="s">
        <v>7</v>
      </c>
      <c r="J126" s="95" t="s">
        <v>8</v>
      </c>
    </row>
    <row r="127" spans="1:10">
      <c r="A127" s="96"/>
      <c r="B127" s="96"/>
      <c r="C127" s="96"/>
      <c r="D127" s="96"/>
      <c r="E127" s="96"/>
      <c r="F127" s="4" t="s">
        <v>9</v>
      </c>
      <c r="G127" s="4" t="s">
        <v>10</v>
      </c>
      <c r="H127" s="4" t="s">
        <v>11</v>
      </c>
      <c r="I127" s="96"/>
      <c r="J127" s="96"/>
    </row>
    <row r="128" spans="1:10">
      <c r="A128" s="5" t="s">
        <v>620</v>
      </c>
      <c r="B128" s="6">
        <v>44940.543477638887</v>
      </c>
      <c r="C128" s="5" t="s">
        <v>164</v>
      </c>
      <c r="D128" s="7"/>
      <c r="E128" s="8"/>
      <c r="F128" s="9">
        <v>3458.1</v>
      </c>
      <c r="I128" s="10" t="s">
        <v>9</v>
      </c>
      <c r="J128" s="8" t="s">
        <v>164</v>
      </c>
    </row>
    <row r="129" spans="1:10">
      <c r="A129" s="11" t="s">
        <v>22</v>
      </c>
      <c r="B129" s="3"/>
      <c r="C129" s="3"/>
      <c r="D129" s="7"/>
      <c r="E129" s="8"/>
      <c r="H129" s="9"/>
      <c r="I129" s="5"/>
      <c r="J129" s="8"/>
    </row>
    <row r="130" spans="1:10" ht="15.75">
      <c r="A130" s="13" t="s">
        <v>23</v>
      </c>
      <c r="B130" s="13" t="s">
        <v>24</v>
      </c>
      <c r="C130" s="13" t="s">
        <v>25</v>
      </c>
      <c r="D130" s="28">
        <v>112600621</v>
      </c>
      <c r="E130" s="14">
        <v>112603528</v>
      </c>
      <c r="H130" s="9"/>
      <c r="I130" s="5"/>
      <c r="J130" s="8"/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647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95" t="s">
        <v>0</v>
      </c>
      <c r="B135" s="95" t="s">
        <v>2</v>
      </c>
      <c r="C135" s="95" t="s">
        <v>3</v>
      </c>
      <c r="D135" s="95" t="s">
        <v>4</v>
      </c>
      <c r="E135" s="95" t="s">
        <v>5</v>
      </c>
      <c r="F135" s="97" t="s">
        <v>6</v>
      </c>
      <c r="G135" s="98"/>
      <c r="H135" s="99"/>
      <c r="I135" s="95" t="s">
        <v>7</v>
      </c>
      <c r="J135" s="95" t="s">
        <v>8</v>
      </c>
    </row>
    <row r="136" spans="1:10">
      <c r="A136" s="96"/>
      <c r="B136" s="96"/>
      <c r="C136" s="96"/>
      <c r="D136" s="96"/>
      <c r="E136" s="96"/>
      <c r="F136" s="4" t="s">
        <v>9</v>
      </c>
      <c r="G136" s="4" t="s">
        <v>10</v>
      </c>
      <c r="H136" s="4" t="s">
        <v>11</v>
      </c>
      <c r="I136" s="96"/>
      <c r="J136" s="96"/>
    </row>
    <row r="137" spans="1:10">
      <c r="A137" s="5" t="s">
        <v>666</v>
      </c>
      <c r="B137" s="6">
        <v>44942.797617685188</v>
      </c>
      <c r="C137" s="5" t="s">
        <v>164</v>
      </c>
      <c r="D137" s="7"/>
      <c r="E137" s="8"/>
      <c r="F137" s="9">
        <v>4293.01</v>
      </c>
      <c r="I137" s="10" t="s">
        <v>9</v>
      </c>
      <c r="J137" s="8" t="s">
        <v>164</v>
      </c>
    </row>
    <row r="138" spans="1:10">
      <c r="A138" s="5" t="s">
        <v>666</v>
      </c>
      <c r="B138" s="6">
        <v>44942.797617685188</v>
      </c>
      <c r="C138" s="5" t="s">
        <v>164</v>
      </c>
      <c r="D138" s="7"/>
      <c r="E138" s="8"/>
      <c r="H138" s="9">
        <v>314.68</v>
      </c>
      <c r="I138" s="5" t="s">
        <v>36</v>
      </c>
      <c r="J138" s="8" t="s">
        <v>164</v>
      </c>
    </row>
    <row r="139" spans="1:10">
      <c r="A139" s="11" t="s">
        <v>22</v>
      </c>
      <c r="B139" s="3"/>
      <c r="C139" s="3"/>
      <c r="D139" s="7"/>
      <c r="E139" s="8"/>
      <c r="H139" s="9"/>
      <c r="I139" s="10"/>
      <c r="J139" s="5"/>
    </row>
    <row r="140" spans="1:10" ht="15.75">
      <c r="A140" s="13" t="s">
        <v>23</v>
      </c>
      <c r="B140" s="13" t="s">
        <v>24</v>
      </c>
      <c r="C140" s="13" t="s">
        <v>25</v>
      </c>
      <c r="D140" s="28">
        <v>112609979</v>
      </c>
      <c r="E140" s="14">
        <v>112610146</v>
      </c>
      <c r="H140" s="9"/>
      <c r="I140" s="10"/>
      <c r="J140" s="5"/>
    </row>
    <row r="143" spans="1:10">
      <c r="A143" s="1" t="s">
        <v>0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3" t="s">
        <v>687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95" t="s">
        <v>0</v>
      </c>
      <c r="B145" s="95" t="s">
        <v>2</v>
      </c>
      <c r="C145" s="95" t="s">
        <v>3</v>
      </c>
      <c r="D145" s="95" t="s">
        <v>4</v>
      </c>
      <c r="E145" s="95" t="s">
        <v>5</v>
      </c>
      <c r="F145" s="97" t="s">
        <v>6</v>
      </c>
      <c r="G145" s="98"/>
      <c r="H145" s="99"/>
      <c r="I145" s="95" t="s">
        <v>7</v>
      </c>
      <c r="J145" s="95" t="s">
        <v>8</v>
      </c>
    </row>
    <row r="146" spans="1:10">
      <c r="A146" s="96"/>
      <c r="B146" s="96"/>
      <c r="C146" s="96"/>
      <c r="D146" s="96"/>
      <c r="E146" s="96"/>
      <c r="F146" s="4" t="s">
        <v>9</v>
      </c>
      <c r="G146" s="4" t="s">
        <v>10</v>
      </c>
      <c r="H146" s="4" t="s">
        <v>11</v>
      </c>
      <c r="I146" s="96"/>
      <c r="J146" s="96"/>
    </row>
    <row r="147" spans="1:10">
      <c r="A147" s="5" t="s">
        <v>707</v>
      </c>
      <c r="B147" s="6">
        <v>44943.791723576389</v>
      </c>
      <c r="C147" s="5" t="s">
        <v>164</v>
      </c>
      <c r="D147" s="7"/>
      <c r="E147" s="8"/>
      <c r="F147" s="9">
        <v>6227.72</v>
      </c>
      <c r="I147" s="10" t="s">
        <v>9</v>
      </c>
      <c r="J147" s="8" t="s">
        <v>164</v>
      </c>
    </row>
    <row r="148" spans="1:10">
      <c r="A148" s="5" t="s">
        <v>707</v>
      </c>
      <c r="B148" s="6">
        <v>44943.791723576389</v>
      </c>
      <c r="C148" s="5" t="s">
        <v>164</v>
      </c>
      <c r="D148" s="7"/>
      <c r="E148" s="8"/>
      <c r="H148" s="9">
        <v>1551.31</v>
      </c>
      <c r="I148" s="5" t="s">
        <v>36</v>
      </c>
      <c r="J148" s="8" t="s">
        <v>164</v>
      </c>
    </row>
    <row r="149" spans="1:10">
      <c r="A149" s="11" t="s">
        <v>22</v>
      </c>
      <c r="B149" s="3"/>
      <c r="C149" s="3"/>
      <c r="D149" s="7"/>
      <c r="E149" s="8"/>
      <c r="G149" s="9"/>
      <c r="I149" s="10"/>
      <c r="J149" s="5"/>
    </row>
    <row r="150" spans="1:10" ht="15.75">
      <c r="A150" s="13" t="s">
        <v>23</v>
      </c>
      <c r="B150" s="13" t="s">
        <v>24</v>
      </c>
      <c r="C150" s="13" t="s">
        <v>25</v>
      </c>
      <c r="D150" s="55">
        <v>112617153</v>
      </c>
      <c r="E150" s="14">
        <v>112617437</v>
      </c>
      <c r="G150" s="9"/>
      <c r="I150" s="10"/>
      <c r="J150" s="5"/>
    </row>
    <row r="151" spans="1:10">
      <c r="A151" s="5"/>
      <c r="B151" s="6"/>
      <c r="C151" s="5"/>
      <c r="D151" s="7"/>
      <c r="E151" s="8"/>
      <c r="G151" s="9"/>
      <c r="I151" s="10"/>
      <c r="J151" s="5"/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725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95" t="s">
        <v>0</v>
      </c>
      <c r="B155" s="95" t="s">
        <v>2</v>
      </c>
      <c r="C155" s="95" t="s">
        <v>3</v>
      </c>
      <c r="D155" s="95" t="s">
        <v>4</v>
      </c>
      <c r="E155" s="95" t="s">
        <v>5</v>
      </c>
      <c r="F155" s="97" t="s">
        <v>6</v>
      </c>
      <c r="G155" s="98"/>
      <c r="H155" s="99"/>
      <c r="I155" s="95" t="s">
        <v>7</v>
      </c>
      <c r="J155" s="95" t="s">
        <v>8</v>
      </c>
    </row>
    <row r="156" spans="1:10">
      <c r="A156" s="96"/>
      <c r="B156" s="96"/>
      <c r="C156" s="96"/>
      <c r="D156" s="96"/>
      <c r="E156" s="96"/>
      <c r="F156" s="4" t="s">
        <v>9</v>
      </c>
      <c r="G156" s="4" t="s">
        <v>10</v>
      </c>
      <c r="H156" s="4" t="s">
        <v>11</v>
      </c>
      <c r="I156" s="96"/>
      <c r="J156" s="96"/>
    </row>
    <row r="157" spans="1:10">
      <c r="A157" s="5" t="s">
        <v>748</v>
      </c>
      <c r="B157" s="6">
        <v>44944.79290925926</v>
      </c>
      <c r="C157" s="5" t="s">
        <v>164</v>
      </c>
      <c r="D157" s="7"/>
      <c r="E157" s="8"/>
      <c r="F157" s="9">
        <v>6586.64</v>
      </c>
      <c r="I157" s="10" t="s">
        <v>9</v>
      </c>
      <c r="J157" s="8" t="s">
        <v>164</v>
      </c>
    </row>
    <row r="158" spans="1:10">
      <c r="A158" s="11" t="s">
        <v>22</v>
      </c>
      <c r="B158" s="3"/>
      <c r="C158" s="3"/>
      <c r="D158" s="7"/>
      <c r="E158" s="8"/>
      <c r="F158" s="9"/>
      <c r="I158" s="10"/>
      <c r="J158" s="5"/>
    </row>
    <row r="159" spans="1:10" ht="15.75">
      <c r="A159" s="13" t="s">
        <v>23</v>
      </c>
      <c r="B159" s="13" t="s">
        <v>24</v>
      </c>
      <c r="C159" s="13" t="s">
        <v>25</v>
      </c>
      <c r="D159" s="28">
        <v>112624967</v>
      </c>
      <c r="E159" s="14">
        <v>112625166</v>
      </c>
      <c r="F159" s="9"/>
      <c r="I159" s="10"/>
      <c r="J159" s="5"/>
    </row>
    <row r="161" spans="1:10" ht="15.75">
      <c r="D161" s="28"/>
      <c r="E161" s="14"/>
    </row>
    <row r="162" spans="1:10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3" t="s">
        <v>769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95" t="s">
        <v>0</v>
      </c>
      <c r="B164" s="95" t="s">
        <v>2</v>
      </c>
      <c r="C164" s="95" t="s">
        <v>3</v>
      </c>
      <c r="D164" s="95" t="s">
        <v>4</v>
      </c>
      <c r="E164" s="95" t="s">
        <v>5</v>
      </c>
      <c r="F164" s="97" t="s">
        <v>6</v>
      </c>
      <c r="G164" s="98"/>
      <c r="H164" s="99"/>
      <c r="I164" s="95" t="s">
        <v>7</v>
      </c>
      <c r="J164" s="95" t="s">
        <v>8</v>
      </c>
    </row>
    <row r="165" spans="1:10">
      <c r="A165" s="96"/>
      <c r="B165" s="96"/>
      <c r="C165" s="96"/>
      <c r="D165" s="96"/>
      <c r="E165" s="96"/>
      <c r="F165" s="4" t="s">
        <v>9</v>
      </c>
      <c r="G165" s="4" t="s">
        <v>10</v>
      </c>
      <c r="H165" s="4" t="s">
        <v>11</v>
      </c>
      <c r="I165" s="96"/>
      <c r="J165" s="96"/>
    </row>
    <row r="166" spans="1:10">
      <c r="A166" s="5" t="s">
        <v>788</v>
      </c>
      <c r="B166" s="6">
        <v>44945.792537037036</v>
      </c>
      <c r="C166" s="5" t="s">
        <v>164</v>
      </c>
      <c r="D166" s="7"/>
      <c r="E166" s="8"/>
      <c r="F166" s="9">
        <v>9468.7900000000009</v>
      </c>
      <c r="I166" s="10" t="s">
        <v>9</v>
      </c>
      <c r="J166" s="8" t="s">
        <v>164</v>
      </c>
    </row>
    <row r="167" spans="1:10">
      <c r="A167" s="5" t="s">
        <v>788</v>
      </c>
      <c r="B167" s="6">
        <v>44945.792537037036</v>
      </c>
      <c r="C167" s="5" t="s">
        <v>164</v>
      </c>
      <c r="D167" s="7"/>
      <c r="E167" s="8"/>
      <c r="H167" s="9">
        <v>1511.58</v>
      </c>
      <c r="I167" s="5" t="s">
        <v>36</v>
      </c>
      <c r="J167" s="8" t="s">
        <v>164</v>
      </c>
    </row>
    <row r="168" spans="1:10">
      <c r="A168" s="11" t="s">
        <v>22</v>
      </c>
      <c r="B168" s="3"/>
      <c r="C168" s="3"/>
      <c r="D168" s="7"/>
      <c r="E168" s="8"/>
      <c r="H168" s="9"/>
      <c r="I168" s="10"/>
      <c r="J168" s="5"/>
    </row>
    <row r="169" spans="1:10" ht="15.75">
      <c r="A169" s="13" t="s">
        <v>23</v>
      </c>
      <c r="B169" s="13" t="s">
        <v>24</v>
      </c>
      <c r="C169" s="13" t="s">
        <v>25</v>
      </c>
      <c r="D169" s="28">
        <v>112631380</v>
      </c>
      <c r="E169" s="14">
        <v>112636341</v>
      </c>
      <c r="H169" s="9"/>
      <c r="I169" s="10"/>
      <c r="J169" s="5"/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806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95" t="s">
        <v>0</v>
      </c>
      <c r="B174" s="95" t="s">
        <v>2</v>
      </c>
      <c r="C174" s="95" t="s">
        <v>3</v>
      </c>
      <c r="D174" s="95" t="s">
        <v>4</v>
      </c>
      <c r="E174" s="95" t="s">
        <v>5</v>
      </c>
      <c r="F174" s="97" t="s">
        <v>6</v>
      </c>
      <c r="G174" s="98"/>
      <c r="H174" s="99"/>
      <c r="I174" s="95" t="s">
        <v>7</v>
      </c>
      <c r="J174" s="95" t="s">
        <v>8</v>
      </c>
    </row>
    <row r="175" spans="1:10">
      <c r="A175" s="96"/>
      <c r="B175" s="96"/>
      <c r="C175" s="96"/>
      <c r="D175" s="96"/>
      <c r="E175" s="96"/>
      <c r="F175" s="4" t="s">
        <v>9</v>
      </c>
      <c r="G175" s="4" t="s">
        <v>10</v>
      </c>
      <c r="H175" s="4" t="s">
        <v>11</v>
      </c>
      <c r="I175" s="96"/>
      <c r="J175" s="96"/>
    </row>
    <row r="176" spans="1:10">
      <c r="A176" s="5" t="s">
        <v>844</v>
      </c>
      <c r="B176" s="6">
        <v>44946.793010856483</v>
      </c>
      <c r="C176" s="5" t="s">
        <v>164</v>
      </c>
      <c r="D176" s="7"/>
      <c r="E176" s="8"/>
      <c r="F176" s="9">
        <v>3960.37</v>
      </c>
      <c r="I176" s="10" t="s">
        <v>9</v>
      </c>
      <c r="J176" s="8" t="s">
        <v>164</v>
      </c>
    </row>
    <row r="177" spans="1:10">
      <c r="A177" s="5" t="s">
        <v>844</v>
      </c>
      <c r="B177" s="6">
        <v>44946.793010856483</v>
      </c>
      <c r="C177" s="5" t="s">
        <v>164</v>
      </c>
      <c r="D177" s="7"/>
      <c r="E177" s="8"/>
      <c r="H177" s="9">
        <v>129.9</v>
      </c>
      <c r="I177" s="5" t="s">
        <v>36</v>
      </c>
      <c r="J177" s="8" t="s">
        <v>164</v>
      </c>
    </row>
    <row r="178" spans="1:10">
      <c r="A178" s="11" t="s">
        <v>22</v>
      </c>
      <c r="B178" s="3"/>
      <c r="C178" s="3"/>
      <c r="D178" s="10"/>
      <c r="E178" s="8"/>
      <c r="H178" s="9"/>
      <c r="I178" s="10"/>
      <c r="J178" s="5"/>
    </row>
    <row r="179" spans="1:10" ht="15.75">
      <c r="A179" s="13" t="s">
        <v>23</v>
      </c>
      <c r="B179" s="13" t="s">
        <v>24</v>
      </c>
      <c r="C179" s="13" t="s">
        <v>25</v>
      </c>
      <c r="D179" s="28">
        <v>112631586</v>
      </c>
      <c r="E179" s="14">
        <v>112636342</v>
      </c>
      <c r="H179" s="9"/>
      <c r="I179" s="10"/>
      <c r="J179" s="5"/>
    </row>
    <row r="180" spans="1:10">
      <c r="A180" s="5"/>
      <c r="B180" s="6"/>
      <c r="C180" s="5"/>
      <c r="D180" s="7"/>
      <c r="E180" s="8"/>
      <c r="H180" s="9"/>
      <c r="I180" s="10"/>
      <c r="J180" s="5"/>
    </row>
    <row r="181" spans="1:10">
      <c r="A181" s="5"/>
      <c r="B181" s="6"/>
      <c r="C181" s="5"/>
      <c r="D181" s="7"/>
      <c r="E181" s="8"/>
      <c r="H181" s="9"/>
      <c r="I181" s="10"/>
      <c r="J181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802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95" t="s">
        <v>0</v>
      </c>
      <c r="B184" s="95" t="s">
        <v>2</v>
      </c>
      <c r="C184" s="95" t="s">
        <v>3</v>
      </c>
      <c r="D184" s="95" t="s">
        <v>4</v>
      </c>
      <c r="E184" s="95" t="s">
        <v>5</v>
      </c>
      <c r="F184" s="97" t="s">
        <v>6</v>
      </c>
      <c r="G184" s="98"/>
      <c r="H184" s="99"/>
      <c r="I184" s="95" t="s">
        <v>7</v>
      </c>
      <c r="J184" s="95" t="s">
        <v>8</v>
      </c>
    </row>
    <row r="185" spans="1:10">
      <c r="A185" s="96"/>
      <c r="B185" s="96"/>
      <c r="C185" s="96"/>
      <c r="D185" s="96"/>
      <c r="E185" s="96"/>
      <c r="F185" s="4" t="s">
        <v>9</v>
      </c>
      <c r="G185" s="4" t="s">
        <v>10</v>
      </c>
      <c r="H185" s="4" t="s">
        <v>11</v>
      </c>
      <c r="I185" s="96"/>
      <c r="J185" s="96"/>
    </row>
    <row r="186" spans="1:10">
      <c r="A186" s="5" t="s">
        <v>843</v>
      </c>
      <c r="B186" s="6">
        <v>44947.542011597223</v>
      </c>
      <c r="C186" s="5" t="s">
        <v>164</v>
      </c>
      <c r="D186" s="7"/>
      <c r="E186" s="8"/>
      <c r="F186" s="9">
        <v>4735.72</v>
      </c>
      <c r="I186" s="10" t="s">
        <v>9</v>
      </c>
      <c r="J186" s="8" t="s">
        <v>164</v>
      </c>
    </row>
    <row r="187" spans="1:10">
      <c r="A187" s="5" t="s">
        <v>843</v>
      </c>
      <c r="B187" s="6">
        <v>44947.542011597223</v>
      </c>
      <c r="C187" s="5" t="s">
        <v>164</v>
      </c>
      <c r="D187" s="7"/>
      <c r="E187" s="8"/>
      <c r="H187" s="9">
        <v>171.23</v>
      </c>
      <c r="I187" s="5" t="s">
        <v>36</v>
      </c>
      <c r="J187" s="8" t="s">
        <v>164</v>
      </c>
    </row>
    <row r="188" spans="1:10">
      <c r="A188" s="11" t="s">
        <v>22</v>
      </c>
      <c r="B188" s="3"/>
      <c r="C188" s="3"/>
      <c r="D188" s="10"/>
      <c r="E188" s="8"/>
      <c r="H188" s="9"/>
      <c r="I188" s="10"/>
      <c r="J188" s="5"/>
    </row>
    <row r="189" spans="1:10" ht="15.75">
      <c r="A189" s="13" t="s">
        <v>23</v>
      </c>
      <c r="B189" s="13" t="s">
        <v>24</v>
      </c>
      <c r="C189" s="13" t="s">
        <v>25</v>
      </c>
      <c r="D189" s="28">
        <v>112644428</v>
      </c>
      <c r="E189" s="14">
        <v>112644444</v>
      </c>
      <c r="H189" s="9"/>
      <c r="I189" s="10"/>
      <c r="J189" s="5"/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940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95" t="s">
        <v>0</v>
      </c>
      <c r="B194" s="95" t="s">
        <v>2</v>
      </c>
      <c r="C194" s="95" t="s">
        <v>3</v>
      </c>
      <c r="D194" s="95" t="s">
        <v>4</v>
      </c>
      <c r="E194" s="95" t="s">
        <v>5</v>
      </c>
      <c r="F194" s="97" t="s">
        <v>6</v>
      </c>
      <c r="G194" s="98"/>
      <c r="H194" s="99"/>
      <c r="I194" s="95" t="s">
        <v>7</v>
      </c>
      <c r="J194" s="95" t="s">
        <v>8</v>
      </c>
    </row>
    <row r="195" spans="1:10">
      <c r="A195" s="96"/>
      <c r="B195" s="96"/>
      <c r="C195" s="96"/>
      <c r="D195" s="96"/>
      <c r="E195" s="96"/>
      <c r="F195" s="4" t="s">
        <v>9</v>
      </c>
      <c r="G195" s="4" t="s">
        <v>10</v>
      </c>
      <c r="H195" s="4" t="s">
        <v>11</v>
      </c>
      <c r="I195" s="96"/>
      <c r="J195" s="96"/>
    </row>
    <row r="196" spans="1:10">
      <c r="A196" s="40" t="s">
        <v>941</v>
      </c>
      <c r="B196" s="41"/>
      <c r="C196" s="42"/>
      <c r="D196" s="70"/>
      <c r="E196" s="71"/>
      <c r="F196" s="9"/>
      <c r="I196" s="10"/>
      <c r="J196" s="5"/>
    </row>
    <row r="197" spans="1:10">
      <c r="A197" s="11" t="s">
        <v>22</v>
      </c>
      <c r="B197" s="3"/>
      <c r="C197" s="3"/>
      <c r="D197" s="7"/>
      <c r="E197" s="8"/>
      <c r="H197" s="9"/>
      <c r="I197" s="10"/>
      <c r="J197" s="5"/>
    </row>
    <row r="198" spans="1:10" ht="15.75">
      <c r="A198" s="13" t="s">
        <v>23</v>
      </c>
      <c r="B198" s="13" t="s">
        <v>24</v>
      </c>
      <c r="C198" s="13" t="s">
        <v>25</v>
      </c>
      <c r="D198" s="28"/>
      <c r="E198" s="14"/>
      <c r="H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872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5" t="s">
        <v>0</v>
      </c>
      <c r="B203" s="95" t="s">
        <v>2</v>
      </c>
      <c r="C203" s="95" t="s">
        <v>3</v>
      </c>
      <c r="D203" s="95" t="s">
        <v>4</v>
      </c>
      <c r="E203" s="95" t="s">
        <v>5</v>
      </c>
      <c r="F203" s="97" t="s">
        <v>6</v>
      </c>
      <c r="G203" s="98"/>
      <c r="H203" s="99"/>
      <c r="I203" s="95" t="s">
        <v>7</v>
      </c>
      <c r="J203" s="95" t="s">
        <v>8</v>
      </c>
    </row>
    <row r="204" spans="1:10">
      <c r="A204" s="96"/>
      <c r="B204" s="96"/>
      <c r="C204" s="96"/>
      <c r="D204" s="96"/>
      <c r="E204" s="96"/>
      <c r="F204" s="4" t="s">
        <v>9</v>
      </c>
      <c r="G204" s="4" t="s">
        <v>10</v>
      </c>
      <c r="H204" s="4" t="s">
        <v>11</v>
      </c>
      <c r="I204" s="96"/>
      <c r="J204" s="96"/>
    </row>
    <row r="205" spans="1:10">
      <c r="A205" s="5" t="s">
        <v>891</v>
      </c>
      <c r="B205" s="6">
        <v>44950.792637326391</v>
      </c>
      <c r="C205" s="5" t="s">
        <v>164</v>
      </c>
      <c r="D205" s="7"/>
      <c r="E205" s="8"/>
      <c r="F205" s="9">
        <v>4540.33</v>
      </c>
      <c r="I205" s="10" t="s">
        <v>9</v>
      </c>
      <c r="J205" s="8" t="s">
        <v>164</v>
      </c>
    </row>
    <row r="206" spans="1:10">
      <c r="A206" s="11" t="s">
        <v>22</v>
      </c>
      <c r="B206" s="3"/>
      <c r="C206" s="3"/>
      <c r="D206" s="7"/>
      <c r="E206" s="8"/>
      <c r="H206" s="9"/>
      <c r="I206" s="10"/>
      <c r="J206" s="5"/>
    </row>
    <row r="207" spans="1:10" ht="15.75">
      <c r="A207" s="13" t="s">
        <v>23</v>
      </c>
      <c r="B207" s="13" t="s">
        <v>24</v>
      </c>
      <c r="C207" s="13" t="s">
        <v>25</v>
      </c>
      <c r="D207" s="28">
        <v>112651264</v>
      </c>
      <c r="E207" s="14">
        <v>112651358</v>
      </c>
      <c r="H207" s="9"/>
      <c r="I207" s="10"/>
      <c r="J207" s="5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909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5" t="s">
        <v>0</v>
      </c>
      <c r="B212" s="95" t="s">
        <v>2</v>
      </c>
      <c r="C212" s="95" t="s">
        <v>3</v>
      </c>
      <c r="D212" s="95" t="s">
        <v>4</v>
      </c>
      <c r="E212" s="95" t="s">
        <v>5</v>
      </c>
      <c r="F212" s="97" t="s">
        <v>6</v>
      </c>
      <c r="G212" s="98"/>
      <c r="H212" s="99"/>
      <c r="I212" s="95" t="s">
        <v>7</v>
      </c>
      <c r="J212" s="95" t="s">
        <v>8</v>
      </c>
    </row>
    <row r="213" spans="1:10">
      <c r="A213" s="96"/>
      <c r="B213" s="96"/>
      <c r="C213" s="96"/>
      <c r="D213" s="96"/>
      <c r="E213" s="96"/>
      <c r="F213" s="4" t="s">
        <v>9</v>
      </c>
      <c r="G213" s="4" t="s">
        <v>10</v>
      </c>
      <c r="H213" s="4" t="s">
        <v>11</v>
      </c>
      <c r="I213" s="96"/>
      <c r="J213" s="96"/>
    </row>
    <row r="214" spans="1:10">
      <c r="A214" s="5" t="s">
        <v>927</v>
      </c>
      <c r="B214" s="6">
        <v>44951.79169377315</v>
      </c>
      <c r="C214" s="5" t="s">
        <v>164</v>
      </c>
      <c r="D214" s="7"/>
      <c r="E214" s="8"/>
      <c r="F214" s="9">
        <v>3857.44</v>
      </c>
      <c r="I214" s="10" t="s">
        <v>9</v>
      </c>
      <c r="J214" s="8" t="s">
        <v>164</v>
      </c>
    </row>
    <row r="215" spans="1:10">
      <c r="A215" s="11" t="s">
        <v>22</v>
      </c>
      <c r="B215" s="3"/>
      <c r="C215" s="3"/>
      <c r="D215" s="7"/>
      <c r="E215" s="8"/>
      <c r="H215" s="9"/>
      <c r="I215" s="10"/>
      <c r="J215" s="5"/>
    </row>
    <row r="216" spans="1:10" ht="15.75">
      <c r="A216" s="13" t="s">
        <v>23</v>
      </c>
      <c r="B216" s="13" t="s">
        <v>24</v>
      </c>
      <c r="C216" s="13" t="s">
        <v>25</v>
      </c>
      <c r="D216" s="69">
        <v>112659397</v>
      </c>
      <c r="E216" s="14">
        <v>112659588</v>
      </c>
      <c r="H216" s="9"/>
      <c r="I216" s="10"/>
      <c r="J216" s="5"/>
    </row>
    <row r="217" spans="1:10">
      <c r="D217" s="35" t="s">
        <v>641</v>
      </c>
    </row>
    <row r="219" spans="1:10">
      <c r="A219" s="1" t="s">
        <v>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3" t="s">
        <v>946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95" t="s">
        <v>0</v>
      </c>
      <c r="B221" s="95" t="s">
        <v>2</v>
      </c>
      <c r="C221" s="95" t="s">
        <v>3</v>
      </c>
      <c r="D221" s="95" t="s">
        <v>4</v>
      </c>
      <c r="E221" s="95" t="s">
        <v>5</v>
      </c>
      <c r="F221" s="97" t="s">
        <v>6</v>
      </c>
      <c r="G221" s="98"/>
      <c r="H221" s="99"/>
      <c r="I221" s="95" t="s">
        <v>7</v>
      </c>
      <c r="J221" s="95" t="s">
        <v>8</v>
      </c>
    </row>
    <row r="222" spans="1:10">
      <c r="A222" s="96"/>
      <c r="B222" s="96"/>
      <c r="C222" s="96"/>
      <c r="D222" s="96"/>
      <c r="E222" s="96"/>
      <c r="F222" s="4" t="s">
        <v>9</v>
      </c>
      <c r="G222" s="4" t="s">
        <v>10</v>
      </c>
      <c r="H222" s="4" t="s">
        <v>11</v>
      </c>
      <c r="I222" s="96"/>
      <c r="J222" s="96"/>
    </row>
    <row r="223" spans="1:10">
      <c r="A223" s="5" t="s">
        <v>966</v>
      </c>
      <c r="B223" s="6">
        <v>44952.795194618055</v>
      </c>
      <c r="C223" s="5" t="s">
        <v>164</v>
      </c>
      <c r="D223" s="7"/>
      <c r="E223" s="8"/>
      <c r="F223" s="9">
        <v>3920.99</v>
      </c>
      <c r="I223" s="10" t="s">
        <v>9</v>
      </c>
      <c r="J223" s="8" t="s">
        <v>164</v>
      </c>
    </row>
    <row r="224" spans="1:10">
      <c r="A224" s="5" t="s">
        <v>966</v>
      </c>
      <c r="B224" s="6">
        <v>44952.795194618055</v>
      </c>
      <c r="C224" s="5" t="s">
        <v>164</v>
      </c>
      <c r="D224" s="7"/>
      <c r="E224" s="8"/>
      <c r="H224" s="9">
        <v>277</v>
      </c>
      <c r="I224" s="5" t="s">
        <v>36</v>
      </c>
      <c r="J224" s="8" t="s">
        <v>164</v>
      </c>
    </row>
    <row r="225" spans="1:10">
      <c r="A225" s="11" t="s">
        <v>22</v>
      </c>
      <c r="B225" s="3"/>
      <c r="C225" s="3"/>
      <c r="D225" s="7"/>
      <c r="E225" s="8"/>
      <c r="H225" s="9"/>
      <c r="I225" s="10"/>
      <c r="J225" s="5"/>
    </row>
    <row r="226" spans="1:10" ht="15.75">
      <c r="A226" s="13" t="s">
        <v>23</v>
      </c>
      <c r="B226" s="13" t="s">
        <v>24</v>
      </c>
      <c r="C226" s="13" t="s">
        <v>25</v>
      </c>
      <c r="D226" s="28">
        <v>112672289</v>
      </c>
      <c r="E226" s="14">
        <v>112672365</v>
      </c>
      <c r="H226" s="9"/>
      <c r="I226" s="10"/>
      <c r="J226" s="5"/>
    </row>
    <row r="229" spans="1:10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3" t="s">
        <v>985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95" t="s">
        <v>0</v>
      </c>
      <c r="B231" s="95" t="s">
        <v>2</v>
      </c>
      <c r="C231" s="95" t="s">
        <v>3</v>
      </c>
      <c r="D231" s="95" t="s">
        <v>4</v>
      </c>
      <c r="E231" s="95" t="s">
        <v>5</v>
      </c>
      <c r="F231" s="97" t="s">
        <v>6</v>
      </c>
      <c r="G231" s="98"/>
      <c r="H231" s="99"/>
      <c r="I231" s="95" t="s">
        <v>7</v>
      </c>
      <c r="J231" s="95" t="s">
        <v>8</v>
      </c>
    </row>
    <row r="232" spans="1:10">
      <c r="A232" s="96"/>
      <c r="B232" s="96"/>
      <c r="C232" s="96"/>
      <c r="D232" s="96"/>
      <c r="E232" s="96"/>
      <c r="F232" s="4" t="s">
        <v>9</v>
      </c>
      <c r="G232" s="4" t="s">
        <v>10</v>
      </c>
      <c r="H232" s="4" t="s">
        <v>11</v>
      </c>
      <c r="I232" s="96"/>
      <c r="J232" s="96"/>
    </row>
    <row r="233" spans="1:10">
      <c r="A233" s="5" t="s">
        <v>1022</v>
      </c>
      <c r="B233" s="6">
        <v>44953.79346872685</v>
      </c>
      <c r="C233" s="5" t="s">
        <v>164</v>
      </c>
      <c r="D233" s="7"/>
      <c r="E233" s="8"/>
      <c r="F233" s="9">
        <v>5361.87</v>
      </c>
      <c r="I233" s="10" t="s">
        <v>9</v>
      </c>
      <c r="J233" s="8" t="s">
        <v>164</v>
      </c>
    </row>
    <row r="234" spans="1:10">
      <c r="A234" s="11" t="s">
        <v>22</v>
      </c>
      <c r="B234" s="3"/>
      <c r="C234" s="3"/>
      <c r="D234" s="7"/>
      <c r="E234" s="8"/>
      <c r="H234" s="9"/>
      <c r="I234" s="5"/>
      <c r="J234" s="8"/>
    </row>
    <row r="235" spans="1:10" ht="15.75">
      <c r="A235" s="13" t="s">
        <v>23</v>
      </c>
      <c r="B235" s="13" t="s">
        <v>24</v>
      </c>
      <c r="C235" s="13" t="s">
        <v>25</v>
      </c>
      <c r="D235" s="28">
        <v>112672292</v>
      </c>
      <c r="E235" s="14">
        <v>112672367</v>
      </c>
      <c r="H235" s="9"/>
      <c r="I235" s="5"/>
      <c r="J235" s="8"/>
    </row>
    <row r="236" spans="1:10">
      <c r="A236" s="5"/>
      <c r="B236" s="6"/>
      <c r="C236" s="5"/>
      <c r="D236" s="7"/>
      <c r="E236" s="8"/>
      <c r="H236" s="9"/>
      <c r="I236" s="5"/>
      <c r="J236" s="8"/>
    </row>
    <row r="237" spans="1:10">
      <c r="A237" s="5"/>
      <c r="B237" s="6"/>
      <c r="C237" s="5"/>
      <c r="D237" s="7"/>
      <c r="E237" s="8"/>
      <c r="H237" s="9"/>
      <c r="I237" s="5"/>
      <c r="J237" s="8"/>
    </row>
    <row r="238" spans="1:10">
      <c r="A238" s="1" t="s">
        <v>0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3" t="s">
        <v>985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95" t="s">
        <v>0</v>
      </c>
      <c r="B240" s="95" t="s">
        <v>2</v>
      </c>
      <c r="C240" s="95" t="s">
        <v>3</v>
      </c>
      <c r="D240" s="95" t="s">
        <v>4</v>
      </c>
      <c r="E240" s="95" t="s">
        <v>5</v>
      </c>
      <c r="F240" s="97" t="s">
        <v>6</v>
      </c>
      <c r="G240" s="98"/>
      <c r="H240" s="99"/>
      <c r="I240" s="95" t="s">
        <v>7</v>
      </c>
      <c r="J240" s="95" t="s">
        <v>8</v>
      </c>
    </row>
    <row r="241" spans="1:10">
      <c r="A241" s="96"/>
      <c r="B241" s="96"/>
      <c r="C241" s="96"/>
      <c r="D241" s="96"/>
      <c r="E241" s="96"/>
      <c r="F241" s="4" t="s">
        <v>9</v>
      </c>
      <c r="G241" s="4" t="s">
        <v>10</v>
      </c>
      <c r="H241" s="4" t="s">
        <v>11</v>
      </c>
      <c r="I241" s="96"/>
      <c r="J241" s="96"/>
    </row>
    <row r="242" spans="1:10">
      <c r="A242" s="5" t="s">
        <v>1021</v>
      </c>
      <c r="B242" s="6">
        <v>44954.543110439816</v>
      </c>
      <c r="C242" s="5" t="s">
        <v>164</v>
      </c>
      <c r="D242" s="7"/>
      <c r="E242" s="8"/>
      <c r="F242" s="9">
        <v>4389.7</v>
      </c>
      <c r="I242" s="10" t="s">
        <v>9</v>
      </c>
      <c r="J242" s="8" t="s">
        <v>164</v>
      </c>
    </row>
    <row r="243" spans="1:10">
      <c r="A243" s="5" t="s">
        <v>1021</v>
      </c>
      <c r="B243" s="6">
        <v>44954.543110439816</v>
      </c>
      <c r="C243" s="5" t="s">
        <v>164</v>
      </c>
      <c r="D243" s="7"/>
      <c r="E243" s="8"/>
      <c r="H243" s="9">
        <v>343.95</v>
      </c>
      <c r="I243" s="5" t="s">
        <v>36</v>
      </c>
      <c r="J243" s="8" t="s">
        <v>164</v>
      </c>
    </row>
    <row r="244" spans="1:10">
      <c r="A244" s="11" t="s">
        <v>22</v>
      </c>
      <c r="B244" s="3"/>
      <c r="C244" s="3"/>
      <c r="D244" s="7"/>
      <c r="E244" s="8"/>
      <c r="H244" s="9"/>
      <c r="I244" s="5"/>
      <c r="J244" s="8"/>
    </row>
    <row r="245" spans="1:10" ht="15.75">
      <c r="A245" s="13" t="s">
        <v>23</v>
      </c>
      <c r="B245" s="13" t="s">
        <v>24</v>
      </c>
      <c r="C245" s="13" t="s">
        <v>25</v>
      </c>
      <c r="D245" s="28">
        <v>112673678</v>
      </c>
      <c r="E245" s="14">
        <v>112681912</v>
      </c>
      <c r="H245" s="9"/>
      <c r="I245" s="5"/>
      <c r="J245" s="8"/>
    </row>
    <row r="248" spans="1:10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3" t="s">
        <v>1052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95" t="s">
        <v>0</v>
      </c>
      <c r="B250" s="95" t="s">
        <v>2</v>
      </c>
      <c r="C250" s="95" t="s">
        <v>3</v>
      </c>
      <c r="D250" s="95" t="s">
        <v>4</v>
      </c>
      <c r="E250" s="95" t="s">
        <v>5</v>
      </c>
      <c r="F250" s="97" t="s">
        <v>6</v>
      </c>
      <c r="G250" s="98"/>
      <c r="H250" s="99"/>
      <c r="I250" s="95" t="s">
        <v>7</v>
      </c>
      <c r="J250" s="95" t="s">
        <v>8</v>
      </c>
    </row>
    <row r="251" spans="1:10">
      <c r="A251" s="96"/>
      <c r="B251" s="96"/>
      <c r="C251" s="96"/>
      <c r="D251" s="96"/>
      <c r="E251" s="96"/>
      <c r="F251" s="4" t="s">
        <v>9</v>
      </c>
      <c r="G251" s="4" t="s">
        <v>10</v>
      </c>
      <c r="H251" s="4" t="s">
        <v>11</v>
      </c>
      <c r="I251" s="96"/>
      <c r="J251" s="96"/>
    </row>
    <row r="252" spans="1:10">
      <c r="A252" s="5" t="s">
        <v>1074</v>
      </c>
      <c r="B252" s="6">
        <v>44956.793095879628</v>
      </c>
      <c r="C252" s="5" t="s">
        <v>164</v>
      </c>
      <c r="D252" s="7"/>
      <c r="E252" s="8"/>
      <c r="F252" s="9">
        <v>6371.22</v>
      </c>
      <c r="I252" s="10" t="s">
        <v>9</v>
      </c>
      <c r="J252" s="8" t="s">
        <v>164</v>
      </c>
    </row>
    <row r="253" spans="1:10">
      <c r="A253" s="5" t="s">
        <v>1074</v>
      </c>
      <c r="B253" s="6">
        <v>44956.793095879628</v>
      </c>
      <c r="C253" s="5" t="s">
        <v>164</v>
      </c>
      <c r="D253" s="7"/>
      <c r="E253" s="8"/>
      <c r="H253" s="9">
        <v>201.74</v>
      </c>
      <c r="I253" s="5" t="s">
        <v>36</v>
      </c>
      <c r="J253" s="8" t="s">
        <v>164</v>
      </c>
    </row>
    <row r="254" spans="1:10">
      <c r="A254" s="11" t="s">
        <v>22</v>
      </c>
      <c r="B254" s="3"/>
      <c r="C254" s="3"/>
      <c r="D254" s="7"/>
      <c r="E254" s="8"/>
      <c r="G254" s="9"/>
      <c r="I254" s="10"/>
      <c r="J254" s="8"/>
    </row>
    <row r="255" spans="1:10" ht="15.75">
      <c r="A255" s="13" t="s">
        <v>23</v>
      </c>
      <c r="B255" s="13" t="s">
        <v>24</v>
      </c>
      <c r="C255" s="13" t="s">
        <v>25</v>
      </c>
      <c r="D255" s="28">
        <v>112691664</v>
      </c>
      <c r="E255" s="14">
        <v>112691882</v>
      </c>
      <c r="G255" s="9"/>
      <c r="I255" s="10"/>
      <c r="J255" s="8"/>
    </row>
    <row r="258" spans="1:10">
      <c r="A258" s="1" t="s">
        <v>0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3" t="s">
        <v>1093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95" t="s">
        <v>0</v>
      </c>
      <c r="B260" s="95" t="s">
        <v>2</v>
      </c>
      <c r="C260" s="95" t="s">
        <v>3</v>
      </c>
      <c r="D260" s="95" t="s">
        <v>4</v>
      </c>
      <c r="E260" s="95" t="s">
        <v>5</v>
      </c>
      <c r="F260" s="97" t="s">
        <v>6</v>
      </c>
      <c r="G260" s="98"/>
      <c r="H260" s="99"/>
      <c r="I260" s="95" t="s">
        <v>7</v>
      </c>
      <c r="J260" s="95" t="s">
        <v>8</v>
      </c>
    </row>
    <row r="261" spans="1:10">
      <c r="A261" s="96"/>
      <c r="B261" s="96"/>
      <c r="C261" s="96"/>
      <c r="D261" s="96"/>
      <c r="E261" s="96"/>
      <c r="F261" s="4" t="s">
        <v>9</v>
      </c>
      <c r="G261" s="4" t="s">
        <v>10</v>
      </c>
      <c r="H261" s="4" t="s">
        <v>11</v>
      </c>
      <c r="I261" s="96"/>
      <c r="J261" s="96"/>
    </row>
    <row r="262" spans="1:10">
      <c r="A262" s="5" t="s">
        <v>1115</v>
      </c>
      <c r="B262" s="6">
        <v>44957.80034134259</v>
      </c>
      <c r="C262" s="5" t="s">
        <v>164</v>
      </c>
      <c r="D262" s="7"/>
      <c r="E262" s="8"/>
      <c r="F262" s="9">
        <v>6031.21</v>
      </c>
      <c r="I262" s="10" t="s">
        <v>9</v>
      </c>
      <c r="J262" s="8" t="s">
        <v>164</v>
      </c>
    </row>
    <row r="263" spans="1:10">
      <c r="A263" s="5" t="s">
        <v>1115</v>
      </c>
      <c r="B263" s="6">
        <v>44957.80034134259</v>
      </c>
      <c r="C263" s="5" t="s">
        <v>164</v>
      </c>
      <c r="D263" s="7"/>
      <c r="E263" s="8"/>
      <c r="H263" s="9">
        <v>714.28</v>
      </c>
      <c r="I263" s="5" t="s">
        <v>36</v>
      </c>
      <c r="J263" s="8" t="s">
        <v>164</v>
      </c>
    </row>
    <row r="264" spans="1:10">
      <c r="A264" s="11" t="s">
        <v>22</v>
      </c>
      <c r="B264" s="3"/>
      <c r="C264" s="3"/>
      <c r="D264" s="7"/>
      <c r="E264" s="8"/>
      <c r="G264" s="9"/>
      <c r="I264" s="10"/>
      <c r="J264" s="5"/>
    </row>
    <row r="265" spans="1:10" ht="15.75">
      <c r="A265" s="13" t="s">
        <v>23</v>
      </c>
      <c r="B265" s="13" t="s">
        <v>24</v>
      </c>
      <c r="C265" s="13" t="s">
        <v>25</v>
      </c>
      <c r="D265" s="69">
        <v>112692586</v>
      </c>
      <c r="E265" s="14">
        <v>112693116</v>
      </c>
      <c r="G265" s="9"/>
      <c r="I265" s="10"/>
      <c r="J265" s="5"/>
    </row>
    <row r="266" spans="1:10">
      <c r="D266" s="35" t="s">
        <v>641</v>
      </c>
    </row>
    <row r="268" spans="1:10">
      <c r="A268" s="1" t="s">
        <v>0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3" t="s">
        <v>1131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95" t="s">
        <v>0</v>
      </c>
      <c r="B270" s="95" t="s">
        <v>2</v>
      </c>
      <c r="C270" s="95" t="s">
        <v>3</v>
      </c>
      <c r="D270" s="95" t="s">
        <v>4</v>
      </c>
      <c r="E270" s="95" t="s">
        <v>5</v>
      </c>
      <c r="F270" s="97" t="s">
        <v>6</v>
      </c>
      <c r="G270" s="98"/>
      <c r="H270" s="99"/>
      <c r="I270" s="95" t="s">
        <v>7</v>
      </c>
      <c r="J270" s="95" t="s">
        <v>8</v>
      </c>
    </row>
    <row r="271" spans="1:10">
      <c r="A271" s="96"/>
      <c r="B271" s="96"/>
      <c r="C271" s="96"/>
      <c r="D271" s="96"/>
      <c r="E271" s="96"/>
      <c r="F271" s="4" t="s">
        <v>9</v>
      </c>
      <c r="G271" s="4" t="s">
        <v>10</v>
      </c>
      <c r="H271" s="4" t="s">
        <v>11</v>
      </c>
      <c r="I271" s="96"/>
      <c r="J271" s="96"/>
    </row>
    <row r="272" spans="1:10">
      <c r="A272" s="5" t="s">
        <v>1148</v>
      </c>
      <c r="B272" s="6">
        <v>44958.791308356478</v>
      </c>
      <c r="C272" s="5" t="s">
        <v>164</v>
      </c>
      <c r="D272" s="7"/>
      <c r="E272" s="8"/>
      <c r="F272" s="9">
        <v>4847.1099999999997</v>
      </c>
      <c r="I272" s="10" t="s">
        <v>9</v>
      </c>
      <c r="J272" s="8" t="s">
        <v>164</v>
      </c>
    </row>
    <row r="273" spans="1:10">
      <c r="A273" s="11" t="s">
        <v>22</v>
      </c>
      <c r="B273" s="3"/>
      <c r="C273" s="3"/>
      <c r="D273" s="7"/>
      <c r="E273" s="8"/>
      <c r="H273" s="9"/>
      <c r="I273" s="10"/>
      <c r="J273" s="8"/>
    </row>
    <row r="274" spans="1:10" ht="15.75">
      <c r="A274" s="13" t="s">
        <v>23</v>
      </c>
      <c r="B274" s="13" t="s">
        <v>24</v>
      </c>
      <c r="C274" s="13" t="s">
        <v>25</v>
      </c>
      <c r="D274" s="69">
        <v>112695142</v>
      </c>
      <c r="E274" s="14">
        <v>112695375</v>
      </c>
      <c r="H274" s="9"/>
      <c r="I274" s="10"/>
      <c r="J274" s="8"/>
    </row>
    <row r="275" spans="1:10">
      <c r="A275" s="5"/>
      <c r="B275" s="6"/>
      <c r="C275" s="5"/>
      <c r="D275" s="35" t="s">
        <v>641</v>
      </c>
      <c r="E275" s="8"/>
      <c r="H275" s="9"/>
      <c r="I275" s="10"/>
      <c r="J275" s="8"/>
    </row>
    <row r="277" spans="1:10">
      <c r="A277" s="1" t="s">
        <v>0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3" t="s">
        <v>1169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95" t="s">
        <v>0</v>
      </c>
      <c r="B279" s="95" t="s">
        <v>2</v>
      </c>
      <c r="C279" s="95" t="s">
        <v>3</v>
      </c>
      <c r="D279" s="95" t="s">
        <v>4</v>
      </c>
      <c r="E279" s="95" t="s">
        <v>5</v>
      </c>
      <c r="F279" s="97" t="s">
        <v>6</v>
      </c>
      <c r="G279" s="98"/>
      <c r="H279" s="99"/>
      <c r="I279" s="95" t="s">
        <v>7</v>
      </c>
      <c r="J279" s="95" t="s">
        <v>8</v>
      </c>
    </row>
    <row r="280" spans="1:10">
      <c r="A280" s="96"/>
      <c r="B280" s="96"/>
      <c r="C280" s="96"/>
      <c r="D280" s="96"/>
      <c r="E280" s="96"/>
      <c r="F280" s="4" t="s">
        <v>9</v>
      </c>
      <c r="G280" s="4" t="s">
        <v>10</v>
      </c>
      <c r="H280" s="4" t="s">
        <v>11</v>
      </c>
      <c r="I280" s="96"/>
      <c r="J280" s="96"/>
    </row>
    <row r="281" spans="1:10">
      <c r="A281" s="5" t="s">
        <v>1189</v>
      </c>
      <c r="B281" s="6">
        <v>44959.806017476854</v>
      </c>
      <c r="C281" s="5" t="s">
        <v>164</v>
      </c>
      <c r="D281" s="7"/>
      <c r="E281" s="8"/>
      <c r="F281" s="9">
        <v>3857.75</v>
      </c>
      <c r="I281" s="10" t="s">
        <v>9</v>
      </c>
      <c r="J281" s="8" t="s">
        <v>164</v>
      </c>
    </row>
    <row r="282" spans="1:10">
      <c r="A282" s="5" t="s">
        <v>1189</v>
      </c>
      <c r="B282" s="6">
        <v>44959.806017476854</v>
      </c>
      <c r="C282" s="5" t="s">
        <v>164</v>
      </c>
      <c r="D282" s="7"/>
      <c r="E282" s="8"/>
      <c r="H282" s="9">
        <v>105.63</v>
      </c>
      <c r="I282" s="5" t="s">
        <v>36</v>
      </c>
      <c r="J282" s="8" t="s">
        <v>164</v>
      </c>
    </row>
    <row r="283" spans="1:10">
      <c r="A283" s="11" t="s">
        <v>22</v>
      </c>
      <c r="B283" s="3"/>
      <c r="C283" s="3"/>
      <c r="D283" s="7"/>
      <c r="E283" s="8"/>
      <c r="H283" s="9"/>
      <c r="I283" s="10"/>
      <c r="J283" s="5"/>
    </row>
    <row r="284" spans="1:10" ht="15.75">
      <c r="A284" s="13" t="s">
        <v>23</v>
      </c>
      <c r="B284" s="13" t="s">
        <v>24</v>
      </c>
      <c r="C284" s="13" t="s">
        <v>25</v>
      </c>
      <c r="D284" s="69">
        <v>112728646</v>
      </c>
      <c r="E284" s="14">
        <v>112728998</v>
      </c>
      <c r="H284" s="9"/>
      <c r="I284" s="10"/>
      <c r="J284" s="5"/>
    </row>
    <row r="285" spans="1:10">
      <c r="D285" s="35" t="s">
        <v>641</v>
      </c>
    </row>
    <row r="287" spans="1:10">
      <c r="A287" s="1" t="s">
        <v>0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3" t="s">
        <v>1217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95" t="s">
        <v>0</v>
      </c>
      <c r="B289" s="95" t="s">
        <v>2</v>
      </c>
      <c r="C289" s="95" t="s">
        <v>3</v>
      </c>
      <c r="D289" s="95" t="s">
        <v>4</v>
      </c>
      <c r="E289" s="95" t="s">
        <v>5</v>
      </c>
      <c r="F289" s="97" t="s">
        <v>6</v>
      </c>
      <c r="G289" s="98"/>
      <c r="H289" s="99"/>
      <c r="I289" s="95" t="s">
        <v>7</v>
      </c>
      <c r="J289" s="95" t="s">
        <v>8</v>
      </c>
    </row>
    <row r="290" spans="1:10">
      <c r="A290" s="96"/>
      <c r="B290" s="96"/>
      <c r="C290" s="96"/>
      <c r="D290" s="96"/>
      <c r="E290" s="96"/>
      <c r="F290" s="4" t="s">
        <v>9</v>
      </c>
      <c r="G290" s="4" t="s">
        <v>10</v>
      </c>
      <c r="H290" s="4" t="s">
        <v>11</v>
      </c>
      <c r="I290" s="96"/>
      <c r="J290" s="96"/>
    </row>
    <row r="291" spans="1:10">
      <c r="A291" s="5" t="s">
        <v>1255</v>
      </c>
      <c r="B291" s="6">
        <v>44960.795706458332</v>
      </c>
      <c r="C291" s="5" t="s">
        <v>164</v>
      </c>
      <c r="D291" s="7"/>
      <c r="E291" s="8"/>
      <c r="F291" s="9">
        <v>5643.07</v>
      </c>
      <c r="I291" s="10" t="s">
        <v>9</v>
      </c>
      <c r="J291" s="8" t="s">
        <v>164</v>
      </c>
    </row>
    <row r="292" spans="1:10">
      <c r="A292" s="11" t="s">
        <v>22</v>
      </c>
      <c r="B292" s="3"/>
      <c r="C292" s="3"/>
      <c r="D292" s="7"/>
      <c r="E292" s="8"/>
      <c r="H292" s="9"/>
      <c r="I292" s="10"/>
      <c r="J292" s="5"/>
    </row>
    <row r="293" spans="1:10" ht="15.75">
      <c r="A293" s="13" t="s">
        <v>23</v>
      </c>
      <c r="B293" s="13" t="s">
        <v>24</v>
      </c>
      <c r="C293" s="13" t="s">
        <v>25</v>
      </c>
      <c r="D293" s="69">
        <v>112728716</v>
      </c>
      <c r="E293" s="14">
        <v>112728999</v>
      </c>
      <c r="H293" s="9"/>
      <c r="I293" s="10"/>
      <c r="J293" s="5"/>
    </row>
    <row r="294" spans="1:10">
      <c r="A294" s="5"/>
      <c r="B294" s="6"/>
      <c r="C294" s="5"/>
      <c r="D294" s="35" t="s">
        <v>641</v>
      </c>
      <c r="E294" s="8"/>
      <c r="H294" s="9"/>
      <c r="I294" s="10"/>
      <c r="J294" s="5"/>
    </row>
    <row r="296" spans="1:10">
      <c r="A296" s="1" t="s">
        <v>0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3" t="s">
        <v>1214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95" t="s">
        <v>0</v>
      </c>
      <c r="B298" s="95" t="s">
        <v>2</v>
      </c>
      <c r="C298" s="95" t="s">
        <v>3</v>
      </c>
      <c r="D298" s="95" t="s">
        <v>4</v>
      </c>
      <c r="E298" s="95" t="s">
        <v>5</v>
      </c>
      <c r="F298" s="97" t="s">
        <v>6</v>
      </c>
      <c r="G298" s="98"/>
      <c r="H298" s="99"/>
      <c r="I298" s="95" t="s">
        <v>7</v>
      </c>
      <c r="J298" s="95" t="s">
        <v>8</v>
      </c>
    </row>
    <row r="299" spans="1:10">
      <c r="A299" s="96"/>
      <c r="B299" s="96"/>
      <c r="C299" s="96"/>
      <c r="D299" s="96"/>
      <c r="E299" s="96"/>
      <c r="F299" s="4" t="s">
        <v>9</v>
      </c>
      <c r="G299" s="4" t="s">
        <v>10</v>
      </c>
      <c r="H299" s="4" t="s">
        <v>11</v>
      </c>
      <c r="I299" s="96"/>
      <c r="J299" s="96"/>
    </row>
    <row r="300" spans="1:10">
      <c r="A300" s="5" t="s">
        <v>1256</v>
      </c>
      <c r="B300" s="6">
        <v>44961.544214618058</v>
      </c>
      <c r="C300" s="5" t="s">
        <v>164</v>
      </c>
      <c r="D300" s="7"/>
      <c r="E300" s="8"/>
      <c r="F300" s="9">
        <v>3762.11</v>
      </c>
      <c r="I300" s="10" t="s">
        <v>9</v>
      </c>
      <c r="J300" s="8" t="s">
        <v>164</v>
      </c>
    </row>
    <row r="301" spans="1:10">
      <c r="A301" s="5" t="s">
        <v>1256</v>
      </c>
      <c r="B301" s="6">
        <v>44961.544214618058</v>
      </c>
      <c r="C301" s="5" t="s">
        <v>164</v>
      </c>
      <c r="D301" s="7"/>
      <c r="E301" s="8"/>
      <c r="H301" s="9">
        <v>435.88</v>
      </c>
      <c r="I301" s="5" t="s">
        <v>36</v>
      </c>
      <c r="J301" s="8" t="s">
        <v>164</v>
      </c>
    </row>
    <row r="302" spans="1:10">
      <c r="A302" s="11" t="s">
        <v>22</v>
      </c>
      <c r="B302" s="3"/>
      <c r="C302" s="3"/>
      <c r="D302" s="7"/>
      <c r="E302" s="8"/>
      <c r="H302" s="9"/>
      <c r="I302" s="10"/>
      <c r="J302" s="5"/>
    </row>
    <row r="303" spans="1:10" ht="15.75">
      <c r="A303" s="13" t="s">
        <v>23</v>
      </c>
      <c r="B303" s="13" t="s">
        <v>24</v>
      </c>
      <c r="C303" s="13" t="s">
        <v>25</v>
      </c>
      <c r="D303" s="69">
        <v>112728772</v>
      </c>
      <c r="E303" s="14">
        <v>112729000</v>
      </c>
      <c r="H303" s="9"/>
      <c r="I303" s="10"/>
      <c r="J303" s="5"/>
    </row>
    <row r="304" spans="1:10">
      <c r="D304" s="35" t="s">
        <v>641</v>
      </c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1283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5" t="s">
        <v>0</v>
      </c>
      <c r="B308" s="95" t="s">
        <v>2</v>
      </c>
      <c r="C308" s="95" t="s">
        <v>3</v>
      </c>
      <c r="D308" s="95" t="s">
        <v>4</v>
      </c>
      <c r="E308" s="95" t="s">
        <v>5</v>
      </c>
      <c r="F308" s="97" t="s">
        <v>6</v>
      </c>
      <c r="G308" s="98"/>
      <c r="H308" s="99"/>
      <c r="I308" s="95" t="s">
        <v>7</v>
      </c>
      <c r="J308" s="95" t="s">
        <v>8</v>
      </c>
    </row>
    <row r="309" spans="1:10">
      <c r="A309" s="96"/>
      <c r="B309" s="96"/>
      <c r="C309" s="96"/>
      <c r="D309" s="96"/>
      <c r="E309" s="96"/>
      <c r="F309" s="4" t="s">
        <v>9</v>
      </c>
      <c r="G309" s="4" t="s">
        <v>10</v>
      </c>
      <c r="H309" s="4" t="s">
        <v>11</v>
      </c>
      <c r="I309" s="96"/>
      <c r="J309" s="96"/>
    </row>
    <row r="310" spans="1:10">
      <c r="A310" s="5" t="s">
        <v>1304</v>
      </c>
      <c r="B310" s="6">
        <v>44963.792092175929</v>
      </c>
      <c r="C310" s="5" t="s">
        <v>164</v>
      </c>
      <c r="D310" s="7"/>
      <c r="E310" s="8"/>
      <c r="F310" s="9">
        <v>5266</v>
      </c>
      <c r="I310" s="10" t="s">
        <v>9</v>
      </c>
      <c r="J310" s="8" t="s">
        <v>164</v>
      </c>
    </row>
    <row r="311" spans="1:10">
      <c r="A311" s="5" t="s">
        <v>1304</v>
      </c>
      <c r="B311" s="6">
        <v>44963.792092175929</v>
      </c>
      <c r="C311" s="5" t="s">
        <v>164</v>
      </c>
      <c r="D311" s="7"/>
      <c r="E311" s="8"/>
      <c r="H311" s="9">
        <v>632.70000000000005</v>
      </c>
      <c r="I311" s="5" t="s">
        <v>36</v>
      </c>
      <c r="J311" s="8" t="s">
        <v>164</v>
      </c>
    </row>
    <row r="312" spans="1:10">
      <c r="A312" s="11" t="s">
        <v>22</v>
      </c>
      <c r="B312" s="3"/>
      <c r="C312" s="3"/>
      <c r="D312" s="7"/>
      <c r="E312" s="8"/>
      <c r="H312" s="9"/>
      <c r="I312" s="10"/>
      <c r="J312" s="5"/>
    </row>
    <row r="313" spans="1:10" ht="15.75">
      <c r="A313" s="13" t="s">
        <v>23</v>
      </c>
      <c r="B313" s="13" t="s">
        <v>24</v>
      </c>
      <c r="C313" s="13" t="s">
        <v>25</v>
      </c>
      <c r="D313" s="69">
        <v>112730360</v>
      </c>
      <c r="E313" s="14">
        <v>112730479</v>
      </c>
      <c r="H313" s="9"/>
      <c r="I313" s="10"/>
      <c r="J313" s="5"/>
    </row>
    <row r="314" spans="1:10">
      <c r="D314" s="35" t="s">
        <v>641</v>
      </c>
    </row>
    <row r="316" spans="1:10">
      <c r="A316" s="1" t="s">
        <v>0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3" t="s">
        <v>1322</v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95" t="s">
        <v>0</v>
      </c>
      <c r="B318" s="95" t="s">
        <v>2</v>
      </c>
      <c r="C318" s="95" t="s">
        <v>3</v>
      </c>
      <c r="D318" s="95" t="s">
        <v>4</v>
      </c>
      <c r="E318" s="95" t="s">
        <v>5</v>
      </c>
      <c r="F318" s="97" t="s">
        <v>6</v>
      </c>
      <c r="G318" s="98"/>
      <c r="H318" s="99"/>
      <c r="I318" s="95" t="s">
        <v>7</v>
      </c>
      <c r="J318" s="95" t="s">
        <v>8</v>
      </c>
    </row>
    <row r="319" spans="1:10">
      <c r="A319" s="96"/>
      <c r="B319" s="96"/>
      <c r="C319" s="96"/>
      <c r="D319" s="96"/>
      <c r="E319" s="96"/>
      <c r="F319" s="4" t="s">
        <v>9</v>
      </c>
      <c r="G319" s="4" t="s">
        <v>10</v>
      </c>
      <c r="H319" s="4" t="s">
        <v>11</v>
      </c>
      <c r="I319" s="96"/>
      <c r="J319" s="96"/>
    </row>
    <row r="320" spans="1:10">
      <c r="A320" s="5" t="s">
        <v>1341</v>
      </c>
      <c r="B320" s="6">
        <v>44964.793577662036</v>
      </c>
      <c r="C320" s="5" t="s">
        <v>164</v>
      </c>
      <c r="D320" s="7"/>
      <c r="E320" s="8"/>
      <c r="F320" s="9">
        <v>9477.2999999999993</v>
      </c>
      <c r="I320" s="10" t="s">
        <v>9</v>
      </c>
      <c r="J320" s="8" t="s">
        <v>164</v>
      </c>
    </row>
    <row r="321" spans="1:10">
      <c r="A321" s="5" t="s">
        <v>1341</v>
      </c>
      <c r="B321" s="6">
        <v>44964.793577662036</v>
      </c>
      <c r="C321" s="5" t="s">
        <v>164</v>
      </c>
      <c r="D321" s="7"/>
      <c r="E321" s="8"/>
      <c r="H321" s="9">
        <v>163.80000000000001</v>
      </c>
      <c r="I321" s="10" t="s">
        <v>37</v>
      </c>
      <c r="J321" s="8" t="s">
        <v>164</v>
      </c>
    </row>
    <row r="322" spans="1:10">
      <c r="A322" s="11" t="s">
        <v>22</v>
      </c>
      <c r="B322" s="3"/>
      <c r="C322" s="3"/>
      <c r="D322" s="7"/>
      <c r="E322" s="8"/>
      <c r="H322" s="9"/>
      <c r="I322" s="10"/>
      <c r="J322" s="5"/>
    </row>
    <row r="323" spans="1:10" ht="15.75">
      <c r="A323" s="13" t="s">
        <v>23</v>
      </c>
      <c r="B323" s="13" t="s">
        <v>24</v>
      </c>
      <c r="C323" s="13" t="s">
        <v>25</v>
      </c>
      <c r="D323" s="69">
        <v>112734029</v>
      </c>
      <c r="E323" s="14">
        <v>112734090</v>
      </c>
      <c r="H323" s="9"/>
      <c r="I323" s="10"/>
      <c r="J323" s="5"/>
    </row>
    <row r="324" spans="1:10">
      <c r="D324" s="35" t="s">
        <v>641</v>
      </c>
    </row>
    <row r="325" spans="1:10" ht="15.75">
      <c r="D325" s="43">
        <v>112732656</v>
      </c>
      <c r="E325" s="22">
        <v>112732657</v>
      </c>
      <c r="F325" s="93" t="s">
        <v>1391</v>
      </c>
    </row>
    <row r="326" spans="1:10">
      <c r="A326" s="1" t="s">
        <v>0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3" t="s">
        <v>1355</v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>
      <c r="A328" s="95" t="s">
        <v>0</v>
      </c>
      <c r="B328" s="95" t="s">
        <v>2</v>
      </c>
      <c r="C328" s="95" t="s">
        <v>3</v>
      </c>
      <c r="D328" s="95" t="s">
        <v>4</v>
      </c>
      <c r="E328" s="95" t="s">
        <v>5</v>
      </c>
      <c r="F328" s="97" t="s">
        <v>6</v>
      </c>
      <c r="G328" s="98"/>
      <c r="H328" s="99"/>
      <c r="I328" s="95" t="s">
        <v>7</v>
      </c>
      <c r="J328" s="95" t="s">
        <v>8</v>
      </c>
    </row>
    <row r="329" spans="1:10">
      <c r="A329" s="96"/>
      <c r="B329" s="96"/>
      <c r="C329" s="96"/>
      <c r="D329" s="96"/>
      <c r="E329" s="96"/>
      <c r="F329" s="4" t="s">
        <v>9</v>
      </c>
      <c r="G329" s="4" t="s">
        <v>10</v>
      </c>
      <c r="H329" s="4" t="s">
        <v>11</v>
      </c>
      <c r="I329" s="96"/>
      <c r="J329" s="96"/>
    </row>
    <row r="330" spans="1:10">
      <c r="A330" s="5" t="s">
        <v>1376</v>
      </c>
      <c r="B330" s="6">
        <v>44965.791023391204</v>
      </c>
      <c r="C330" s="5" t="s">
        <v>164</v>
      </c>
      <c r="D330" s="7"/>
      <c r="E330" s="8"/>
      <c r="F330" s="9">
        <v>7030.5</v>
      </c>
      <c r="I330" s="10" t="s">
        <v>9</v>
      </c>
      <c r="J330" s="8" t="s">
        <v>164</v>
      </c>
    </row>
    <row r="331" spans="1:10">
      <c r="A331" s="11" t="s">
        <v>22</v>
      </c>
      <c r="B331" s="3"/>
      <c r="C331" s="3"/>
      <c r="D331" s="7"/>
      <c r="E331" s="8"/>
      <c r="F331" s="9"/>
      <c r="I331" s="10"/>
      <c r="J331" s="5"/>
    </row>
    <row r="332" spans="1:10" ht="15.75">
      <c r="A332" s="13" t="s">
        <v>23</v>
      </c>
      <c r="B332" s="13" t="s">
        <v>24</v>
      </c>
      <c r="C332" s="13" t="s">
        <v>25</v>
      </c>
      <c r="D332" s="69">
        <v>112733920</v>
      </c>
      <c r="E332" s="14">
        <v>112734091</v>
      </c>
      <c r="F332" s="9"/>
      <c r="I332" s="10"/>
      <c r="J332" s="5"/>
    </row>
    <row r="333" spans="1:10">
      <c r="D333" s="35" t="s">
        <v>641</v>
      </c>
    </row>
    <row r="335" spans="1:10">
      <c r="A335" s="1" t="s">
        <v>0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3" t="s">
        <v>1394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95" t="s">
        <v>0</v>
      </c>
      <c r="B337" s="95" t="s">
        <v>2</v>
      </c>
      <c r="C337" s="95" t="s">
        <v>3</v>
      </c>
      <c r="D337" s="95" t="s">
        <v>4</v>
      </c>
      <c r="E337" s="95" t="s">
        <v>5</v>
      </c>
      <c r="F337" s="97" t="s">
        <v>6</v>
      </c>
      <c r="G337" s="98"/>
      <c r="H337" s="99"/>
      <c r="I337" s="95" t="s">
        <v>7</v>
      </c>
      <c r="J337" s="95" t="s">
        <v>8</v>
      </c>
    </row>
    <row r="338" spans="1:10">
      <c r="A338" s="96"/>
      <c r="B338" s="96"/>
      <c r="C338" s="96"/>
      <c r="D338" s="96"/>
      <c r="E338" s="96"/>
      <c r="F338" s="4" t="s">
        <v>9</v>
      </c>
      <c r="G338" s="4" t="s">
        <v>10</v>
      </c>
      <c r="H338" s="4" t="s">
        <v>11</v>
      </c>
      <c r="I338" s="96"/>
      <c r="J338" s="96"/>
    </row>
    <row r="339" spans="1:10">
      <c r="A339" s="5" t="s">
        <v>1415</v>
      </c>
      <c r="B339" s="6">
        <v>44966.787519861115</v>
      </c>
      <c r="C339" s="5" t="s">
        <v>164</v>
      </c>
      <c r="D339" s="7"/>
      <c r="E339" s="8"/>
      <c r="F339" s="9">
        <v>3119.66</v>
      </c>
      <c r="I339" s="10" t="s">
        <v>9</v>
      </c>
      <c r="J339" s="8" t="s">
        <v>164</v>
      </c>
    </row>
    <row r="340" spans="1:10">
      <c r="A340" s="5" t="s">
        <v>1415</v>
      </c>
      <c r="B340" s="6">
        <v>44966.787519861115</v>
      </c>
      <c r="C340" s="5" t="s">
        <v>164</v>
      </c>
      <c r="D340" s="7"/>
      <c r="E340" s="8"/>
      <c r="H340" s="9">
        <v>320.66000000000003</v>
      </c>
      <c r="I340" s="5" t="s">
        <v>36</v>
      </c>
      <c r="J340" s="8" t="s">
        <v>164</v>
      </c>
    </row>
    <row r="341" spans="1:10">
      <c r="A341" s="5" t="s">
        <v>1415</v>
      </c>
      <c r="B341" s="6">
        <v>44966.787519861115</v>
      </c>
      <c r="C341" s="5" t="s">
        <v>164</v>
      </c>
      <c r="D341" s="7"/>
      <c r="E341" s="8"/>
      <c r="H341" s="9">
        <v>96</v>
      </c>
      <c r="I341" s="10" t="s">
        <v>37</v>
      </c>
      <c r="J341" s="8" t="s">
        <v>164</v>
      </c>
    </row>
    <row r="342" spans="1:10">
      <c r="A342" s="11" t="s">
        <v>22</v>
      </c>
      <c r="B342" s="3"/>
      <c r="C342" s="3"/>
      <c r="D342" s="7"/>
      <c r="E342" s="8"/>
      <c r="G342" s="9"/>
      <c r="I342" s="10"/>
      <c r="J342" s="8"/>
    </row>
    <row r="343" spans="1:10" ht="15.75">
      <c r="A343" s="13" t="s">
        <v>23</v>
      </c>
      <c r="B343" s="13" t="s">
        <v>24</v>
      </c>
      <c r="C343" s="13" t="s">
        <v>25</v>
      </c>
      <c r="D343" s="69">
        <v>112736312</v>
      </c>
      <c r="E343" s="14">
        <v>112736383</v>
      </c>
      <c r="G343" s="9"/>
      <c r="I343" s="10"/>
      <c r="J343" s="8"/>
    </row>
    <row r="344" spans="1:10">
      <c r="D344" s="35" t="s">
        <v>641</v>
      </c>
    </row>
    <row r="346" spans="1:10">
      <c r="A346" s="1" t="s">
        <v>0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3" t="s">
        <v>1433</v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>
      <c r="A348" s="95" t="s">
        <v>0</v>
      </c>
      <c r="B348" s="95" t="s">
        <v>2</v>
      </c>
      <c r="C348" s="95" t="s">
        <v>3</v>
      </c>
      <c r="D348" s="95" t="s">
        <v>4</v>
      </c>
      <c r="E348" s="95" t="s">
        <v>5</v>
      </c>
      <c r="F348" s="97" t="s">
        <v>6</v>
      </c>
      <c r="G348" s="98"/>
      <c r="H348" s="99"/>
      <c r="I348" s="95" t="s">
        <v>7</v>
      </c>
      <c r="J348" s="95" t="s">
        <v>8</v>
      </c>
    </row>
    <row r="349" spans="1:10">
      <c r="A349" s="96"/>
      <c r="B349" s="96"/>
      <c r="C349" s="96"/>
      <c r="D349" s="96"/>
      <c r="E349" s="96"/>
      <c r="F349" s="4" t="s">
        <v>9</v>
      </c>
      <c r="G349" s="4" t="s">
        <v>10</v>
      </c>
      <c r="H349" s="4" t="s">
        <v>11</v>
      </c>
      <c r="I349" s="96"/>
      <c r="J349" s="96"/>
    </row>
    <row r="350" spans="1:10">
      <c r="A350" s="5" t="s">
        <v>1471</v>
      </c>
      <c r="B350" s="6">
        <v>44967.790896134262</v>
      </c>
      <c r="C350" s="5" t="s">
        <v>164</v>
      </c>
      <c r="D350" s="7"/>
      <c r="E350" s="8"/>
      <c r="F350" s="9">
        <v>5332.83</v>
      </c>
      <c r="I350" s="10" t="s">
        <v>9</v>
      </c>
      <c r="J350" s="8" t="s">
        <v>164</v>
      </c>
    </row>
    <row r="351" spans="1:10">
      <c r="A351" s="11" t="s">
        <v>22</v>
      </c>
      <c r="B351" s="3"/>
      <c r="C351" s="3"/>
      <c r="D351" s="7"/>
      <c r="E351" s="8"/>
      <c r="H351" s="9"/>
      <c r="I351" s="10"/>
      <c r="J351" s="5"/>
    </row>
    <row r="352" spans="1:10" ht="15.75">
      <c r="A352" s="13" t="s">
        <v>23</v>
      </c>
      <c r="B352" s="13" t="s">
        <v>24</v>
      </c>
      <c r="C352" s="13" t="s">
        <v>25</v>
      </c>
      <c r="D352" s="28">
        <v>112736213</v>
      </c>
      <c r="E352" s="14">
        <v>112736384</v>
      </c>
      <c r="H352" s="9"/>
      <c r="I352" s="10"/>
      <c r="J352" s="5"/>
    </row>
    <row r="353" spans="1:10">
      <c r="A353" s="5"/>
      <c r="B353" s="6"/>
      <c r="C353" s="5"/>
      <c r="D353" s="26"/>
      <c r="E353" s="8"/>
      <c r="H353" s="9"/>
      <c r="I353" s="10"/>
      <c r="J353" s="5"/>
    </row>
    <row r="354" spans="1:10">
      <c r="A354" s="5"/>
      <c r="B354" s="6"/>
      <c r="C354" s="5"/>
      <c r="D354" s="7"/>
      <c r="E354" s="8"/>
      <c r="H354" s="9"/>
      <c r="I354" s="10"/>
      <c r="J354" s="5"/>
    </row>
    <row r="355" spans="1:10">
      <c r="A355" s="1" t="s">
        <v>0</v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>
      <c r="A356" s="3" t="s">
        <v>1429</v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95" t="s">
        <v>0</v>
      </c>
      <c r="B357" s="95" t="s">
        <v>2</v>
      </c>
      <c r="C357" s="95" t="s">
        <v>3</v>
      </c>
      <c r="D357" s="95" t="s">
        <v>4</v>
      </c>
      <c r="E357" s="95" t="s">
        <v>5</v>
      </c>
      <c r="F357" s="97" t="s">
        <v>6</v>
      </c>
      <c r="G357" s="98"/>
      <c r="H357" s="99"/>
      <c r="I357" s="95" t="s">
        <v>7</v>
      </c>
      <c r="J357" s="95" t="s">
        <v>8</v>
      </c>
    </row>
    <row r="358" spans="1:10">
      <c r="A358" s="96"/>
      <c r="B358" s="96"/>
      <c r="C358" s="96"/>
      <c r="D358" s="96"/>
      <c r="E358" s="96"/>
      <c r="F358" s="4" t="s">
        <v>9</v>
      </c>
      <c r="G358" s="4" t="s">
        <v>10</v>
      </c>
      <c r="H358" s="4" t="s">
        <v>11</v>
      </c>
      <c r="I358" s="96"/>
      <c r="J358" s="96"/>
    </row>
    <row r="359" spans="1:10">
      <c r="A359" s="5" t="s">
        <v>1470</v>
      </c>
      <c r="B359" s="6">
        <v>44968.548418576385</v>
      </c>
      <c r="C359" s="5" t="s">
        <v>164</v>
      </c>
      <c r="D359" s="7"/>
      <c r="E359" s="8"/>
      <c r="H359" s="9">
        <v>212.1</v>
      </c>
      <c r="I359" s="5" t="s">
        <v>36</v>
      </c>
      <c r="J359" s="8" t="s">
        <v>164</v>
      </c>
    </row>
    <row r="360" spans="1:10">
      <c r="A360" s="5" t="s">
        <v>1470</v>
      </c>
      <c r="B360" s="6">
        <v>44968.548418576385</v>
      </c>
      <c r="C360" s="5" t="s">
        <v>164</v>
      </c>
      <c r="D360" s="7"/>
      <c r="E360" s="8"/>
      <c r="F360" s="9">
        <v>4153.51</v>
      </c>
      <c r="I360" s="10" t="s">
        <v>9</v>
      </c>
      <c r="J360" s="8" t="s">
        <v>164</v>
      </c>
    </row>
    <row r="361" spans="1:10">
      <c r="A361" s="11" t="s">
        <v>22</v>
      </c>
      <c r="B361" s="3"/>
      <c r="C361" s="3"/>
      <c r="D361" s="7"/>
      <c r="E361" s="8"/>
      <c r="H361" s="9"/>
      <c r="I361" s="10"/>
      <c r="J361" s="5"/>
    </row>
    <row r="362" spans="1:10" ht="15.75">
      <c r="A362" s="13" t="s">
        <v>23</v>
      </c>
      <c r="B362" s="13" t="s">
        <v>24</v>
      </c>
      <c r="C362" s="13" t="s">
        <v>25</v>
      </c>
      <c r="D362" s="69">
        <v>112744439</v>
      </c>
      <c r="E362" s="14">
        <v>112761130</v>
      </c>
      <c r="H362" s="9"/>
      <c r="I362" s="10"/>
      <c r="J362" s="5"/>
    </row>
    <row r="363" spans="1:10">
      <c r="A363" s="5"/>
      <c r="B363" s="6"/>
      <c r="C363" s="5"/>
      <c r="D363" s="35" t="s">
        <v>641</v>
      </c>
      <c r="E363" s="8"/>
      <c r="H363" s="9"/>
      <c r="I363" s="10"/>
      <c r="J363" s="5"/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1496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95" t="s">
        <v>0</v>
      </c>
      <c r="B367" s="95" t="s">
        <v>2</v>
      </c>
      <c r="C367" s="95" t="s">
        <v>3</v>
      </c>
      <c r="D367" s="95" t="s">
        <v>4</v>
      </c>
      <c r="E367" s="95" t="s">
        <v>5</v>
      </c>
      <c r="F367" s="97" t="s">
        <v>6</v>
      </c>
      <c r="G367" s="98"/>
      <c r="H367" s="99"/>
      <c r="I367" s="95" t="s">
        <v>7</v>
      </c>
      <c r="J367" s="95" t="s">
        <v>8</v>
      </c>
    </row>
    <row r="368" spans="1:10">
      <c r="A368" s="96"/>
      <c r="B368" s="96"/>
      <c r="C368" s="96"/>
      <c r="D368" s="96"/>
      <c r="E368" s="96"/>
      <c r="F368" s="4" t="s">
        <v>9</v>
      </c>
      <c r="G368" s="4" t="s">
        <v>10</v>
      </c>
      <c r="H368" s="4" t="s">
        <v>11</v>
      </c>
      <c r="I368" s="96"/>
      <c r="J368" s="96"/>
    </row>
    <row r="369" spans="1:10">
      <c r="A369" s="5" t="s">
        <v>1517</v>
      </c>
      <c r="B369" s="6">
        <v>44970.795650995373</v>
      </c>
      <c r="C369" s="5" t="s">
        <v>164</v>
      </c>
      <c r="D369" s="7"/>
      <c r="E369" s="8"/>
      <c r="F369" s="9">
        <v>4411.82</v>
      </c>
      <c r="I369" s="10" t="s">
        <v>9</v>
      </c>
      <c r="J369" s="8" t="s">
        <v>164</v>
      </c>
    </row>
    <row r="370" spans="1:10">
      <c r="A370" s="5" t="s">
        <v>1517</v>
      </c>
      <c r="B370" s="6">
        <v>44970.795650995373</v>
      </c>
      <c r="C370" s="5" t="s">
        <v>164</v>
      </c>
      <c r="D370" s="7"/>
      <c r="E370" s="8"/>
      <c r="H370" s="9">
        <v>67.599999999999994</v>
      </c>
      <c r="I370" s="5" t="s">
        <v>36</v>
      </c>
      <c r="J370" s="8" t="s">
        <v>164</v>
      </c>
    </row>
    <row r="371" spans="1:10">
      <c r="A371" s="5" t="s">
        <v>1517</v>
      </c>
      <c r="B371" s="6">
        <v>44970.795650995373</v>
      </c>
      <c r="C371" s="5" t="s">
        <v>164</v>
      </c>
      <c r="D371" s="7"/>
      <c r="E371" s="8"/>
      <c r="H371" s="9">
        <v>128.80000000000001</v>
      </c>
      <c r="I371" s="10" t="s">
        <v>37</v>
      </c>
      <c r="J371" s="8" t="s">
        <v>164</v>
      </c>
    </row>
    <row r="372" spans="1:10">
      <c r="A372" s="11" t="s">
        <v>22</v>
      </c>
      <c r="B372" s="3"/>
      <c r="C372" s="3"/>
      <c r="D372" s="7"/>
      <c r="E372" s="8"/>
      <c r="H372" s="9"/>
      <c r="I372" s="10"/>
      <c r="J372" s="5"/>
    </row>
    <row r="373" spans="1:10" ht="15.75">
      <c r="A373" s="13" t="s">
        <v>23</v>
      </c>
      <c r="B373" s="13" t="s">
        <v>24</v>
      </c>
      <c r="C373" s="13" t="s">
        <v>25</v>
      </c>
      <c r="D373" s="69">
        <v>112774013</v>
      </c>
      <c r="E373" s="14">
        <v>112774146</v>
      </c>
      <c r="H373" s="9"/>
      <c r="I373" s="10"/>
      <c r="J373" s="5"/>
    </row>
    <row r="374" spans="1:10">
      <c r="D374" s="35" t="s">
        <v>641</v>
      </c>
    </row>
    <row r="376" spans="1:10">
      <c r="A376" s="1" t="s">
        <v>0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3" t="s">
        <v>1535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95" t="s">
        <v>0</v>
      </c>
      <c r="B378" s="95" t="s">
        <v>2</v>
      </c>
      <c r="C378" s="95" t="s">
        <v>3</v>
      </c>
      <c r="D378" s="95" t="s">
        <v>4</v>
      </c>
      <c r="E378" s="95" t="s">
        <v>5</v>
      </c>
      <c r="F378" s="97" t="s">
        <v>6</v>
      </c>
      <c r="G378" s="98"/>
      <c r="H378" s="99"/>
      <c r="I378" s="95" t="s">
        <v>7</v>
      </c>
      <c r="J378" s="95" t="s">
        <v>8</v>
      </c>
    </row>
    <row r="379" spans="1:10">
      <c r="A379" s="96"/>
      <c r="B379" s="96"/>
      <c r="C379" s="96"/>
      <c r="D379" s="96"/>
      <c r="E379" s="96"/>
      <c r="F379" s="4" t="s">
        <v>9</v>
      </c>
      <c r="G379" s="4" t="s">
        <v>10</v>
      </c>
      <c r="H379" s="4" t="s">
        <v>11</v>
      </c>
      <c r="I379" s="96"/>
      <c r="J379" s="96"/>
    </row>
    <row r="380" spans="1:10">
      <c r="A380" s="5" t="s">
        <v>1555</v>
      </c>
      <c r="B380" s="6">
        <v>44971.803308981478</v>
      </c>
      <c r="C380" s="5" t="s">
        <v>164</v>
      </c>
      <c r="D380" s="7"/>
      <c r="E380" s="8"/>
      <c r="F380" s="9">
        <v>12045.61</v>
      </c>
      <c r="I380" s="10" t="s">
        <v>9</v>
      </c>
      <c r="J380" s="8" t="s">
        <v>164</v>
      </c>
    </row>
    <row r="381" spans="1:10">
      <c r="A381" s="11" t="s">
        <v>22</v>
      </c>
      <c r="B381" s="3"/>
      <c r="C381" s="3"/>
      <c r="D381" s="7"/>
      <c r="E381" s="8"/>
      <c r="H381" s="9"/>
      <c r="I381" s="10"/>
      <c r="J381" s="5"/>
    </row>
    <row r="382" spans="1:10" ht="15.75">
      <c r="A382" s="13" t="s">
        <v>23</v>
      </c>
      <c r="B382" s="13" t="s">
        <v>24</v>
      </c>
      <c r="C382" s="13" t="s">
        <v>25</v>
      </c>
      <c r="D382" s="69">
        <v>112775850</v>
      </c>
      <c r="E382" s="14">
        <v>112782334</v>
      </c>
      <c r="H382" s="9"/>
      <c r="I382" s="10"/>
      <c r="J382" s="5"/>
    </row>
    <row r="383" spans="1:10">
      <c r="A383" s="5"/>
      <c r="B383" s="6"/>
      <c r="C383" s="5"/>
      <c r="D383" s="35" t="s">
        <v>641</v>
      </c>
      <c r="E383" s="8"/>
      <c r="H383" s="9"/>
      <c r="I383" s="10"/>
      <c r="J383" s="5"/>
    </row>
    <row r="385" spans="1:10">
      <c r="A385" s="1" t="s">
        <v>0</v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>
      <c r="A386" s="3" t="s">
        <v>1572</v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95" t="s">
        <v>0</v>
      </c>
      <c r="B387" s="95" t="s">
        <v>2</v>
      </c>
      <c r="C387" s="95" t="s">
        <v>3</v>
      </c>
      <c r="D387" s="95" t="s">
        <v>4</v>
      </c>
      <c r="E387" s="95" t="s">
        <v>5</v>
      </c>
      <c r="F387" s="97" t="s">
        <v>6</v>
      </c>
      <c r="G387" s="98"/>
      <c r="H387" s="99"/>
      <c r="I387" s="95" t="s">
        <v>7</v>
      </c>
      <c r="J387" s="95" t="s">
        <v>8</v>
      </c>
    </row>
    <row r="388" spans="1:10">
      <c r="A388" s="96"/>
      <c r="B388" s="96"/>
      <c r="C388" s="96"/>
      <c r="D388" s="96"/>
      <c r="E388" s="96"/>
      <c r="F388" s="4" t="s">
        <v>9</v>
      </c>
      <c r="G388" s="4" t="s">
        <v>10</v>
      </c>
      <c r="H388" s="4" t="s">
        <v>11</v>
      </c>
      <c r="I388" s="96"/>
      <c r="J388" s="96"/>
    </row>
    <row r="389" spans="1:10">
      <c r="A389" s="5" t="s">
        <v>1593</v>
      </c>
      <c r="B389" s="6">
        <v>44972.808299363423</v>
      </c>
      <c r="C389" s="5" t="s">
        <v>164</v>
      </c>
      <c r="D389" s="7"/>
      <c r="E389" s="8"/>
      <c r="F389" s="9">
        <v>7771.84</v>
      </c>
      <c r="I389" s="10" t="s">
        <v>9</v>
      </c>
      <c r="J389" s="8" t="s">
        <v>164</v>
      </c>
    </row>
    <row r="390" spans="1:10">
      <c r="A390" s="5" t="s">
        <v>1593</v>
      </c>
      <c r="B390" s="6">
        <v>44972.808299363423</v>
      </c>
      <c r="C390" s="5" t="s">
        <v>164</v>
      </c>
      <c r="D390" s="7"/>
      <c r="E390" s="8"/>
      <c r="H390" s="9">
        <v>222</v>
      </c>
      <c r="I390" s="5" t="s">
        <v>36</v>
      </c>
      <c r="J390" s="8" t="s">
        <v>164</v>
      </c>
    </row>
    <row r="391" spans="1:10">
      <c r="A391" s="11" t="s">
        <v>22</v>
      </c>
      <c r="B391" s="3"/>
      <c r="C391" s="3"/>
      <c r="D391" s="7"/>
      <c r="E391" s="8"/>
      <c r="H391" s="9"/>
      <c r="I391" s="10"/>
      <c r="J391" s="5"/>
    </row>
    <row r="392" spans="1:10" ht="15.75">
      <c r="A392" s="13" t="s">
        <v>23</v>
      </c>
      <c r="B392" s="13" t="s">
        <v>24</v>
      </c>
      <c r="C392" s="13" t="s">
        <v>25</v>
      </c>
      <c r="D392" s="69">
        <v>112790302</v>
      </c>
      <c r="E392" s="14">
        <v>112790558</v>
      </c>
      <c r="H392" s="9"/>
      <c r="I392" s="10"/>
      <c r="J392" s="5"/>
    </row>
    <row r="393" spans="1:10">
      <c r="D393" s="35" t="s">
        <v>641</v>
      </c>
    </row>
    <row r="395" spans="1:10">
      <c r="A395" s="1" t="s">
        <v>0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3" t="s">
        <v>1612</v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95" t="s">
        <v>0</v>
      </c>
      <c r="B397" s="95" t="s">
        <v>2</v>
      </c>
      <c r="C397" s="95" t="s">
        <v>3</v>
      </c>
      <c r="D397" s="95" t="s">
        <v>4</v>
      </c>
      <c r="E397" s="95" t="s">
        <v>5</v>
      </c>
      <c r="F397" s="97" t="s">
        <v>6</v>
      </c>
      <c r="G397" s="98"/>
      <c r="H397" s="99"/>
      <c r="I397" s="95" t="s">
        <v>7</v>
      </c>
      <c r="J397" s="95" t="s">
        <v>8</v>
      </c>
    </row>
    <row r="398" spans="1:10">
      <c r="A398" s="96"/>
      <c r="B398" s="96"/>
      <c r="C398" s="96"/>
      <c r="D398" s="96"/>
      <c r="E398" s="96"/>
      <c r="F398" s="4" t="s">
        <v>9</v>
      </c>
      <c r="G398" s="4" t="s">
        <v>10</v>
      </c>
      <c r="H398" s="4" t="s">
        <v>11</v>
      </c>
      <c r="I398" s="96"/>
      <c r="J398" s="96"/>
    </row>
    <row r="399" spans="1:10">
      <c r="A399" s="5" t="s">
        <v>1635</v>
      </c>
      <c r="B399" s="6">
        <v>44973.785905682867</v>
      </c>
      <c r="C399" s="5" t="s">
        <v>164</v>
      </c>
      <c r="D399" s="7"/>
      <c r="E399" s="8"/>
      <c r="F399" s="9">
        <v>6578.64</v>
      </c>
      <c r="I399" s="10" t="s">
        <v>9</v>
      </c>
      <c r="J399" s="8" t="s">
        <v>164</v>
      </c>
    </row>
    <row r="400" spans="1:10">
      <c r="A400" s="11" t="s">
        <v>22</v>
      </c>
      <c r="B400" s="3"/>
      <c r="C400" s="3"/>
      <c r="D400" s="7"/>
      <c r="E400" s="8"/>
      <c r="H400" s="9"/>
      <c r="I400" s="10"/>
      <c r="J400" s="8"/>
    </row>
    <row r="401" spans="1:10" ht="15.75">
      <c r="A401" s="13" t="s">
        <v>23</v>
      </c>
      <c r="B401" s="13" t="s">
        <v>24</v>
      </c>
      <c r="C401" s="13" t="s">
        <v>25</v>
      </c>
      <c r="D401" s="69">
        <v>112799849</v>
      </c>
      <c r="E401" s="14">
        <v>112799994</v>
      </c>
      <c r="H401" s="9"/>
      <c r="I401" s="10"/>
      <c r="J401" s="8"/>
    </row>
    <row r="402" spans="1:10">
      <c r="D402" s="35" t="s">
        <v>641</v>
      </c>
    </row>
    <row r="404" spans="1:10">
      <c r="A404" s="1" t="s">
        <v>0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3" t="s">
        <v>1656</v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95" t="s">
        <v>0</v>
      </c>
      <c r="B406" s="95" t="s">
        <v>2</v>
      </c>
      <c r="C406" s="95" t="s">
        <v>3</v>
      </c>
      <c r="D406" s="95" t="s">
        <v>4</v>
      </c>
      <c r="E406" s="95" t="s">
        <v>5</v>
      </c>
      <c r="F406" s="97" t="s">
        <v>6</v>
      </c>
      <c r="G406" s="98"/>
      <c r="H406" s="99"/>
      <c r="I406" s="95" t="s">
        <v>7</v>
      </c>
      <c r="J406" s="95" t="s">
        <v>8</v>
      </c>
    </row>
    <row r="407" spans="1:10">
      <c r="A407" s="96"/>
      <c r="B407" s="96"/>
      <c r="C407" s="96"/>
      <c r="D407" s="96"/>
      <c r="E407" s="96"/>
      <c r="F407" s="4" t="s">
        <v>9</v>
      </c>
      <c r="G407" s="4" t="s">
        <v>10</v>
      </c>
      <c r="H407" s="4" t="s">
        <v>11</v>
      </c>
      <c r="I407" s="96"/>
      <c r="J407" s="96"/>
    </row>
    <row r="408" spans="1:10">
      <c r="A408" s="5" t="s">
        <v>1695</v>
      </c>
      <c r="B408" s="6">
        <v>44974.796369722222</v>
      </c>
      <c r="C408" s="5" t="s">
        <v>164</v>
      </c>
      <c r="D408" s="7"/>
      <c r="E408" s="8"/>
      <c r="F408" s="9">
        <v>3114.69</v>
      </c>
      <c r="I408" s="10" t="s">
        <v>9</v>
      </c>
      <c r="J408" s="8" t="s">
        <v>164</v>
      </c>
    </row>
    <row r="409" spans="1:10">
      <c r="A409" s="5" t="s">
        <v>1695</v>
      </c>
      <c r="B409" s="6">
        <v>44974.796369722222</v>
      </c>
      <c r="C409" s="5" t="s">
        <v>164</v>
      </c>
      <c r="D409" s="7"/>
      <c r="E409" s="8"/>
      <c r="H409" s="9">
        <v>43.71</v>
      </c>
      <c r="I409" s="10" t="s">
        <v>37</v>
      </c>
      <c r="J409" s="8" t="s">
        <v>164</v>
      </c>
    </row>
    <row r="410" spans="1:10">
      <c r="A410" s="11" t="s">
        <v>22</v>
      </c>
      <c r="B410" s="3"/>
      <c r="C410" s="3"/>
      <c r="D410" s="7"/>
      <c r="E410" s="8"/>
      <c r="G410" s="9"/>
      <c r="I410" s="10"/>
      <c r="J410" s="8"/>
    </row>
    <row r="411" spans="1:10" ht="15.75">
      <c r="A411" s="13" t="s">
        <v>23</v>
      </c>
      <c r="B411" s="13" t="s">
        <v>24</v>
      </c>
      <c r="C411" s="13" t="s">
        <v>25</v>
      </c>
      <c r="D411" s="69">
        <v>112799811</v>
      </c>
      <c r="E411" s="14">
        <v>112799995</v>
      </c>
      <c r="G411" s="9"/>
      <c r="I411" s="10"/>
      <c r="J411" s="8"/>
    </row>
    <row r="412" spans="1:10">
      <c r="A412" s="5"/>
      <c r="B412" s="6"/>
      <c r="C412" s="5"/>
      <c r="D412" s="35" t="s">
        <v>641</v>
      </c>
      <c r="E412" s="8"/>
      <c r="G412" s="9"/>
      <c r="I412" s="10"/>
      <c r="J412" s="8"/>
    </row>
    <row r="413" spans="1:10">
      <c r="A413" s="5"/>
      <c r="B413" s="6"/>
      <c r="C413" s="5"/>
      <c r="D413" s="7"/>
      <c r="E413" s="8"/>
      <c r="G413" s="9"/>
      <c r="I413" s="10"/>
      <c r="J413" s="8"/>
    </row>
    <row r="414" spans="1:10">
      <c r="A414" s="1" t="s">
        <v>0</v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>
      <c r="A415" s="3" t="s">
        <v>1649</v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>
      <c r="A416" s="95" t="s">
        <v>0</v>
      </c>
      <c r="B416" s="95" t="s">
        <v>2</v>
      </c>
      <c r="C416" s="95" t="s">
        <v>3</v>
      </c>
      <c r="D416" s="95" t="s">
        <v>4</v>
      </c>
      <c r="E416" s="95" t="s">
        <v>5</v>
      </c>
      <c r="F416" s="97" t="s">
        <v>6</v>
      </c>
      <c r="G416" s="98"/>
      <c r="H416" s="99"/>
      <c r="I416" s="95" t="s">
        <v>7</v>
      </c>
      <c r="J416" s="95" t="s">
        <v>8</v>
      </c>
    </row>
    <row r="417" spans="1:10">
      <c r="A417" s="96"/>
      <c r="B417" s="96"/>
      <c r="C417" s="96"/>
      <c r="D417" s="96"/>
      <c r="E417" s="96"/>
      <c r="F417" s="4" t="s">
        <v>9</v>
      </c>
      <c r="G417" s="4" t="s">
        <v>10</v>
      </c>
      <c r="H417" s="4" t="s">
        <v>11</v>
      </c>
      <c r="I417" s="96"/>
      <c r="J417" s="96"/>
    </row>
    <row r="418" spans="1:10">
      <c r="A418" s="5" t="s">
        <v>1694</v>
      </c>
      <c r="B418" s="6">
        <v>44975.708672754627</v>
      </c>
      <c r="C418" s="5" t="s">
        <v>164</v>
      </c>
      <c r="D418" s="7"/>
      <c r="E418" s="8"/>
      <c r="F418" s="9">
        <v>4485.34</v>
      </c>
      <c r="I418" s="10" t="s">
        <v>9</v>
      </c>
      <c r="J418" s="8" t="s">
        <v>164</v>
      </c>
    </row>
    <row r="419" spans="1:10">
      <c r="A419" s="5" t="s">
        <v>1694</v>
      </c>
      <c r="B419" s="6">
        <v>44975.708672754627</v>
      </c>
      <c r="C419" s="5" t="s">
        <v>164</v>
      </c>
      <c r="D419" s="7"/>
      <c r="E419" s="8"/>
      <c r="H419" s="9">
        <v>582.26</v>
      </c>
      <c r="I419" s="5" t="s">
        <v>36</v>
      </c>
      <c r="J419" s="8" t="s">
        <v>164</v>
      </c>
    </row>
    <row r="420" spans="1:10">
      <c r="A420" s="11" t="s">
        <v>22</v>
      </c>
      <c r="B420" s="3"/>
      <c r="C420" s="3"/>
      <c r="D420" s="7"/>
      <c r="E420" s="8"/>
      <c r="G420" s="9"/>
      <c r="I420" s="10"/>
      <c r="J420" s="8"/>
    </row>
    <row r="421" spans="1:10" ht="15.75">
      <c r="A421" s="13" t="s">
        <v>23</v>
      </c>
      <c r="B421" s="13" t="s">
        <v>24</v>
      </c>
      <c r="C421" s="13" t="s">
        <v>25</v>
      </c>
      <c r="D421" s="69">
        <v>112808024</v>
      </c>
      <c r="E421" s="14">
        <v>112808165</v>
      </c>
      <c r="G421" s="9"/>
      <c r="I421" s="10"/>
      <c r="J421" s="8"/>
    </row>
    <row r="422" spans="1:10">
      <c r="D422" s="35" t="s">
        <v>641</v>
      </c>
    </row>
    <row r="424" spans="1:10">
      <c r="A424" s="1" t="s">
        <v>0</v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3" t="s">
        <v>1714</v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>
      <c r="A426" s="95" t="s">
        <v>0</v>
      </c>
      <c r="B426" s="95" t="s">
        <v>2</v>
      </c>
      <c r="C426" s="95" t="s">
        <v>3</v>
      </c>
      <c r="D426" s="95" t="s">
        <v>4</v>
      </c>
      <c r="E426" s="95" t="s">
        <v>5</v>
      </c>
      <c r="F426" s="97" t="s">
        <v>6</v>
      </c>
      <c r="G426" s="98"/>
      <c r="H426" s="99"/>
      <c r="I426" s="95" t="s">
        <v>7</v>
      </c>
      <c r="J426" s="95" t="s">
        <v>8</v>
      </c>
    </row>
    <row r="427" spans="1:10">
      <c r="A427" s="96"/>
      <c r="B427" s="96"/>
      <c r="C427" s="96"/>
      <c r="D427" s="96"/>
      <c r="E427" s="96"/>
      <c r="F427" s="4" t="s">
        <v>9</v>
      </c>
      <c r="G427" s="4" t="s">
        <v>10</v>
      </c>
      <c r="H427" s="4" t="s">
        <v>11</v>
      </c>
      <c r="I427" s="96"/>
      <c r="J427" s="96"/>
    </row>
    <row r="428" spans="1:10">
      <c r="A428" s="40" t="s">
        <v>1715</v>
      </c>
      <c r="B428" s="52"/>
      <c r="C428" s="40"/>
      <c r="D428" s="23"/>
      <c r="E428" s="8"/>
      <c r="H428" s="9"/>
      <c r="I428" s="5"/>
      <c r="J428" s="8"/>
    </row>
    <row r="429" spans="1:10">
      <c r="A429" s="11" t="s">
        <v>22</v>
      </c>
      <c r="B429" s="3"/>
      <c r="C429" s="3"/>
      <c r="D429" s="7"/>
      <c r="E429" s="8"/>
      <c r="G429" s="9"/>
      <c r="I429" s="10"/>
      <c r="J429" s="8"/>
    </row>
    <row r="430" spans="1:10">
      <c r="A430" s="13" t="s">
        <v>23</v>
      </c>
      <c r="B430" s="13" t="s">
        <v>24</v>
      </c>
      <c r="C430" s="13" t="s">
        <v>25</v>
      </c>
      <c r="D430" s="7"/>
      <c r="E430" s="8"/>
      <c r="G430" s="9"/>
      <c r="I430" s="10"/>
      <c r="J430" s="8"/>
    </row>
    <row r="432" spans="1:10">
      <c r="A432" s="1" t="s">
        <v>0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3" t="s">
        <v>1716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95" t="s">
        <v>0</v>
      </c>
      <c r="B434" s="95" t="s">
        <v>2</v>
      </c>
      <c r="C434" s="95" t="s">
        <v>3</v>
      </c>
      <c r="D434" s="95" t="s">
        <v>4</v>
      </c>
      <c r="E434" s="95" t="s">
        <v>5</v>
      </c>
      <c r="F434" s="97" t="s">
        <v>6</v>
      </c>
      <c r="G434" s="98"/>
      <c r="H434" s="99"/>
      <c r="I434" s="95" t="s">
        <v>7</v>
      </c>
      <c r="J434" s="95" t="s">
        <v>8</v>
      </c>
    </row>
    <row r="435" spans="1:10">
      <c r="A435" s="96"/>
      <c r="B435" s="96"/>
      <c r="C435" s="96"/>
      <c r="D435" s="96"/>
      <c r="E435" s="96"/>
      <c r="F435" s="4" t="s">
        <v>9</v>
      </c>
      <c r="G435" s="4" t="s">
        <v>10</v>
      </c>
      <c r="H435" s="4" t="s">
        <v>11</v>
      </c>
      <c r="I435" s="96"/>
      <c r="J435" s="96"/>
    </row>
    <row r="436" spans="1:10">
      <c r="A436" s="40" t="s">
        <v>1715</v>
      </c>
      <c r="B436" s="52"/>
      <c r="C436" s="40"/>
      <c r="D436" s="23"/>
      <c r="E436" s="8"/>
      <c r="H436" s="9"/>
      <c r="I436" s="5"/>
      <c r="J436" s="8"/>
    </row>
    <row r="437" spans="1:10">
      <c r="A437" s="11" t="s">
        <v>22</v>
      </c>
      <c r="B437" s="3"/>
      <c r="C437" s="3"/>
      <c r="D437" s="7"/>
      <c r="E437" s="8"/>
      <c r="G437" s="9"/>
      <c r="I437" s="10"/>
      <c r="J437" s="8"/>
    </row>
    <row r="438" spans="1:10">
      <c r="A438" s="13" t="s">
        <v>23</v>
      </c>
      <c r="B438" s="13" t="s">
        <v>24</v>
      </c>
      <c r="C438" s="13" t="s">
        <v>25</v>
      </c>
    </row>
    <row r="441" spans="1:10">
      <c r="A441" s="1" t="s">
        <v>0</v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>
      <c r="A442" s="3" t="s">
        <v>1728</v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>
      <c r="A443" s="95" t="s">
        <v>0</v>
      </c>
      <c r="B443" s="95" t="s">
        <v>2</v>
      </c>
      <c r="C443" s="95" t="s">
        <v>3</v>
      </c>
      <c r="D443" s="95" t="s">
        <v>4</v>
      </c>
      <c r="E443" s="95" t="s">
        <v>5</v>
      </c>
      <c r="F443" s="97" t="s">
        <v>6</v>
      </c>
      <c r="G443" s="98"/>
      <c r="H443" s="99"/>
      <c r="I443" s="95" t="s">
        <v>7</v>
      </c>
      <c r="J443" s="95" t="s">
        <v>8</v>
      </c>
    </row>
    <row r="444" spans="1:10">
      <c r="A444" s="96"/>
      <c r="B444" s="96"/>
      <c r="C444" s="96"/>
      <c r="D444" s="96"/>
      <c r="E444" s="96"/>
      <c r="F444" s="4" t="s">
        <v>9</v>
      </c>
      <c r="G444" s="4" t="s">
        <v>10</v>
      </c>
      <c r="H444" s="4" t="s">
        <v>11</v>
      </c>
      <c r="I444" s="96"/>
      <c r="J444" s="96"/>
    </row>
    <row r="445" spans="1:10">
      <c r="A445" s="5" t="s">
        <v>1753</v>
      </c>
      <c r="B445" s="6">
        <v>44979.793626203704</v>
      </c>
      <c r="C445" s="5" t="s">
        <v>164</v>
      </c>
      <c r="D445" s="7"/>
      <c r="E445" s="8"/>
      <c r="F445" s="9">
        <v>4672.34</v>
      </c>
      <c r="I445" s="10" t="s">
        <v>9</v>
      </c>
      <c r="J445" s="8" t="s">
        <v>164</v>
      </c>
    </row>
    <row r="446" spans="1:10">
      <c r="A446" s="5" t="s">
        <v>1753</v>
      </c>
      <c r="B446" s="6">
        <v>44979.793626203704</v>
      </c>
      <c r="C446" s="5" t="s">
        <v>164</v>
      </c>
      <c r="D446" s="7"/>
      <c r="E446" s="8"/>
      <c r="H446" s="9">
        <v>43.71</v>
      </c>
      <c r="I446" s="5" t="s">
        <v>36</v>
      </c>
      <c r="J446" s="8" t="s">
        <v>164</v>
      </c>
    </row>
    <row r="447" spans="1:10">
      <c r="A447" s="11" t="s">
        <v>22</v>
      </c>
      <c r="B447" s="3"/>
      <c r="C447" s="3"/>
      <c r="D447" s="7"/>
      <c r="E447" s="8"/>
      <c r="H447" s="9"/>
      <c r="I447" s="10"/>
      <c r="J447" s="5"/>
    </row>
    <row r="448" spans="1:10">
      <c r="A448" s="13" t="s">
        <v>23</v>
      </c>
      <c r="B448" s="13" t="s">
        <v>24</v>
      </c>
      <c r="C448" s="13" t="s">
        <v>25</v>
      </c>
      <c r="D448" s="7"/>
      <c r="E448" s="8"/>
      <c r="H448" s="9"/>
      <c r="I448" s="10"/>
      <c r="J448" s="5"/>
    </row>
    <row r="449" spans="1:10">
      <c r="A449" s="5"/>
      <c r="B449" s="6"/>
      <c r="C449" s="5"/>
      <c r="D449" s="7"/>
      <c r="E449" s="8"/>
      <c r="H449" s="9"/>
      <c r="I449" s="10"/>
      <c r="J449" s="5"/>
    </row>
  </sheetData>
  <mergeCells count="368">
    <mergeCell ref="A434:A435"/>
    <mergeCell ref="B434:B435"/>
    <mergeCell ref="C434:C435"/>
    <mergeCell ref="D434:D435"/>
    <mergeCell ref="E434:E435"/>
    <mergeCell ref="F434:H434"/>
    <mergeCell ref="I434:I435"/>
    <mergeCell ref="J434:J435"/>
    <mergeCell ref="A406:A407"/>
    <mergeCell ref="B406:B407"/>
    <mergeCell ref="C406:C407"/>
    <mergeCell ref="D406:D407"/>
    <mergeCell ref="E406:E407"/>
    <mergeCell ref="F406:H406"/>
    <mergeCell ref="I406:I407"/>
    <mergeCell ref="J406:J407"/>
    <mergeCell ref="A426:A427"/>
    <mergeCell ref="B426:B427"/>
    <mergeCell ref="C426:C427"/>
    <mergeCell ref="D426:D427"/>
    <mergeCell ref="E426:E427"/>
    <mergeCell ref="F426:H426"/>
    <mergeCell ref="I426:I427"/>
    <mergeCell ref="J426:J427"/>
    <mergeCell ref="A298:A299"/>
    <mergeCell ref="B298:B299"/>
    <mergeCell ref="C298:C299"/>
    <mergeCell ref="D298:D299"/>
    <mergeCell ref="E298:E299"/>
    <mergeCell ref="F298:H298"/>
    <mergeCell ref="I298:I299"/>
    <mergeCell ref="J298:J299"/>
    <mergeCell ref="I337:I338"/>
    <mergeCell ref="J337:J338"/>
    <mergeCell ref="A337:A338"/>
    <mergeCell ref="B337:B338"/>
    <mergeCell ref="C337:C338"/>
    <mergeCell ref="D337:D338"/>
    <mergeCell ref="E337:E338"/>
    <mergeCell ref="F337:H337"/>
    <mergeCell ref="I328:I329"/>
    <mergeCell ref="J328:J329"/>
    <mergeCell ref="A328:A329"/>
    <mergeCell ref="B328:B329"/>
    <mergeCell ref="C328:C329"/>
    <mergeCell ref="D328:D329"/>
    <mergeCell ref="E328:E329"/>
    <mergeCell ref="F328:H328"/>
    <mergeCell ref="I260:I261"/>
    <mergeCell ref="J260:J261"/>
    <mergeCell ref="A260:A261"/>
    <mergeCell ref="B260:B261"/>
    <mergeCell ref="C260:C261"/>
    <mergeCell ref="D260:D261"/>
    <mergeCell ref="E260:E261"/>
    <mergeCell ref="F260:H260"/>
    <mergeCell ref="I318:I319"/>
    <mergeCell ref="J318:J319"/>
    <mergeCell ref="A318:A319"/>
    <mergeCell ref="B318:B319"/>
    <mergeCell ref="C318:C319"/>
    <mergeCell ref="D318:D319"/>
    <mergeCell ref="E318:E319"/>
    <mergeCell ref="F318:H318"/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I240:I241"/>
    <mergeCell ref="J240:J241"/>
    <mergeCell ref="I279:I280"/>
    <mergeCell ref="J279:J280"/>
    <mergeCell ref="I250:I251"/>
    <mergeCell ref="J250:J251"/>
    <mergeCell ref="A231:A232"/>
    <mergeCell ref="B231:B232"/>
    <mergeCell ref="C231:C232"/>
    <mergeCell ref="D231:D232"/>
    <mergeCell ref="E231:E232"/>
    <mergeCell ref="F231:H231"/>
    <mergeCell ref="A279:A280"/>
    <mergeCell ref="B279:B280"/>
    <mergeCell ref="E279:E280"/>
    <mergeCell ref="F279:H279"/>
    <mergeCell ref="C279:C280"/>
    <mergeCell ref="D279:D280"/>
    <mergeCell ref="A250:A251"/>
    <mergeCell ref="B250:B251"/>
    <mergeCell ref="C250:C251"/>
    <mergeCell ref="D250:D251"/>
    <mergeCell ref="E250:E251"/>
    <mergeCell ref="F250:H250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I174:I175"/>
    <mergeCell ref="J174:J175"/>
    <mergeCell ref="A184:A185"/>
    <mergeCell ref="B184:B185"/>
    <mergeCell ref="C184:C185"/>
    <mergeCell ref="D184:D185"/>
    <mergeCell ref="E184:E185"/>
    <mergeCell ref="F184:H184"/>
    <mergeCell ref="I184:I185"/>
    <mergeCell ref="J184:J185"/>
    <mergeCell ref="A174:A175"/>
    <mergeCell ref="B174:B175"/>
    <mergeCell ref="C174:C175"/>
    <mergeCell ref="D174:D175"/>
    <mergeCell ref="E174:E175"/>
    <mergeCell ref="F174:H174"/>
    <mergeCell ref="I164:I165"/>
    <mergeCell ref="J164:J165"/>
    <mergeCell ref="A164:A165"/>
    <mergeCell ref="B164:B165"/>
    <mergeCell ref="C164:C165"/>
    <mergeCell ref="D164:D165"/>
    <mergeCell ref="E164:E165"/>
    <mergeCell ref="F164:H164"/>
    <mergeCell ref="I155:I156"/>
    <mergeCell ref="J155:J156"/>
    <mergeCell ref="A155:A156"/>
    <mergeCell ref="B155:B156"/>
    <mergeCell ref="C155:C156"/>
    <mergeCell ref="D155:D156"/>
    <mergeCell ref="E155:E156"/>
    <mergeCell ref="F155:H155"/>
    <mergeCell ref="I98:I99"/>
    <mergeCell ref="J98:J99"/>
    <mergeCell ref="A98:A99"/>
    <mergeCell ref="B98:B99"/>
    <mergeCell ref="C98:C99"/>
    <mergeCell ref="D98:D99"/>
    <mergeCell ref="E98:E99"/>
    <mergeCell ref="F98:H98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F116:H116"/>
    <mergeCell ref="I116:I117"/>
    <mergeCell ref="J116:J117"/>
    <mergeCell ref="A126:A127"/>
    <mergeCell ref="B126:B127"/>
    <mergeCell ref="C126:C127"/>
    <mergeCell ref="D126:D127"/>
    <mergeCell ref="E126:E127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0:I31"/>
    <mergeCell ref="J30:J31"/>
    <mergeCell ref="A30:A31"/>
    <mergeCell ref="B30:B31"/>
    <mergeCell ref="C30:C31"/>
    <mergeCell ref="D30:D31"/>
    <mergeCell ref="E30:E31"/>
    <mergeCell ref="F30:H30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F88:H88"/>
    <mergeCell ref="I88:I89"/>
    <mergeCell ref="J88:J89"/>
    <mergeCell ref="A88:A89"/>
    <mergeCell ref="B88:B89"/>
    <mergeCell ref="C88:C89"/>
    <mergeCell ref="D88:D89"/>
    <mergeCell ref="E88:E89"/>
    <mergeCell ref="I69:I70"/>
    <mergeCell ref="J69:J70"/>
    <mergeCell ref="A69:A70"/>
    <mergeCell ref="B69:B70"/>
    <mergeCell ref="C69:C70"/>
    <mergeCell ref="D69:D70"/>
    <mergeCell ref="E69:E70"/>
    <mergeCell ref="F69:H69"/>
    <mergeCell ref="F79:H79"/>
    <mergeCell ref="I79:I80"/>
    <mergeCell ref="J79:J80"/>
    <mergeCell ref="A79:A80"/>
    <mergeCell ref="B79:B80"/>
    <mergeCell ref="C79:C80"/>
    <mergeCell ref="D79:D80"/>
    <mergeCell ref="E79:E80"/>
    <mergeCell ref="A116:A117"/>
    <mergeCell ref="B116:B117"/>
    <mergeCell ref="C116:C117"/>
    <mergeCell ref="D116:D117"/>
    <mergeCell ref="E116:E117"/>
    <mergeCell ref="I145:I146"/>
    <mergeCell ref="J145:J146"/>
    <mergeCell ref="A145:A146"/>
    <mergeCell ref="B145:B146"/>
    <mergeCell ref="C145:C146"/>
    <mergeCell ref="D145:D146"/>
    <mergeCell ref="E145:E146"/>
    <mergeCell ref="F145:H145"/>
    <mergeCell ref="F126:H126"/>
    <mergeCell ref="I126:I127"/>
    <mergeCell ref="J126:J127"/>
    <mergeCell ref="I221:I222"/>
    <mergeCell ref="J221:J222"/>
    <mergeCell ref="A221:A222"/>
    <mergeCell ref="B221:B222"/>
    <mergeCell ref="C221:C222"/>
    <mergeCell ref="D221:D222"/>
    <mergeCell ref="E221:E222"/>
    <mergeCell ref="F221:H221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I231:I232"/>
    <mergeCell ref="J231:J232"/>
    <mergeCell ref="A240:A241"/>
    <mergeCell ref="B240:B241"/>
    <mergeCell ref="C240:C241"/>
    <mergeCell ref="D240:D241"/>
    <mergeCell ref="E240:E241"/>
    <mergeCell ref="F240:H240"/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I357:I358"/>
    <mergeCell ref="J357:J358"/>
    <mergeCell ref="A357:A358"/>
    <mergeCell ref="B357:B358"/>
    <mergeCell ref="C357:C358"/>
    <mergeCell ref="D357:D358"/>
    <mergeCell ref="E357:E358"/>
    <mergeCell ref="F357:H357"/>
    <mergeCell ref="A348:A349"/>
    <mergeCell ref="B348:B349"/>
    <mergeCell ref="C348:C349"/>
    <mergeCell ref="D348:D349"/>
    <mergeCell ref="E348:E349"/>
    <mergeCell ref="F348:H348"/>
    <mergeCell ref="I348:I349"/>
    <mergeCell ref="J348:J349"/>
    <mergeCell ref="I367:I368"/>
    <mergeCell ref="J367:J368"/>
    <mergeCell ref="A367:A368"/>
    <mergeCell ref="B367:B368"/>
    <mergeCell ref="C367:C368"/>
    <mergeCell ref="D367:D368"/>
    <mergeCell ref="E367:E368"/>
    <mergeCell ref="F367:H367"/>
    <mergeCell ref="I387:I388"/>
    <mergeCell ref="J387:J388"/>
    <mergeCell ref="A387:A388"/>
    <mergeCell ref="B387:B388"/>
    <mergeCell ref="C387:C388"/>
    <mergeCell ref="D387:D388"/>
    <mergeCell ref="E387:E388"/>
    <mergeCell ref="F387:H387"/>
    <mergeCell ref="I378:I379"/>
    <mergeCell ref="J378:J379"/>
    <mergeCell ref="A378:A379"/>
    <mergeCell ref="B378:B379"/>
    <mergeCell ref="C378:C379"/>
    <mergeCell ref="D378:D379"/>
    <mergeCell ref="E378:E379"/>
    <mergeCell ref="F378:H378"/>
    <mergeCell ref="I443:I444"/>
    <mergeCell ref="J443:J444"/>
    <mergeCell ref="A443:A444"/>
    <mergeCell ref="B443:B444"/>
    <mergeCell ref="C443:C444"/>
    <mergeCell ref="D443:D444"/>
    <mergeCell ref="E443:E444"/>
    <mergeCell ref="F443:H443"/>
    <mergeCell ref="I397:I398"/>
    <mergeCell ref="J397:J398"/>
    <mergeCell ref="A397:A398"/>
    <mergeCell ref="B397:B398"/>
    <mergeCell ref="C397:C398"/>
    <mergeCell ref="D397:D398"/>
    <mergeCell ref="E397:E398"/>
    <mergeCell ref="F397:H397"/>
    <mergeCell ref="I416:I417"/>
    <mergeCell ref="J416:J417"/>
    <mergeCell ref="A416:A417"/>
    <mergeCell ref="B416:B417"/>
    <mergeCell ref="C416:C417"/>
    <mergeCell ref="D416:D417"/>
    <mergeCell ref="E416:E417"/>
    <mergeCell ref="F416:H416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138F-06F0-4491-850D-329E39804ACE}">
  <sheetPr>
    <tabColor theme="8"/>
  </sheetPr>
  <dimension ref="A1:J710"/>
  <sheetViews>
    <sheetView topLeftCell="A646" workbookViewId="0">
      <selection activeCell="E693" sqref="E69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3.140625" customWidth="1"/>
    <col min="6" max="6" width="10.140625" bestFit="1" customWidth="1"/>
    <col min="7" max="7" width="8.5703125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212</v>
      </c>
      <c r="B5" s="6">
        <v>44925.968188148145</v>
      </c>
      <c r="C5" s="5" t="s">
        <v>166</v>
      </c>
      <c r="D5" s="7"/>
      <c r="E5" s="8"/>
      <c r="G5" s="9">
        <v>112646.1</v>
      </c>
      <c r="I5" s="10" t="s">
        <v>10</v>
      </c>
      <c r="J5" s="5" t="s">
        <v>169</v>
      </c>
    </row>
    <row r="6" spans="1:10">
      <c r="A6" s="5" t="s">
        <v>213</v>
      </c>
      <c r="B6" s="6">
        <v>44925.968188148145</v>
      </c>
      <c r="C6" s="5" t="s">
        <v>166</v>
      </c>
      <c r="D6" s="15">
        <v>45123199565</v>
      </c>
      <c r="E6" s="8" t="s">
        <v>167</v>
      </c>
      <c r="H6" s="9">
        <v>482.2</v>
      </c>
      <c r="I6" s="5" t="s">
        <v>28</v>
      </c>
      <c r="J6" s="8" t="s">
        <v>168</v>
      </c>
    </row>
    <row r="7" spans="1:10">
      <c r="A7" s="5" t="s">
        <v>213</v>
      </c>
      <c r="B7" s="6">
        <v>44925.968188148145</v>
      </c>
      <c r="C7" s="5" t="s">
        <v>166</v>
      </c>
      <c r="D7" s="15">
        <v>84330719957</v>
      </c>
      <c r="E7" s="8" t="s">
        <v>167</v>
      </c>
      <c r="H7" s="9">
        <v>19171.66</v>
      </c>
      <c r="I7" s="5" t="s">
        <v>28</v>
      </c>
      <c r="J7" s="5" t="s">
        <v>169</v>
      </c>
    </row>
    <row r="8" spans="1:10">
      <c r="A8" s="5" t="s">
        <v>213</v>
      </c>
      <c r="B8" s="6">
        <v>44925.968188148145</v>
      </c>
      <c r="C8" s="5" t="s">
        <v>166</v>
      </c>
      <c r="D8" s="15">
        <v>54510653719</v>
      </c>
      <c r="E8" s="8" t="s">
        <v>167</v>
      </c>
      <c r="H8" s="9">
        <v>2284.6</v>
      </c>
      <c r="I8" s="5" t="s">
        <v>28</v>
      </c>
      <c r="J8" s="5" t="s">
        <v>169</v>
      </c>
    </row>
    <row r="9" spans="1:10">
      <c r="A9" s="5" t="s">
        <v>213</v>
      </c>
      <c r="B9" s="6">
        <v>44925.968188148145</v>
      </c>
      <c r="C9" s="5" t="s">
        <v>166</v>
      </c>
      <c r="D9" s="7"/>
      <c r="E9" s="8"/>
      <c r="F9" s="9">
        <v>33569.1</v>
      </c>
      <c r="I9" s="10" t="s">
        <v>9</v>
      </c>
      <c r="J9" s="5" t="s">
        <v>169</v>
      </c>
    </row>
    <row r="10" spans="1:10">
      <c r="A10" s="5" t="s">
        <v>213</v>
      </c>
      <c r="B10" s="6">
        <v>44925.968188148145</v>
      </c>
      <c r="C10" s="5" t="s">
        <v>166</v>
      </c>
      <c r="D10" s="7"/>
      <c r="E10" s="8"/>
      <c r="F10" s="9">
        <v>6341.6</v>
      </c>
      <c r="I10" s="10" t="s">
        <v>9</v>
      </c>
      <c r="J10" s="8" t="s">
        <v>214</v>
      </c>
    </row>
    <row r="11" spans="1:10">
      <c r="A11" s="5" t="s">
        <v>213</v>
      </c>
      <c r="B11" s="6">
        <v>44925.968188148145</v>
      </c>
      <c r="C11" s="5" t="s">
        <v>166</v>
      </c>
      <c r="D11" s="7"/>
      <c r="E11" s="8"/>
      <c r="F11" s="9">
        <v>203772.1</v>
      </c>
      <c r="I11" s="10" t="s">
        <v>9</v>
      </c>
      <c r="J11" s="5" t="s">
        <v>171</v>
      </c>
    </row>
    <row r="12" spans="1:10">
      <c r="A12" s="5" t="s">
        <v>213</v>
      </c>
      <c r="B12" s="6">
        <v>44925.968188148145</v>
      </c>
      <c r="C12" s="5" t="s">
        <v>166</v>
      </c>
      <c r="D12" s="7"/>
      <c r="E12" s="8"/>
      <c r="F12" s="9">
        <v>14374.5</v>
      </c>
      <c r="I12" s="10" t="s">
        <v>9</v>
      </c>
      <c r="J12" s="8" t="s">
        <v>168</v>
      </c>
    </row>
    <row r="13" spans="1:10">
      <c r="A13" s="5" t="s">
        <v>213</v>
      </c>
      <c r="B13" s="6">
        <v>44925.968188148145</v>
      </c>
      <c r="C13" s="5" t="s">
        <v>166</v>
      </c>
      <c r="D13" s="7"/>
      <c r="E13" s="8"/>
      <c r="F13" s="9">
        <v>22533</v>
      </c>
      <c r="I13" s="10" t="s">
        <v>9</v>
      </c>
      <c r="J13" s="5" t="s">
        <v>215</v>
      </c>
    </row>
    <row r="14" spans="1:10">
      <c r="A14" s="11" t="s">
        <v>22</v>
      </c>
      <c r="B14" s="3"/>
      <c r="C14" s="3"/>
      <c r="D14" s="7"/>
      <c r="E14" s="8"/>
      <c r="F14" s="21">
        <f>SUM(F5:G13)</f>
        <v>393236.4</v>
      </c>
      <c r="H14" s="9"/>
      <c r="I14" s="10"/>
      <c r="J14" s="5"/>
    </row>
    <row r="15" spans="1:10" ht="15.75">
      <c r="A15" s="13" t="s">
        <v>23</v>
      </c>
      <c r="B15" s="13" t="s">
        <v>24</v>
      </c>
      <c r="C15" s="13" t="s">
        <v>25</v>
      </c>
      <c r="D15" s="14">
        <v>112519164</v>
      </c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8" spans="1:10">
      <c r="A18" s="1" t="s">
        <v>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 t="s">
        <v>1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95" t="s">
        <v>0</v>
      </c>
      <c r="B20" s="95" t="s">
        <v>2</v>
      </c>
      <c r="C20" s="95" t="s">
        <v>3</v>
      </c>
      <c r="D20" s="95" t="s">
        <v>4</v>
      </c>
      <c r="E20" s="95" t="s">
        <v>5</v>
      </c>
      <c r="F20" s="97" t="s">
        <v>6</v>
      </c>
      <c r="G20" s="98"/>
      <c r="H20" s="99"/>
      <c r="I20" s="95" t="s">
        <v>7</v>
      </c>
      <c r="J20" s="95" t="s">
        <v>8</v>
      </c>
    </row>
    <row r="21" spans="1:10">
      <c r="A21" s="96"/>
      <c r="B21" s="96"/>
      <c r="C21" s="96"/>
      <c r="D21" s="96"/>
      <c r="E21" s="96"/>
      <c r="F21" s="4" t="s">
        <v>9</v>
      </c>
      <c r="G21" s="4" t="s">
        <v>10</v>
      </c>
      <c r="H21" s="4" t="s">
        <v>11</v>
      </c>
      <c r="I21" s="96"/>
      <c r="J21" s="96"/>
    </row>
    <row r="22" spans="1:10">
      <c r="A22" s="5" t="s">
        <v>165</v>
      </c>
      <c r="B22" s="6">
        <v>44926.659161481482</v>
      </c>
      <c r="C22" s="5" t="s">
        <v>166</v>
      </c>
      <c r="D22" s="15">
        <v>45113221102</v>
      </c>
      <c r="E22" s="8" t="s">
        <v>167</v>
      </c>
      <c r="H22" s="9">
        <v>411.6</v>
      </c>
      <c r="I22" s="5" t="s">
        <v>28</v>
      </c>
      <c r="J22" s="8" t="s">
        <v>168</v>
      </c>
    </row>
    <row r="23" spans="1:10">
      <c r="A23" s="5" t="s">
        <v>165</v>
      </c>
      <c r="B23" s="6">
        <v>44926.659161481482</v>
      </c>
      <c r="C23" s="5" t="s">
        <v>166</v>
      </c>
      <c r="D23" s="15">
        <v>54510654415</v>
      </c>
      <c r="E23" s="8" t="s">
        <v>167</v>
      </c>
      <c r="H23" s="9">
        <v>377.19</v>
      </c>
      <c r="I23" s="5" t="s">
        <v>28</v>
      </c>
      <c r="J23" s="5" t="s">
        <v>169</v>
      </c>
    </row>
    <row r="24" spans="1:10" ht="15.75" customHeight="1">
      <c r="A24" s="5" t="s">
        <v>165</v>
      </c>
      <c r="B24" s="6">
        <v>44926.659161481482</v>
      </c>
      <c r="C24" s="5" t="s">
        <v>166</v>
      </c>
      <c r="D24" s="15">
        <v>54210670128</v>
      </c>
      <c r="E24" s="8" t="s">
        <v>167</v>
      </c>
      <c r="H24" s="9">
        <v>2077.8000000000002</v>
      </c>
      <c r="I24" s="5" t="s">
        <v>28</v>
      </c>
      <c r="J24" s="5" t="s">
        <v>169</v>
      </c>
    </row>
    <row r="25" spans="1:10">
      <c r="A25" s="5" t="s">
        <v>170</v>
      </c>
      <c r="B25" s="6">
        <v>44926.659161481482</v>
      </c>
      <c r="C25" s="5" t="s">
        <v>166</v>
      </c>
      <c r="D25" s="7"/>
      <c r="E25" s="8"/>
      <c r="F25" s="9">
        <v>35563.199999999997</v>
      </c>
      <c r="I25" s="10" t="s">
        <v>9</v>
      </c>
      <c r="J25" s="5" t="s">
        <v>169</v>
      </c>
    </row>
    <row r="26" spans="1:10">
      <c r="A26" s="5" t="s">
        <v>165</v>
      </c>
      <c r="B26" s="6">
        <v>44926.659161481482</v>
      </c>
      <c r="C26" s="5" t="s">
        <v>166</v>
      </c>
      <c r="D26" s="7"/>
      <c r="E26" s="8"/>
      <c r="F26" s="9">
        <v>21476.9</v>
      </c>
      <c r="I26" s="10" t="s">
        <v>9</v>
      </c>
      <c r="J26" s="5" t="s">
        <v>171</v>
      </c>
    </row>
    <row r="27" spans="1:10">
      <c r="A27" s="5" t="s">
        <v>165</v>
      </c>
      <c r="B27" s="6">
        <v>44926.659161481482</v>
      </c>
      <c r="C27" s="5" t="s">
        <v>166</v>
      </c>
      <c r="D27" s="7"/>
      <c r="E27" s="8"/>
      <c r="F27" s="9">
        <v>37153.699999999997</v>
      </c>
      <c r="I27" s="10" t="s">
        <v>9</v>
      </c>
      <c r="J27" s="8" t="s">
        <v>168</v>
      </c>
    </row>
    <row r="28" spans="1:10">
      <c r="A28" s="5" t="s">
        <v>165</v>
      </c>
      <c r="B28" s="6">
        <v>44926.659161481482</v>
      </c>
      <c r="C28" s="5" t="s">
        <v>166</v>
      </c>
      <c r="D28" s="7"/>
      <c r="E28" s="8"/>
      <c r="F28" s="9">
        <v>6531.6</v>
      </c>
      <c r="I28" s="10" t="s">
        <v>9</v>
      </c>
      <c r="J28" s="8" t="s">
        <v>172</v>
      </c>
    </row>
    <row r="29" spans="1:10">
      <c r="A29" s="11" t="s">
        <v>22</v>
      </c>
      <c r="B29" s="3"/>
      <c r="C29" s="3"/>
      <c r="D29" s="7"/>
      <c r="E29" s="8"/>
      <c r="F29" s="21">
        <f>SUM(F22:G28)</f>
        <v>100725.4</v>
      </c>
      <c r="H29" s="9"/>
      <c r="I29" s="10"/>
      <c r="J29" s="5"/>
    </row>
    <row r="30" spans="1:10" ht="15.75">
      <c r="A30" s="13" t="s">
        <v>23</v>
      </c>
      <c r="B30" s="13" t="s">
        <v>24</v>
      </c>
      <c r="C30" s="13" t="s">
        <v>25</v>
      </c>
      <c r="D30" s="14">
        <v>112519166</v>
      </c>
      <c r="E30" s="8"/>
      <c r="H30" s="9"/>
      <c r="I30" s="10"/>
      <c r="J30" s="5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269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95" t="s">
        <v>0</v>
      </c>
      <c r="B35" s="95" t="s">
        <v>2</v>
      </c>
      <c r="C35" s="95" t="s">
        <v>3</v>
      </c>
      <c r="D35" s="95" t="s">
        <v>4</v>
      </c>
      <c r="E35" s="95" t="s">
        <v>5</v>
      </c>
      <c r="F35" s="97" t="s">
        <v>6</v>
      </c>
      <c r="G35" s="98"/>
      <c r="H35" s="99"/>
      <c r="I35" s="95" t="s">
        <v>7</v>
      </c>
      <c r="J35" s="95" t="s">
        <v>8</v>
      </c>
    </row>
    <row r="36" spans="1:10">
      <c r="A36" s="96"/>
      <c r="B36" s="96"/>
      <c r="C36" s="96"/>
      <c r="D36" s="96"/>
      <c r="E36" s="96"/>
      <c r="F36" s="4" t="s">
        <v>9</v>
      </c>
      <c r="G36" s="4" t="s">
        <v>10</v>
      </c>
      <c r="H36" s="4" t="s">
        <v>11</v>
      </c>
      <c r="I36" s="96"/>
      <c r="J36" s="96"/>
    </row>
    <row r="37" spans="1:10">
      <c r="A37" s="17" t="s">
        <v>270</v>
      </c>
      <c r="B37" s="30"/>
      <c r="C37" s="30"/>
    </row>
    <row r="38" spans="1:10">
      <c r="A38" s="11" t="s">
        <v>22</v>
      </c>
      <c r="B38" s="3"/>
      <c r="C38" s="3"/>
    </row>
    <row r="39" spans="1:10">
      <c r="A39" s="13" t="s">
        <v>23</v>
      </c>
      <c r="B39" s="13" t="s">
        <v>24</v>
      </c>
      <c r="C39" s="13" t="s">
        <v>25</v>
      </c>
    </row>
    <row r="40" spans="1:10">
      <c r="A40" s="29"/>
      <c r="B40" s="29"/>
      <c r="C40" s="29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216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95" t="s">
        <v>0</v>
      </c>
      <c r="B44" s="95" t="s">
        <v>2</v>
      </c>
      <c r="C44" s="95" t="s">
        <v>3</v>
      </c>
      <c r="D44" s="95" t="s">
        <v>4</v>
      </c>
      <c r="E44" s="95" t="s">
        <v>5</v>
      </c>
      <c r="F44" s="97" t="s">
        <v>6</v>
      </c>
      <c r="G44" s="98"/>
      <c r="H44" s="99"/>
      <c r="I44" s="95" t="s">
        <v>7</v>
      </c>
      <c r="J44" s="95" t="s">
        <v>8</v>
      </c>
    </row>
    <row r="45" spans="1:10">
      <c r="A45" s="96"/>
      <c r="B45" s="96"/>
      <c r="C45" s="96"/>
      <c r="D45" s="96"/>
      <c r="E45" s="96"/>
      <c r="F45" s="4" t="s">
        <v>9</v>
      </c>
      <c r="G45" s="4" t="s">
        <v>10</v>
      </c>
      <c r="H45" s="4" t="s">
        <v>11</v>
      </c>
      <c r="I45" s="96"/>
      <c r="J45" s="96"/>
    </row>
    <row r="46" spans="1:10">
      <c r="A46" s="5" t="s">
        <v>255</v>
      </c>
      <c r="B46" s="6">
        <v>44929.768144594906</v>
      </c>
      <c r="C46" s="5" t="s">
        <v>166</v>
      </c>
      <c r="D46" s="15">
        <v>45143448939</v>
      </c>
      <c r="E46" s="8" t="s">
        <v>167</v>
      </c>
      <c r="H46" s="9">
        <v>40032.019999999997</v>
      </c>
      <c r="I46" s="5" t="s">
        <v>28</v>
      </c>
      <c r="J46" s="5" t="s">
        <v>171</v>
      </c>
    </row>
    <row r="47" spans="1:10">
      <c r="A47" s="5" t="s">
        <v>255</v>
      </c>
      <c r="B47" s="6">
        <v>44929.768144594906</v>
      </c>
      <c r="C47" s="5" t="s">
        <v>166</v>
      </c>
      <c r="D47" s="15">
        <v>45163170544</v>
      </c>
      <c r="E47" s="8" t="s">
        <v>167</v>
      </c>
      <c r="H47" s="9">
        <v>15594.6</v>
      </c>
      <c r="I47" s="5" t="s">
        <v>28</v>
      </c>
      <c r="J47" s="5" t="s">
        <v>171</v>
      </c>
    </row>
    <row r="48" spans="1:10">
      <c r="A48" s="5" t="s">
        <v>255</v>
      </c>
      <c r="B48" s="6">
        <v>44929.768144594906</v>
      </c>
      <c r="C48" s="5" t="s">
        <v>166</v>
      </c>
      <c r="D48" s="7">
        <v>5002468</v>
      </c>
      <c r="E48" s="5" t="s">
        <v>31</v>
      </c>
      <c r="H48" s="9">
        <v>2375.62</v>
      </c>
      <c r="I48" s="5" t="s">
        <v>28</v>
      </c>
      <c r="J48" s="5" t="s">
        <v>171</v>
      </c>
    </row>
    <row r="49" spans="1:10">
      <c r="A49" s="5" t="s">
        <v>255</v>
      </c>
      <c r="B49" s="6">
        <v>44929.768144594906</v>
      </c>
      <c r="C49" s="5" t="s">
        <v>166</v>
      </c>
      <c r="D49" s="7"/>
      <c r="E49" s="8"/>
      <c r="F49" s="9">
        <v>165010.20000000001</v>
      </c>
      <c r="I49" s="10" t="s">
        <v>9</v>
      </c>
      <c r="J49" s="5" t="s">
        <v>169</v>
      </c>
    </row>
    <row r="50" spans="1:10">
      <c r="A50" s="5" t="s">
        <v>255</v>
      </c>
      <c r="B50" s="6">
        <v>44929.768144594906</v>
      </c>
      <c r="C50" s="5" t="s">
        <v>166</v>
      </c>
      <c r="D50" s="7"/>
      <c r="E50" s="8"/>
      <c r="F50" s="9">
        <v>39745.599999999999</v>
      </c>
      <c r="I50" s="10" t="s">
        <v>9</v>
      </c>
      <c r="J50" s="5" t="s">
        <v>171</v>
      </c>
    </row>
    <row r="51" spans="1:10">
      <c r="A51" s="11" t="s">
        <v>22</v>
      </c>
      <c r="B51" s="3"/>
      <c r="C51" s="3"/>
      <c r="D51" s="7"/>
      <c r="E51" s="8"/>
      <c r="F51" s="12">
        <f>SUM(F46:G50)</f>
        <v>204755.80000000002</v>
      </c>
      <c r="H51" s="9"/>
      <c r="I51" s="10"/>
      <c r="J51" s="8"/>
    </row>
    <row r="52" spans="1:10" ht="15.75">
      <c r="A52" s="13" t="s">
        <v>23</v>
      </c>
      <c r="B52" s="13" t="s">
        <v>24</v>
      </c>
      <c r="C52" s="13" t="s">
        <v>25</v>
      </c>
      <c r="D52" s="14">
        <v>112521414</v>
      </c>
      <c r="E52" s="8"/>
      <c r="H52" s="9"/>
      <c r="I52" s="10"/>
      <c r="J52" s="8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271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5" t="s">
        <v>0</v>
      </c>
      <c r="B57" s="95" t="s">
        <v>2</v>
      </c>
      <c r="C57" s="95" t="s">
        <v>3</v>
      </c>
      <c r="D57" s="95" t="s">
        <v>4</v>
      </c>
      <c r="E57" s="95" t="s">
        <v>5</v>
      </c>
      <c r="F57" s="97" t="s">
        <v>6</v>
      </c>
      <c r="G57" s="98"/>
      <c r="H57" s="99"/>
      <c r="I57" s="95" t="s">
        <v>7</v>
      </c>
      <c r="J57" s="95" t="s">
        <v>8</v>
      </c>
    </row>
    <row r="58" spans="1:10">
      <c r="A58" s="96"/>
      <c r="B58" s="96"/>
      <c r="C58" s="96"/>
      <c r="D58" s="96"/>
      <c r="E58" s="96"/>
      <c r="F58" s="4" t="s">
        <v>9</v>
      </c>
      <c r="G58" s="4" t="s">
        <v>10</v>
      </c>
      <c r="H58" s="4" t="s">
        <v>11</v>
      </c>
      <c r="I58" s="96"/>
      <c r="J58" s="96"/>
    </row>
    <row r="59" spans="1:10">
      <c r="A59" s="5" t="s">
        <v>297</v>
      </c>
      <c r="B59" s="6">
        <v>44930.751764618057</v>
      </c>
      <c r="C59" s="5" t="s">
        <v>166</v>
      </c>
      <c r="D59" s="15">
        <v>45153075299</v>
      </c>
      <c r="E59" s="8" t="s">
        <v>167</v>
      </c>
      <c r="H59" s="9">
        <v>583.65</v>
      </c>
      <c r="I59" s="5" t="s">
        <v>28</v>
      </c>
      <c r="J59" s="8" t="s">
        <v>214</v>
      </c>
    </row>
    <row r="60" spans="1:10">
      <c r="A60" s="5" t="s">
        <v>297</v>
      </c>
      <c r="B60" s="6">
        <v>44930.751764618057</v>
      </c>
      <c r="C60" s="5" t="s">
        <v>166</v>
      </c>
      <c r="D60" s="15">
        <v>54710654325</v>
      </c>
      <c r="E60" s="8" t="s">
        <v>167</v>
      </c>
      <c r="H60" s="9">
        <v>31309.71</v>
      </c>
      <c r="I60" s="5" t="s">
        <v>28</v>
      </c>
      <c r="J60" s="5" t="s">
        <v>171</v>
      </c>
    </row>
    <row r="61" spans="1:10">
      <c r="A61" s="5" t="s">
        <v>297</v>
      </c>
      <c r="B61" s="6">
        <v>44930.751764618057</v>
      </c>
      <c r="C61" s="5" t="s">
        <v>166</v>
      </c>
      <c r="D61" s="7"/>
      <c r="E61" s="8"/>
      <c r="F61" s="9">
        <v>9836.1</v>
      </c>
      <c r="I61" s="10" t="s">
        <v>9</v>
      </c>
      <c r="J61" s="5" t="s">
        <v>169</v>
      </c>
    </row>
    <row r="62" spans="1:10">
      <c r="A62" s="5" t="s">
        <v>297</v>
      </c>
      <c r="B62" s="6">
        <v>44930.751764618057</v>
      </c>
      <c r="C62" s="5" t="s">
        <v>166</v>
      </c>
      <c r="D62" s="7"/>
      <c r="E62" s="8"/>
      <c r="F62" s="9">
        <v>12519.2</v>
      </c>
      <c r="I62" s="10" t="s">
        <v>9</v>
      </c>
      <c r="J62" s="8" t="s">
        <v>214</v>
      </c>
    </row>
    <row r="63" spans="1:10">
      <c r="A63" s="5" t="s">
        <v>297</v>
      </c>
      <c r="B63" s="6">
        <v>44930.751764618057</v>
      </c>
      <c r="C63" s="5" t="s">
        <v>166</v>
      </c>
      <c r="D63" s="7"/>
      <c r="E63" s="8"/>
      <c r="F63" s="9">
        <v>26855.4</v>
      </c>
      <c r="I63" s="10" t="s">
        <v>9</v>
      </c>
      <c r="J63" s="5" t="s">
        <v>171</v>
      </c>
    </row>
    <row r="64" spans="1:10">
      <c r="A64" s="11" t="s">
        <v>22</v>
      </c>
      <c r="B64" s="3"/>
      <c r="C64" s="3"/>
      <c r="D64" s="7"/>
      <c r="E64" s="8"/>
      <c r="F64" s="20">
        <f>SUM(F59:G63)</f>
        <v>49210.700000000004</v>
      </c>
      <c r="H64" s="9"/>
      <c r="I64" s="10"/>
      <c r="J64" s="8"/>
    </row>
    <row r="65" spans="1:10" ht="15.75">
      <c r="A65" s="13" t="s">
        <v>23</v>
      </c>
      <c r="B65" s="13" t="s">
        <v>24</v>
      </c>
      <c r="C65" s="13" t="s">
        <v>25</v>
      </c>
      <c r="D65" s="14">
        <v>112521415</v>
      </c>
      <c r="E65" s="8"/>
      <c r="H65" s="9"/>
      <c r="I65" s="10"/>
      <c r="J65" s="8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323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5" t="s">
        <v>0</v>
      </c>
      <c r="B70" s="95" t="s">
        <v>2</v>
      </c>
      <c r="C70" s="95" t="s">
        <v>3</v>
      </c>
      <c r="D70" s="95" t="s">
        <v>4</v>
      </c>
      <c r="E70" s="95" t="s">
        <v>5</v>
      </c>
      <c r="F70" s="97" t="s">
        <v>6</v>
      </c>
      <c r="G70" s="98"/>
      <c r="H70" s="99"/>
      <c r="I70" s="95" t="s">
        <v>7</v>
      </c>
      <c r="J70" s="95" t="s">
        <v>8</v>
      </c>
    </row>
    <row r="71" spans="1:10">
      <c r="A71" s="96"/>
      <c r="B71" s="96"/>
      <c r="C71" s="96"/>
      <c r="D71" s="96"/>
      <c r="E71" s="96"/>
      <c r="F71" s="4" t="s">
        <v>9</v>
      </c>
      <c r="G71" s="4" t="s">
        <v>10</v>
      </c>
      <c r="H71" s="4" t="s">
        <v>11</v>
      </c>
      <c r="I71" s="96"/>
      <c r="J71" s="96"/>
    </row>
    <row r="72" spans="1:10">
      <c r="A72" s="5" t="s">
        <v>346</v>
      </c>
      <c r="B72" s="6">
        <v>44931.711322326388</v>
      </c>
      <c r="C72" s="5" t="s">
        <v>166</v>
      </c>
      <c r="D72" s="7"/>
      <c r="E72" s="8"/>
      <c r="F72" s="9">
        <v>19628.2</v>
      </c>
      <c r="I72" s="10" t="s">
        <v>9</v>
      </c>
      <c r="J72" s="5" t="s">
        <v>169</v>
      </c>
    </row>
    <row r="73" spans="1:10">
      <c r="A73" s="5" t="s">
        <v>346</v>
      </c>
      <c r="B73" s="6">
        <v>44931.711322326388</v>
      </c>
      <c r="C73" s="5" t="s">
        <v>166</v>
      </c>
      <c r="D73" s="7"/>
      <c r="E73" s="8"/>
      <c r="F73" s="9">
        <v>27537.200000000001</v>
      </c>
      <c r="I73" s="10" t="s">
        <v>9</v>
      </c>
      <c r="J73" s="5" t="s">
        <v>171</v>
      </c>
    </row>
    <row r="74" spans="1:10">
      <c r="A74" s="5" t="s">
        <v>346</v>
      </c>
      <c r="B74" s="6">
        <v>44931.711322326388</v>
      </c>
      <c r="C74" s="5" t="s">
        <v>166</v>
      </c>
      <c r="D74" s="7"/>
      <c r="E74" s="8"/>
      <c r="F74" s="9">
        <v>3072.2</v>
      </c>
      <c r="I74" s="10" t="s">
        <v>9</v>
      </c>
      <c r="J74" s="8" t="s">
        <v>172</v>
      </c>
    </row>
    <row r="75" spans="1:10">
      <c r="A75" s="11" t="s">
        <v>22</v>
      </c>
      <c r="B75" s="3"/>
      <c r="C75" s="3"/>
      <c r="D75" s="7"/>
      <c r="E75" s="8"/>
      <c r="F75" s="37">
        <f>SUM(F72:G74)</f>
        <v>50237.599999999999</v>
      </c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14">
        <v>112556945</v>
      </c>
      <c r="E76" s="8"/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363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95" t="s">
        <v>0</v>
      </c>
      <c r="B81" s="95" t="s">
        <v>2</v>
      </c>
      <c r="C81" s="95" t="s">
        <v>3</v>
      </c>
      <c r="D81" s="95" t="s">
        <v>4</v>
      </c>
      <c r="E81" s="95" t="s">
        <v>5</v>
      </c>
      <c r="F81" s="97" t="s">
        <v>6</v>
      </c>
      <c r="G81" s="98"/>
      <c r="H81" s="99"/>
      <c r="I81" s="95" t="s">
        <v>7</v>
      </c>
      <c r="J81" s="95" t="s">
        <v>8</v>
      </c>
    </row>
    <row r="82" spans="1:10">
      <c r="A82" s="96"/>
      <c r="B82" s="96"/>
      <c r="C82" s="96"/>
      <c r="D82" s="96"/>
      <c r="E82" s="96"/>
      <c r="F82" s="4" t="s">
        <v>9</v>
      </c>
      <c r="G82" s="4" t="s">
        <v>10</v>
      </c>
      <c r="H82" s="4" t="s">
        <v>11</v>
      </c>
      <c r="I82" s="96"/>
      <c r="J82" s="96"/>
    </row>
    <row r="83" spans="1:10">
      <c r="A83" s="5" t="s">
        <v>407</v>
      </c>
      <c r="B83" s="6">
        <v>44932.787487615744</v>
      </c>
      <c r="C83" s="5" t="s">
        <v>166</v>
      </c>
      <c r="D83" s="7"/>
      <c r="E83" s="8"/>
      <c r="G83" s="9">
        <v>23578.31</v>
      </c>
      <c r="I83" s="10" t="s">
        <v>10</v>
      </c>
      <c r="J83" s="5" t="s">
        <v>171</v>
      </c>
    </row>
    <row r="84" spans="1:10">
      <c r="A84" s="5" t="s">
        <v>407</v>
      </c>
      <c r="B84" s="6">
        <v>44932.787487615744</v>
      </c>
      <c r="C84" s="5" t="s">
        <v>166</v>
      </c>
      <c r="D84" s="15">
        <v>45173147578</v>
      </c>
      <c r="E84" s="8" t="s">
        <v>167</v>
      </c>
      <c r="H84" s="9">
        <v>172.9</v>
      </c>
      <c r="I84" s="5" t="s">
        <v>28</v>
      </c>
      <c r="J84" s="8" t="s">
        <v>214</v>
      </c>
    </row>
    <row r="85" spans="1:10">
      <c r="A85" s="5" t="s">
        <v>407</v>
      </c>
      <c r="B85" s="6">
        <v>44932.787487615744</v>
      </c>
      <c r="C85" s="5" t="s">
        <v>166</v>
      </c>
      <c r="D85" s="15">
        <v>45123217349</v>
      </c>
      <c r="E85" s="8" t="s">
        <v>167</v>
      </c>
      <c r="H85" s="9">
        <v>386.1</v>
      </c>
      <c r="I85" s="5" t="s">
        <v>28</v>
      </c>
      <c r="J85" s="8" t="s">
        <v>214</v>
      </c>
    </row>
    <row r="86" spans="1:10">
      <c r="A86" s="5" t="s">
        <v>407</v>
      </c>
      <c r="B86" s="6">
        <v>44932.787487615744</v>
      </c>
      <c r="C86" s="5" t="s">
        <v>166</v>
      </c>
      <c r="D86" s="15">
        <v>45133088170</v>
      </c>
      <c r="E86" s="8" t="s">
        <v>167</v>
      </c>
      <c r="H86" s="9">
        <v>95</v>
      </c>
      <c r="I86" s="5" t="s">
        <v>28</v>
      </c>
      <c r="J86" s="8" t="s">
        <v>214</v>
      </c>
    </row>
    <row r="87" spans="1:10">
      <c r="A87" s="5" t="s">
        <v>407</v>
      </c>
      <c r="B87" s="6">
        <v>44932.787487615744</v>
      </c>
      <c r="C87" s="5" t="s">
        <v>166</v>
      </c>
      <c r="D87" s="15">
        <v>45143455800</v>
      </c>
      <c r="E87" s="8" t="s">
        <v>167</v>
      </c>
      <c r="H87" s="9">
        <v>15146.28</v>
      </c>
      <c r="I87" s="5" t="s">
        <v>28</v>
      </c>
      <c r="J87" s="5" t="s">
        <v>171</v>
      </c>
    </row>
    <row r="88" spans="1:10">
      <c r="A88" s="5" t="s">
        <v>407</v>
      </c>
      <c r="B88" s="6">
        <v>44932.787487615744</v>
      </c>
      <c r="C88" s="5" t="s">
        <v>166</v>
      </c>
      <c r="D88" s="15">
        <v>45143458748</v>
      </c>
      <c r="E88" s="8" t="s">
        <v>167</v>
      </c>
      <c r="H88" s="9">
        <v>1423.3</v>
      </c>
      <c r="I88" s="5" t="s">
        <v>28</v>
      </c>
      <c r="J88" s="5" t="s">
        <v>171</v>
      </c>
    </row>
    <row r="89" spans="1:10">
      <c r="A89" s="5" t="s">
        <v>407</v>
      </c>
      <c r="B89" s="6">
        <v>44932.787487615744</v>
      </c>
      <c r="C89" s="5" t="s">
        <v>166</v>
      </c>
      <c r="D89" s="7"/>
      <c r="E89" s="8"/>
      <c r="F89" s="9">
        <v>24074.400000000001</v>
      </c>
      <c r="I89" s="10" t="s">
        <v>9</v>
      </c>
      <c r="J89" s="5" t="s">
        <v>169</v>
      </c>
    </row>
    <row r="90" spans="1:10">
      <c r="A90" s="5" t="s">
        <v>407</v>
      </c>
      <c r="B90" s="6">
        <v>44932.787487615744</v>
      </c>
      <c r="C90" s="5" t="s">
        <v>166</v>
      </c>
      <c r="D90" s="7"/>
      <c r="E90" s="8"/>
      <c r="F90" s="9">
        <v>18075.3</v>
      </c>
      <c r="I90" s="10" t="s">
        <v>9</v>
      </c>
      <c r="J90" s="8" t="s">
        <v>214</v>
      </c>
    </row>
    <row r="91" spans="1:10">
      <c r="A91" s="5" t="s">
        <v>407</v>
      </c>
      <c r="B91" s="6">
        <v>44932.787487615744</v>
      </c>
      <c r="C91" s="5" t="s">
        <v>166</v>
      </c>
      <c r="D91" s="7"/>
      <c r="E91" s="8"/>
      <c r="F91" s="9">
        <v>10366.9</v>
      </c>
      <c r="I91" s="10" t="s">
        <v>9</v>
      </c>
      <c r="J91" s="5" t="s">
        <v>171</v>
      </c>
    </row>
    <row r="92" spans="1:10">
      <c r="A92" s="5" t="s">
        <v>407</v>
      </c>
      <c r="B92" s="6">
        <v>44932.787487615744</v>
      </c>
      <c r="C92" s="5" t="s">
        <v>166</v>
      </c>
      <c r="D92" s="7"/>
      <c r="E92" s="8"/>
      <c r="F92" s="9">
        <v>2961.2</v>
      </c>
      <c r="I92" s="10" t="s">
        <v>9</v>
      </c>
      <c r="J92" s="8" t="s">
        <v>172</v>
      </c>
    </row>
    <row r="93" spans="1:10">
      <c r="A93" s="11" t="s">
        <v>22</v>
      </c>
      <c r="B93" s="3"/>
      <c r="C93" s="3"/>
      <c r="D93" s="7"/>
      <c r="E93" s="8"/>
      <c r="F93" s="37">
        <f>SUM(F83:G92)</f>
        <v>79056.11</v>
      </c>
      <c r="H93" s="9"/>
      <c r="I93" s="10"/>
      <c r="J93" s="5"/>
    </row>
    <row r="94" spans="1:10" ht="15.75">
      <c r="A94" s="13" t="s">
        <v>23</v>
      </c>
      <c r="B94" s="13" t="s">
        <v>24</v>
      </c>
      <c r="C94" s="13" t="s">
        <v>25</v>
      </c>
      <c r="D94" s="14">
        <v>112563596</v>
      </c>
      <c r="E94" s="8"/>
      <c r="H94" s="9"/>
      <c r="I94" s="10"/>
      <c r="J94" s="5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366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95" t="s">
        <v>0</v>
      </c>
      <c r="B99" s="95" t="s">
        <v>2</v>
      </c>
      <c r="C99" s="95" t="s">
        <v>3</v>
      </c>
      <c r="D99" s="95" t="s">
        <v>4</v>
      </c>
      <c r="E99" s="95" t="s">
        <v>5</v>
      </c>
      <c r="F99" s="97" t="s">
        <v>6</v>
      </c>
      <c r="G99" s="98"/>
      <c r="H99" s="99"/>
      <c r="I99" s="95" t="s">
        <v>7</v>
      </c>
      <c r="J99" s="95" t="s">
        <v>8</v>
      </c>
    </row>
    <row r="100" spans="1:10">
      <c r="A100" s="96"/>
      <c r="B100" s="96"/>
      <c r="C100" s="96"/>
      <c r="D100" s="96"/>
      <c r="E100" s="96"/>
      <c r="F100" s="4" t="s">
        <v>9</v>
      </c>
      <c r="G100" s="4" t="s">
        <v>10</v>
      </c>
      <c r="H100" s="4" t="s">
        <v>11</v>
      </c>
      <c r="I100" s="96"/>
      <c r="J100" s="96"/>
    </row>
    <row r="101" spans="1:10">
      <c r="A101" s="40" t="s">
        <v>409</v>
      </c>
      <c r="B101" s="41"/>
      <c r="C101" s="42"/>
      <c r="D101" s="7"/>
      <c r="E101" s="8"/>
      <c r="F101" s="9"/>
      <c r="I101" s="10"/>
      <c r="J101" s="8"/>
    </row>
    <row r="102" spans="1:10">
      <c r="A102" s="11" t="s">
        <v>22</v>
      </c>
      <c r="B102" s="3"/>
      <c r="C102" s="3"/>
      <c r="D102" s="7"/>
      <c r="E102" s="8"/>
      <c r="H102" s="9"/>
      <c r="I102" s="10"/>
      <c r="J102" s="5"/>
    </row>
    <row r="103" spans="1:10">
      <c r="A103" s="13" t="s">
        <v>23</v>
      </c>
      <c r="B103" s="13" t="s">
        <v>24</v>
      </c>
      <c r="C103" s="13" t="s">
        <v>25</v>
      </c>
      <c r="D103" s="7"/>
      <c r="E103" s="8"/>
      <c r="H103" s="9"/>
      <c r="I103" s="10"/>
      <c r="J103" s="5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433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95" t="s">
        <v>0</v>
      </c>
      <c r="B108" s="95" t="s">
        <v>2</v>
      </c>
      <c r="C108" s="95" t="s">
        <v>3</v>
      </c>
      <c r="D108" s="95" t="s">
        <v>4</v>
      </c>
      <c r="E108" s="95" t="s">
        <v>5</v>
      </c>
      <c r="F108" s="97" t="s">
        <v>6</v>
      </c>
      <c r="G108" s="98"/>
      <c r="H108" s="99"/>
      <c r="I108" s="95" t="s">
        <v>7</v>
      </c>
      <c r="J108" s="95" t="s">
        <v>8</v>
      </c>
    </row>
    <row r="109" spans="1:10">
      <c r="A109" s="96"/>
      <c r="B109" s="96"/>
      <c r="C109" s="96"/>
      <c r="D109" s="96"/>
      <c r="E109" s="96"/>
      <c r="F109" s="4" t="s">
        <v>9</v>
      </c>
      <c r="G109" s="4" t="s">
        <v>10</v>
      </c>
      <c r="H109" s="4" t="s">
        <v>11</v>
      </c>
      <c r="I109" s="96"/>
      <c r="J109" s="96"/>
    </row>
    <row r="110" spans="1:10">
      <c r="A110" s="5" t="s">
        <v>457</v>
      </c>
      <c r="B110" s="6">
        <v>44935.723774675927</v>
      </c>
      <c r="C110" s="5" t="s">
        <v>166</v>
      </c>
      <c r="D110" s="7"/>
      <c r="E110" s="8"/>
      <c r="G110" s="9">
        <v>7669.17</v>
      </c>
      <c r="I110" s="10" t="s">
        <v>10</v>
      </c>
      <c r="J110" s="5" t="s">
        <v>171</v>
      </c>
    </row>
    <row r="111" spans="1:10">
      <c r="A111" s="5" t="s">
        <v>457</v>
      </c>
      <c r="B111" s="6">
        <v>44935.723774675927</v>
      </c>
      <c r="C111" s="5" t="s">
        <v>166</v>
      </c>
      <c r="D111" s="15">
        <v>45143460366</v>
      </c>
      <c r="E111" s="8" t="s">
        <v>167</v>
      </c>
      <c r="H111" s="9">
        <v>72.2</v>
      </c>
      <c r="I111" s="5" t="s">
        <v>28</v>
      </c>
      <c r="J111" s="8" t="s">
        <v>214</v>
      </c>
    </row>
    <row r="112" spans="1:10">
      <c r="A112" s="5" t="s">
        <v>457</v>
      </c>
      <c r="B112" s="6">
        <v>44935.723774675927</v>
      </c>
      <c r="C112" s="5" t="s">
        <v>166</v>
      </c>
      <c r="D112" s="15">
        <v>54210673755</v>
      </c>
      <c r="E112" s="8" t="s">
        <v>167</v>
      </c>
      <c r="H112" s="9">
        <v>7653.9</v>
      </c>
      <c r="I112" s="5" t="s">
        <v>28</v>
      </c>
      <c r="J112" s="5" t="s">
        <v>171</v>
      </c>
    </row>
    <row r="113" spans="1:10">
      <c r="A113" s="5" t="s">
        <v>457</v>
      </c>
      <c r="B113" s="6">
        <v>44935.723774675927</v>
      </c>
      <c r="C113" s="5" t="s">
        <v>166</v>
      </c>
      <c r="D113" s="15">
        <v>54310655364</v>
      </c>
      <c r="E113" s="8" t="s">
        <v>167</v>
      </c>
      <c r="H113" s="9">
        <v>277.66000000000003</v>
      </c>
      <c r="I113" s="5" t="s">
        <v>28</v>
      </c>
      <c r="J113" s="5" t="s">
        <v>171</v>
      </c>
    </row>
    <row r="114" spans="1:10">
      <c r="A114" s="5" t="s">
        <v>457</v>
      </c>
      <c r="B114" s="6">
        <v>44935.723774675927</v>
      </c>
      <c r="C114" s="5" t="s">
        <v>166</v>
      </c>
      <c r="D114" s="7"/>
      <c r="E114" s="8"/>
      <c r="F114" s="9">
        <v>24849.9</v>
      </c>
      <c r="I114" s="10" t="s">
        <v>9</v>
      </c>
      <c r="J114" s="5" t="s">
        <v>169</v>
      </c>
    </row>
    <row r="115" spans="1:10">
      <c r="A115" s="5" t="s">
        <v>457</v>
      </c>
      <c r="B115" s="6">
        <v>44935.723774675927</v>
      </c>
      <c r="C115" s="5" t="s">
        <v>166</v>
      </c>
      <c r="D115" s="7"/>
      <c r="E115" s="8"/>
      <c r="F115" s="9">
        <v>21508.2</v>
      </c>
      <c r="I115" s="10" t="s">
        <v>9</v>
      </c>
      <c r="J115" s="8" t="s">
        <v>214</v>
      </c>
    </row>
    <row r="116" spans="1:10">
      <c r="A116" s="5" t="s">
        <v>457</v>
      </c>
      <c r="B116" s="6">
        <v>44935.723774675927</v>
      </c>
      <c r="C116" s="5" t="s">
        <v>166</v>
      </c>
      <c r="D116" s="7"/>
      <c r="E116" s="8"/>
      <c r="F116" s="9">
        <v>28760.3</v>
      </c>
      <c r="I116" s="10" t="s">
        <v>9</v>
      </c>
      <c r="J116" s="5" t="s">
        <v>171</v>
      </c>
    </row>
    <row r="117" spans="1:10">
      <c r="A117" s="5" t="s">
        <v>457</v>
      </c>
      <c r="B117" s="6">
        <v>44935.723774675927</v>
      </c>
      <c r="C117" s="5" t="s">
        <v>166</v>
      </c>
      <c r="D117" s="7"/>
      <c r="E117" s="8"/>
      <c r="F117" s="9">
        <v>1518.4</v>
      </c>
      <c r="I117" s="10" t="s">
        <v>9</v>
      </c>
      <c r="J117" s="8" t="s">
        <v>172</v>
      </c>
    </row>
    <row r="118" spans="1:10">
      <c r="A118" s="11" t="s">
        <v>22</v>
      </c>
      <c r="B118" s="3"/>
      <c r="C118" s="3"/>
      <c r="D118" s="7"/>
      <c r="E118" s="8"/>
      <c r="F118" s="37">
        <f>SUM(F110:G117)</f>
        <v>84305.97</v>
      </c>
      <c r="H118" s="9"/>
      <c r="I118" s="10"/>
      <c r="J118" s="5"/>
    </row>
    <row r="119" spans="1:10" ht="15.75">
      <c r="A119" s="13" t="s">
        <v>23</v>
      </c>
      <c r="B119" s="13" t="s">
        <v>24</v>
      </c>
      <c r="C119" s="13" t="s">
        <v>25</v>
      </c>
      <c r="D119" s="14">
        <v>112576600</v>
      </c>
      <c r="E119" s="8"/>
      <c r="H119" s="9"/>
      <c r="I119" s="10"/>
      <c r="J119" s="5"/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474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95" t="s">
        <v>0</v>
      </c>
      <c r="B124" s="95" t="s">
        <v>2</v>
      </c>
      <c r="C124" s="95" t="s">
        <v>3</v>
      </c>
      <c r="D124" s="95" t="s">
        <v>4</v>
      </c>
      <c r="E124" s="95" t="s">
        <v>5</v>
      </c>
      <c r="F124" s="97" t="s">
        <v>6</v>
      </c>
      <c r="G124" s="98"/>
      <c r="H124" s="99"/>
      <c r="I124" s="95" t="s">
        <v>7</v>
      </c>
      <c r="J124" s="95" t="s">
        <v>8</v>
      </c>
    </row>
    <row r="125" spans="1:10">
      <c r="A125" s="96"/>
      <c r="B125" s="96"/>
      <c r="C125" s="96"/>
      <c r="D125" s="96"/>
      <c r="E125" s="96"/>
      <c r="F125" s="4" t="s">
        <v>9</v>
      </c>
      <c r="G125" s="4" t="s">
        <v>10</v>
      </c>
      <c r="H125" s="4" t="s">
        <v>11</v>
      </c>
      <c r="I125" s="96"/>
      <c r="J125" s="96"/>
    </row>
    <row r="126" spans="1:10">
      <c r="A126" s="5" t="s">
        <v>494</v>
      </c>
      <c r="B126" s="6">
        <v>44936.905561516207</v>
      </c>
      <c r="C126" s="5" t="s">
        <v>166</v>
      </c>
      <c r="D126" s="15">
        <v>45153091616</v>
      </c>
      <c r="E126" s="8" t="s">
        <v>167</v>
      </c>
      <c r="H126" s="9">
        <v>11432.46</v>
      </c>
      <c r="I126" s="5" t="s">
        <v>28</v>
      </c>
      <c r="J126" s="5" t="s">
        <v>171</v>
      </c>
    </row>
    <row r="127" spans="1:10">
      <c r="A127" s="5" t="s">
        <v>494</v>
      </c>
      <c r="B127" s="6">
        <v>44936.905561516207</v>
      </c>
      <c r="C127" s="5" t="s">
        <v>166</v>
      </c>
      <c r="D127" s="15">
        <v>45133103716</v>
      </c>
      <c r="E127" s="8" t="s">
        <v>167</v>
      </c>
      <c r="H127" s="9">
        <v>30855.81</v>
      </c>
      <c r="I127" s="5" t="s">
        <v>28</v>
      </c>
      <c r="J127" s="5" t="s">
        <v>171</v>
      </c>
    </row>
    <row r="128" spans="1:10">
      <c r="A128" s="5" t="s">
        <v>494</v>
      </c>
      <c r="B128" s="6">
        <v>44936.905561516207</v>
      </c>
      <c r="C128" s="5" t="s">
        <v>166</v>
      </c>
      <c r="D128" s="15">
        <v>54210675188</v>
      </c>
      <c r="E128" s="8" t="s">
        <v>167</v>
      </c>
      <c r="H128" s="9">
        <v>14276.39</v>
      </c>
      <c r="I128" s="5" t="s">
        <v>28</v>
      </c>
      <c r="J128" s="5" t="s">
        <v>171</v>
      </c>
    </row>
    <row r="129" spans="1:10">
      <c r="A129" s="5" t="s">
        <v>494</v>
      </c>
      <c r="B129" s="6">
        <v>44936.905561516207</v>
      </c>
      <c r="C129" s="5" t="s">
        <v>166</v>
      </c>
      <c r="D129" s="7"/>
      <c r="E129" s="8"/>
      <c r="F129" s="9">
        <v>13139.4</v>
      </c>
      <c r="I129" s="10" t="s">
        <v>9</v>
      </c>
      <c r="J129" s="5" t="s">
        <v>169</v>
      </c>
    </row>
    <row r="130" spans="1:10">
      <c r="A130" s="5" t="s">
        <v>494</v>
      </c>
      <c r="B130" s="6">
        <v>44936.905561516207</v>
      </c>
      <c r="C130" s="5" t="s">
        <v>166</v>
      </c>
      <c r="D130" s="7"/>
      <c r="E130" s="8"/>
      <c r="F130" s="9">
        <v>7460.5</v>
      </c>
      <c r="I130" s="10" t="s">
        <v>9</v>
      </c>
      <c r="J130" s="5" t="s">
        <v>171</v>
      </c>
    </row>
    <row r="131" spans="1:10">
      <c r="A131" s="5" t="s">
        <v>494</v>
      </c>
      <c r="B131" s="6">
        <v>44936.905561516207</v>
      </c>
      <c r="C131" s="5" t="s">
        <v>166</v>
      </c>
      <c r="D131" s="7"/>
      <c r="E131" s="8"/>
      <c r="F131" s="9">
        <v>7421.6</v>
      </c>
      <c r="I131" s="10" t="s">
        <v>9</v>
      </c>
      <c r="J131" s="8" t="s">
        <v>172</v>
      </c>
    </row>
    <row r="132" spans="1:10">
      <c r="A132" s="5" t="s">
        <v>494</v>
      </c>
      <c r="B132" s="6">
        <v>44936.905561516207</v>
      </c>
      <c r="C132" s="5" t="s">
        <v>166</v>
      </c>
      <c r="D132" s="7"/>
      <c r="E132" s="8"/>
      <c r="F132" s="9">
        <v>1057.2</v>
      </c>
      <c r="I132" s="10" t="s">
        <v>9</v>
      </c>
      <c r="J132" s="5" t="s">
        <v>215</v>
      </c>
    </row>
    <row r="133" spans="1:10">
      <c r="A133" s="11" t="s">
        <v>22</v>
      </c>
      <c r="B133" s="3"/>
      <c r="C133" s="3"/>
      <c r="D133" s="7"/>
      <c r="E133" s="8"/>
      <c r="F133" s="12">
        <f>SUM(F126:G132)</f>
        <v>29078.7</v>
      </c>
      <c r="H133" s="9"/>
      <c r="I133" s="10"/>
      <c r="J133" s="5"/>
    </row>
    <row r="134" spans="1:10" ht="15.75">
      <c r="A134" s="13" t="s">
        <v>23</v>
      </c>
      <c r="B134" s="13" t="s">
        <v>24</v>
      </c>
      <c r="C134" s="13" t="s">
        <v>25</v>
      </c>
      <c r="D134" s="14">
        <v>112576601</v>
      </c>
      <c r="E134" s="8"/>
      <c r="H134" s="9"/>
      <c r="I134" s="10"/>
      <c r="J134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508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95" t="s">
        <v>0</v>
      </c>
      <c r="B139" s="95" t="s">
        <v>2</v>
      </c>
      <c r="C139" s="95" t="s">
        <v>3</v>
      </c>
      <c r="D139" s="95" t="s">
        <v>4</v>
      </c>
      <c r="E139" s="95" t="s">
        <v>5</v>
      </c>
      <c r="F139" s="97" t="s">
        <v>6</v>
      </c>
      <c r="G139" s="98"/>
      <c r="H139" s="99"/>
      <c r="I139" s="95" t="s">
        <v>7</v>
      </c>
      <c r="J139" s="95" t="s">
        <v>8</v>
      </c>
    </row>
    <row r="140" spans="1:10">
      <c r="A140" s="96"/>
      <c r="B140" s="96"/>
      <c r="C140" s="96"/>
      <c r="D140" s="96"/>
      <c r="E140" s="96"/>
      <c r="F140" s="4" t="s">
        <v>9</v>
      </c>
      <c r="G140" s="4" t="s">
        <v>10</v>
      </c>
      <c r="H140" s="4" t="s">
        <v>11</v>
      </c>
      <c r="I140" s="96"/>
      <c r="J140" s="96"/>
    </row>
    <row r="141" spans="1:10">
      <c r="A141" s="5" t="s">
        <v>527</v>
      </c>
      <c r="B141" s="6">
        <v>44937.737068310184</v>
      </c>
      <c r="C141" s="5" t="s">
        <v>166</v>
      </c>
      <c r="D141" s="15">
        <v>54710658016</v>
      </c>
      <c r="E141" s="8" t="s">
        <v>167</v>
      </c>
      <c r="H141" s="9">
        <v>608.05999999999995</v>
      </c>
      <c r="I141" s="5" t="s">
        <v>28</v>
      </c>
      <c r="J141" s="5" t="s">
        <v>171</v>
      </c>
    </row>
    <row r="142" spans="1:10">
      <c r="A142" s="5" t="s">
        <v>527</v>
      </c>
      <c r="B142" s="6">
        <v>44937.737068310184</v>
      </c>
      <c r="C142" s="5" t="s">
        <v>166</v>
      </c>
      <c r="D142" s="7"/>
      <c r="E142" s="8"/>
      <c r="F142" s="9">
        <v>51542.3</v>
      </c>
      <c r="I142" s="10" t="s">
        <v>9</v>
      </c>
      <c r="J142" s="5" t="s">
        <v>169</v>
      </c>
    </row>
    <row r="143" spans="1:10">
      <c r="A143" s="5" t="s">
        <v>527</v>
      </c>
      <c r="B143" s="6">
        <v>44937.737068310184</v>
      </c>
      <c r="C143" s="5" t="s">
        <v>166</v>
      </c>
      <c r="D143" s="7"/>
      <c r="E143" s="8"/>
      <c r="F143" s="9">
        <v>12482.2</v>
      </c>
      <c r="I143" s="10" t="s">
        <v>9</v>
      </c>
      <c r="J143" s="8" t="s">
        <v>214</v>
      </c>
    </row>
    <row r="144" spans="1:10">
      <c r="A144" s="5" t="s">
        <v>527</v>
      </c>
      <c r="B144" s="6">
        <v>44937.737068310184</v>
      </c>
      <c r="C144" s="5" t="s">
        <v>166</v>
      </c>
      <c r="D144" s="7"/>
      <c r="E144" s="8"/>
      <c r="F144" s="9">
        <v>8476.2000000000007</v>
      </c>
      <c r="I144" s="10" t="s">
        <v>9</v>
      </c>
      <c r="J144" s="5" t="s">
        <v>171</v>
      </c>
    </row>
    <row r="145" spans="1:10">
      <c r="A145" s="5" t="s">
        <v>527</v>
      </c>
      <c r="B145" s="6">
        <v>44937.737068310184</v>
      </c>
      <c r="C145" s="5" t="s">
        <v>166</v>
      </c>
      <c r="D145" s="7"/>
      <c r="E145" s="8"/>
      <c r="F145" s="9">
        <v>13937.5</v>
      </c>
      <c r="I145" s="10" t="s">
        <v>9</v>
      </c>
      <c r="J145" s="8" t="s">
        <v>172</v>
      </c>
    </row>
    <row r="146" spans="1:10">
      <c r="A146" s="11" t="s">
        <v>22</v>
      </c>
      <c r="B146" s="3"/>
      <c r="C146" s="3"/>
      <c r="D146" s="7"/>
      <c r="E146" s="8"/>
      <c r="F146" s="37">
        <f>SUM(F141:G145)</f>
        <v>86438.2</v>
      </c>
      <c r="H146" s="9"/>
      <c r="I146" s="10"/>
      <c r="J146" s="8"/>
    </row>
    <row r="147" spans="1:10" ht="15.75">
      <c r="A147" s="13" t="s">
        <v>23</v>
      </c>
      <c r="B147" s="13" t="s">
        <v>24</v>
      </c>
      <c r="C147" s="13" t="s">
        <v>25</v>
      </c>
      <c r="D147" s="14">
        <v>112587136</v>
      </c>
      <c r="E147" s="8"/>
      <c r="H147" s="9"/>
      <c r="I147" s="10"/>
      <c r="J147" s="8"/>
    </row>
    <row r="150" spans="1:10">
      <c r="A150" s="1" t="s">
        <v>0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3" t="s">
        <v>541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95" t="s">
        <v>0</v>
      </c>
      <c r="B152" s="95" t="s">
        <v>2</v>
      </c>
      <c r="C152" s="95" t="s">
        <v>3</v>
      </c>
      <c r="D152" s="95" t="s">
        <v>4</v>
      </c>
      <c r="E152" s="95" t="s">
        <v>5</v>
      </c>
      <c r="F152" s="97" t="s">
        <v>6</v>
      </c>
      <c r="G152" s="98"/>
      <c r="H152" s="99"/>
      <c r="I152" s="95" t="s">
        <v>7</v>
      </c>
      <c r="J152" s="95" t="s">
        <v>8</v>
      </c>
    </row>
    <row r="153" spans="1:10">
      <c r="A153" s="96"/>
      <c r="B153" s="96"/>
      <c r="C153" s="96"/>
      <c r="D153" s="96"/>
      <c r="E153" s="96"/>
      <c r="F153" s="4" t="s">
        <v>9</v>
      </c>
      <c r="G153" s="4" t="s">
        <v>10</v>
      </c>
      <c r="H153" s="4" t="s">
        <v>11</v>
      </c>
      <c r="I153" s="96"/>
      <c r="J153" s="96"/>
    </row>
    <row r="154" spans="1:10">
      <c r="A154" s="5" t="s">
        <v>564</v>
      </c>
      <c r="B154" s="6">
        <v>44938.703696828707</v>
      </c>
      <c r="C154" s="5" t="s">
        <v>166</v>
      </c>
      <c r="D154" s="7"/>
      <c r="E154" s="8"/>
      <c r="G154" s="9">
        <v>3197.4</v>
      </c>
      <c r="I154" s="10" t="s">
        <v>10</v>
      </c>
      <c r="J154" s="5" t="s">
        <v>215</v>
      </c>
    </row>
    <row r="155" spans="1:10">
      <c r="A155" s="5" t="s">
        <v>564</v>
      </c>
      <c r="B155" s="6">
        <v>44938.703696828707</v>
      </c>
      <c r="C155" s="5" t="s">
        <v>166</v>
      </c>
      <c r="D155" s="15">
        <v>45153099540</v>
      </c>
      <c r="E155" s="8" t="s">
        <v>167</v>
      </c>
      <c r="H155" s="9">
        <v>567.16</v>
      </c>
      <c r="I155" s="5" t="s">
        <v>28</v>
      </c>
      <c r="J155" s="5" t="s">
        <v>215</v>
      </c>
    </row>
    <row r="156" spans="1:10">
      <c r="A156" s="5" t="s">
        <v>564</v>
      </c>
      <c r="B156" s="6">
        <v>44938.703696828707</v>
      </c>
      <c r="C156" s="5" t="s">
        <v>166</v>
      </c>
      <c r="D156" s="15">
        <v>54210675897</v>
      </c>
      <c r="E156" s="8" t="s">
        <v>167</v>
      </c>
      <c r="H156" s="9">
        <v>883.7</v>
      </c>
      <c r="I156" s="5" t="s">
        <v>28</v>
      </c>
      <c r="J156" s="5" t="s">
        <v>171</v>
      </c>
    </row>
    <row r="157" spans="1:10">
      <c r="A157" s="5" t="s">
        <v>564</v>
      </c>
      <c r="B157" s="6">
        <v>44938.703696828707</v>
      </c>
      <c r="C157" s="5" t="s">
        <v>166</v>
      </c>
      <c r="D157" s="15">
        <v>54610662132</v>
      </c>
      <c r="E157" s="8" t="s">
        <v>167</v>
      </c>
      <c r="H157" s="9">
        <v>1539.62</v>
      </c>
      <c r="I157" s="5" t="s">
        <v>28</v>
      </c>
      <c r="J157" s="5" t="s">
        <v>169</v>
      </c>
    </row>
    <row r="158" spans="1:10">
      <c r="A158" s="5" t="s">
        <v>564</v>
      </c>
      <c r="B158" s="6">
        <v>44938.703696828707</v>
      </c>
      <c r="C158" s="5" t="s">
        <v>166</v>
      </c>
      <c r="D158" s="15">
        <v>54410663741</v>
      </c>
      <c r="E158" s="8" t="s">
        <v>167</v>
      </c>
      <c r="H158" s="9">
        <v>16383.3</v>
      </c>
      <c r="I158" s="5" t="s">
        <v>28</v>
      </c>
      <c r="J158" s="5" t="s">
        <v>171</v>
      </c>
    </row>
    <row r="159" spans="1:10">
      <c r="A159" s="5" t="s">
        <v>564</v>
      </c>
      <c r="B159" s="6">
        <v>44938.703696828707</v>
      </c>
      <c r="C159" s="5" t="s">
        <v>166</v>
      </c>
      <c r="D159" s="7"/>
      <c r="E159" s="8"/>
      <c r="F159" s="9">
        <v>15857</v>
      </c>
      <c r="I159" s="10" t="s">
        <v>9</v>
      </c>
      <c r="J159" s="5" t="s">
        <v>169</v>
      </c>
    </row>
    <row r="160" spans="1:10">
      <c r="A160" s="5" t="s">
        <v>564</v>
      </c>
      <c r="B160" s="6">
        <v>44938.703696828707</v>
      </c>
      <c r="C160" s="5" t="s">
        <v>166</v>
      </c>
      <c r="D160" s="7"/>
      <c r="E160" s="8"/>
      <c r="F160" s="9">
        <v>15700.6</v>
      </c>
      <c r="I160" s="10" t="s">
        <v>9</v>
      </c>
      <c r="J160" s="5" t="s">
        <v>171</v>
      </c>
    </row>
    <row r="161" spans="1:10">
      <c r="A161" s="5" t="s">
        <v>564</v>
      </c>
      <c r="B161" s="6">
        <v>44938.703696828707</v>
      </c>
      <c r="C161" s="5" t="s">
        <v>166</v>
      </c>
      <c r="D161" s="7"/>
      <c r="E161" s="8"/>
      <c r="F161" s="9">
        <v>45927.4</v>
      </c>
      <c r="I161" s="10" t="s">
        <v>9</v>
      </c>
      <c r="J161" s="8" t="s">
        <v>168</v>
      </c>
    </row>
    <row r="162" spans="1:10">
      <c r="A162" s="5" t="s">
        <v>564</v>
      </c>
      <c r="B162" s="6">
        <v>44938.703696828707</v>
      </c>
      <c r="C162" s="5" t="s">
        <v>166</v>
      </c>
      <c r="D162" s="7"/>
      <c r="E162" s="8"/>
      <c r="F162" s="9">
        <v>11890.2</v>
      </c>
      <c r="I162" s="10" t="s">
        <v>9</v>
      </c>
      <c r="J162" s="8" t="s">
        <v>172</v>
      </c>
    </row>
    <row r="163" spans="1:10">
      <c r="A163" s="5" t="s">
        <v>564</v>
      </c>
      <c r="B163" s="6">
        <v>44938.703696828707</v>
      </c>
      <c r="C163" s="5" t="s">
        <v>166</v>
      </c>
      <c r="D163" s="7"/>
      <c r="E163" s="8"/>
      <c r="F163" s="9">
        <v>4566.2</v>
      </c>
      <c r="I163" s="10" t="s">
        <v>9</v>
      </c>
      <c r="J163" s="5" t="s">
        <v>215</v>
      </c>
    </row>
    <row r="164" spans="1:10">
      <c r="A164" s="11" t="s">
        <v>22</v>
      </c>
      <c r="B164" s="3"/>
      <c r="C164" s="3"/>
      <c r="D164" s="7"/>
      <c r="E164" s="8"/>
      <c r="F164" s="49">
        <f>SUM(F154:G163)</f>
        <v>97138.799999999988</v>
      </c>
      <c r="I164" s="10"/>
      <c r="J164" s="8"/>
    </row>
    <row r="165" spans="1:10" ht="15.75">
      <c r="A165" s="13" t="s">
        <v>23</v>
      </c>
      <c r="B165" s="13" t="s">
        <v>24</v>
      </c>
      <c r="C165" s="13" t="s">
        <v>25</v>
      </c>
      <c r="D165" s="14">
        <v>112587137</v>
      </c>
      <c r="E165" s="8"/>
      <c r="F165" s="9"/>
      <c r="I165" s="10"/>
      <c r="J165" s="8"/>
    </row>
    <row r="168" spans="1:10">
      <c r="A168" s="1" t="s">
        <v>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3" t="s">
        <v>585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95" t="s">
        <v>0</v>
      </c>
      <c r="B170" s="95" t="s">
        <v>2</v>
      </c>
      <c r="C170" s="95" t="s">
        <v>3</v>
      </c>
      <c r="D170" s="95" t="s">
        <v>4</v>
      </c>
      <c r="E170" s="95" t="s">
        <v>5</v>
      </c>
      <c r="F170" s="97" t="s">
        <v>6</v>
      </c>
      <c r="G170" s="98"/>
      <c r="H170" s="99"/>
      <c r="I170" s="95" t="s">
        <v>7</v>
      </c>
      <c r="J170" s="95" t="s">
        <v>8</v>
      </c>
    </row>
    <row r="171" spans="1:10">
      <c r="A171" s="96"/>
      <c r="B171" s="96"/>
      <c r="C171" s="96"/>
      <c r="D171" s="96"/>
      <c r="E171" s="96"/>
      <c r="F171" s="4" t="s">
        <v>9</v>
      </c>
      <c r="G171" s="4" t="s">
        <v>10</v>
      </c>
      <c r="H171" s="4" t="s">
        <v>11</v>
      </c>
      <c r="I171" s="96"/>
      <c r="J171" s="96"/>
    </row>
    <row r="172" spans="1:10">
      <c r="A172" s="5" t="s">
        <v>622</v>
      </c>
      <c r="B172" s="6">
        <v>44939.736235729164</v>
      </c>
      <c r="C172" s="5" t="s">
        <v>166</v>
      </c>
      <c r="D172" s="7"/>
      <c r="E172" s="8"/>
      <c r="G172" s="9">
        <v>3431.92</v>
      </c>
      <c r="I172" s="10" t="s">
        <v>10</v>
      </c>
      <c r="J172" s="5" t="s">
        <v>171</v>
      </c>
    </row>
    <row r="173" spans="1:10">
      <c r="A173" s="5" t="s">
        <v>622</v>
      </c>
      <c r="B173" s="6">
        <v>44939.736235729164</v>
      </c>
      <c r="C173" s="5" t="s">
        <v>166</v>
      </c>
      <c r="D173" s="15">
        <v>45133108585</v>
      </c>
      <c r="E173" s="8" t="s">
        <v>167</v>
      </c>
      <c r="H173" s="9">
        <v>521.1</v>
      </c>
      <c r="I173" s="5" t="s">
        <v>28</v>
      </c>
      <c r="J173" s="8" t="s">
        <v>168</v>
      </c>
    </row>
    <row r="174" spans="1:10">
      <c r="A174" s="5" t="s">
        <v>622</v>
      </c>
      <c r="B174" s="6">
        <v>44939.736235729164</v>
      </c>
      <c r="C174" s="5" t="s">
        <v>166</v>
      </c>
      <c r="D174" s="15">
        <v>45153102387</v>
      </c>
      <c r="E174" s="8" t="s">
        <v>167</v>
      </c>
      <c r="H174" s="9">
        <v>240</v>
      </c>
      <c r="I174" s="5" t="s">
        <v>28</v>
      </c>
      <c r="J174" s="8" t="s">
        <v>168</v>
      </c>
    </row>
    <row r="175" spans="1:10">
      <c r="A175" s="5" t="s">
        <v>622</v>
      </c>
      <c r="B175" s="6">
        <v>44939.736235729164</v>
      </c>
      <c r="C175" s="5" t="s">
        <v>166</v>
      </c>
      <c r="D175" s="15">
        <v>45163196415</v>
      </c>
      <c r="E175" s="8" t="s">
        <v>167</v>
      </c>
      <c r="H175" s="9">
        <v>238.4</v>
      </c>
      <c r="I175" s="5" t="s">
        <v>28</v>
      </c>
      <c r="J175" s="8" t="s">
        <v>168</v>
      </c>
    </row>
    <row r="176" spans="1:10">
      <c r="A176" s="5" t="s">
        <v>622</v>
      </c>
      <c r="B176" s="6">
        <v>44939.736235729164</v>
      </c>
      <c r="C176" s="5" t="s">
        <v>166</v>
      </c>
      <c r="D176" s="15">
        <v>45113258820</v>
      </c>
      <c r="E176" s="8" t="s">
        <v>167</v>
      </c>
      <c r="H176" s="9">
        <v>1041.3599999999999</v>
      </c>
      <c r="I176" s="5" t="s">
        <v>28</v>
      </c>
      <c r="J176" s="5" t="s">
        <v>171</v>
      </c>
    </row>
    <row r="177" spans="1:10">
      <c r="A177" s="5" t="s">
        <v>622</v>
      </c>
      <c r="B177" s="6">
        <v>44939.736235729164</v>
      </c>
      <c r="C177" s="5" t="s">
        <v>166</v>
      </c>
      <c r="D177" s="15">
        <v>54310658697</v>
      </c>
      <c r="E177" s="8" t="s">
        <v>167</v>
      </c>
      <c r="H177" s="9">
        <v>8885.85</v>
      </c>
      <c r="I177" s="5" t="s">
        <v>28</v>
      </c>
      <c r="J177" s="5" t="s">
        <v>171</v>
      </c>
    </row>
    <row r="178" spans="1:10">
      <c r="A178" s="5" t="s">
        <v>622</v>
      </c>
      <c r="B178" s="6">
        <v>44939.736235729164</v>
      </c>
      <c r="C178" s="5" t="s">
        <v>166</v>
      </c>
      <c r="D178" s="15">
        <v>45153104974</v>
      </c>
      <c r="E178" s="8" t="s">
        <v>167</v>
      </c>
      <c r="H178" s="9">
        <v>471.24</v>
      </c>
      <c r="I178" s="5" t="s">
        <v>28</v>
      </c>
      <c r="J178" s="5" t="s">
        <v>169</v>
      </c>
    </row>
    <row r="179" spans="1:10">
      <c r="A179" s="5" t="s">
        <v>622</v>
      </c>
      <c r="B179" s="6">
        <v>44939.736235729164</v>
      </c>
      <c r="C179" s="5" t="s">
        <v>166</v>
      </c>
      <c r="D179" s="15">
        <v>45153104951</v>
      </c>
      <c r="E179" s="8" t="s">
        <v>167</v>
      </c>
      <c r="H179" s="9">
        <v>5103.72</v>
      </c>
      <c r="I179" s="5" t="s">
        <v>28</v>
      </c>
      <c r="J179" s="5" t="s">
        <v>171</v>
      </c>
    </row>
    <row r="180" spans="1:10">
      <c r="A180" s="5" t="s">
        <v>622</v>
      </c>
      <c r="B180" s="6">
        <v>44939.736235729164</v>
      </c>
      <c r="C180" s="5" t="s">
        <v>166</v>
      </c>
      <c r="D180" s="7"/>
      <c r="E180" s="8"/>
      <c r="F180" s="9">
        <v>69333</v>
      </c>
      <c r="I180" s="10" t="s">
        <v>9</v>
      </c>
      <c r="J180" s="5" t="s">
        <v>169</v>
      </c>
    </row>
    <row r="181" spans="1:10">
      <c r="A181" s="5" t="s">
        <v>622</v>
      </c>
      <c r="B181" s="6">
        <v>44939.736235729164</v>
      </c>
      <c r="C181" s="5" t="s">
        <v>166</v>
      </c>
      <c r="D181" s="7"/>
      <c r="E181" s="8"/>
      <c r="F181" s="9">
        <v>15696.2</v>
      </c>
      <c r="I181" s="10" t="s">
        <v>9</v>
      </c>
      <c r="J181" s="5" t="s">
        <v>171</v>
      </c>
    </row>
    <row r="182" spans="1:10">
      <c r="A182" s="5" t="s">
        <v>622</v>
      </c>
      <c r="B182" s="6">
        <v>44939.736235729164</v>
      </c>
      <c r="C182" s="5" t="s">
        <v>166</v>
      </c>
      <c r="D182" s="7"/>
      <c r="E182" s="8"/>
      <c r="F182" s="9">
        <v>4233.5</v>
      </c>
      <c r="I182" s="10" t="s">
        <v>9</v>
      </c>
      <c r="J182" s="8" t="s">
        <v>168</v>
      </c>
    </row>
    <row r="183" spans="1:10">
      <c r="A183" s="5" t="s">
        <v>622</v>
      </c>
      <c r="B183" s="6">
        <v>44939.736235729164</v>
      </c>
      <c r="C183" s="5" t="s">
        <v>166</v>
      </c>
      <c r="D183" s="7"/>
      <c r="E183" s="8"/>
      <c r="F183" s="9">
        <v>13065.8</v>
      </c>
      <c r="I183" s="10" t="s">
        <v>9</v>
      </c>
      <c r="J183" s="8" t="s">
        <v>172</v>
      </c>
    </row>
    <row r="184" spans="1:10">
      <c r="A184" s="11" t="s">
        <v>22</v>
      </c>
      <c r="B184" s="3"/>
      <c r="C184" s="3"/>
      <c r="D184" s="7"/>
      <c r="E184" s="8"/>
      <c r="F184" s="37">
        <f>SUM(F172:G183)</f>
        <v>105760.42</v>
      </c>
      <c r="H184" s="9"/>
      <c r="I184" s="5"/>
      <c r="J184" s="8"/>
    </row>
    <row r="185" spans="1:10" ht="15.75">
      <c r="A185" s="13" t="s">
        <v>23</v>
      </c>
      <c r="B185" s="13" t="s">
        <v>24</v>
      </c>
      <c r="C185" s="13" t="s">
        <v>25</v>
      </c>
      <c r="D185" s="14">
        <v>112603529</v>
      </c>
      <c r="E185" s="8"/>
      <c r="H185" s="9"/>
      <c r="I185" s="5"/>
      <c r="J185" s="8"/>
    </row>
    <row r="188" spans="1:10">
      <c r="A188" s="1" t="s">
        <v>0</v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3" t="s">
        <v>581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95" t="s">
        <v>0</v>
      </c>
      <c r="B190" s="95" t="s">
        <v>2</v>
      </c>
      <c r="C190" s="95" t="s">
        <v>3</v>
      </c>
      <c r="D190" s="95" t="s">
        <v>4</v>
      </c>
      <c r="E190" s="95" t="s">
        <v>5</v>
      </c>
      <c r="F190" s="97" t="s">
        <v>6</v>
      </c>
      <c r="G190" s="98"/>
      <c r="H190" s="99"/>
      <c r="I190" s="95" t="s">
        <v>7</v>
      </c>
      <c r="J190" s="95" t="s">
        <v>8</v>
      </c>
    </row>
    <row r="191" spans="1:10">
      <c r="A191" s="96"/>
      <c r="B191" s="96"/>
      <c r="C191" s="96"/>
      <c r="D191" s="96"/>
      <c r="E191" s="96"/>
      <c r="F191" s="4" t="s">
        <v>9</v>
      </c>
      <c r="G191" s="4" t="s">
        <v>10</v>
      </c>
      <c r="H191" s="4" t="s">
        <v>11</v>
      </c>
      <c r="I191" s="96"/>
      <c r="J191" s="96"/>
    </row>
    <row r="192" spans="1:10">
      <c r="A192" s="40" t="s">
        <v>409</v>
      </c>
      <c r="B192" s="41"/>
      <c r="C192" s="42"/>
      <c r="D192" s="7"/>
      <c r="E192" s="8"/>
      <c r="F192" s="9"/>
      <c r="I192" s="10"/>
      <c r="J192" s="8"/>
    </row>
    <row r="193" spans="1:10">
      <c r="A193" s="11" t="s">
        <v>22</v>
      </c>
      <c r="B193" s="3"/>
      <c r="C193" s="3"/>
      <c r="D193" s="7"/>
      <c r="E193" s="8"/>
      <c r="F193" s="9"/>
      <c r="I193" s="10"/>
      <c r="J193" s="8"/>
    </row>
    <row r="194" spans="1:10">
      <c r="A194" s="13" t="s">
        <v>23</v>
      </c>
      <c r="B194" s="13" t="s">
        <v>24</v>
      </c>
      <c r="C194" s="13" t="s">
        <v>25</v>
      </c>
      <c r="D194" s="7"/>
      <c r="E194" s="8"/>
      <c r="F194" s="9"/>
      <c r="I194" s="10"/>
      <c r="J194" s="8"/>
    </row>
    <row r="197" spans="1:10">
      <c r="A197" s="1" t="s">
        <v>0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3" t="s">
        <v>647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95" t="s">
        <v>0</v>
      </c>
      <c r="B199" s="95" t="s">
        <v>2</v>
      </c>
      <c r="C199" s="95" t="s">
        <v>3</v>
      </c>
      <c r="D199" s="95" t="s">
        <v>4</v>
      </c>
      <c r="E199" s="95" t="s">
        <v>5</v>
      </c>
      <c r="F199" s="97" t="s">
        <v>6</v>
      </c>
      <c r="G199" s="98"/>
      <c r="H199" s="99"/>
      <c r="I199" s="95" t="s">
        <v>7</v>
      </c>
      <c r="J199" s="95" t="s">
        <v>8</v>
      </c>
    </row>
    <row r="200" spans="1:10">
      <c r="A200" s="96"/>
      <c r="B200" s="96"/>
      <c r="C200" s="96"/>
      <c r="D200" s="96"/>
      <c r="E200" s="96"/>
      <c r="F200" s="4" t="s">
        <v>9</v>
      </c>
      <c r="G200" s="4" t="s">
        <v>10</v>
      </c>
      <c r="H200" s="4" t="s">
        <v>11</v>
      </c>
      <c r="I200" s="96"/>
      <c r="J200" s="96"/>
    </row>
    <row r="201" spans="1:10">
      <c r="A201" s="5" t="s">
        <v>667</v>
      </c>
      <c r="B201" s="6">
        <v>44942.69811740741</v>
      </c>
      <c r="C201" s="5" t="s">
        <v>166</v>
      </c>
      <c r="D201" s="15">
        <v>45113259619</v>
      </c>
      <c r="E201" s="8" t="s">
        <v>167</v>
      </c>
      <c r="H201" s="9">
        <v>13722.83</v>
      </c>
      <c r="I201" s="5" t="s">
        <v>28</v>
      </c>
      <c r="J201" s="8" t="s">
        <v>214</v>
      </c>
    </row>
    <row r="202" spans="1:10">
      <c r="A202" s="5" t="s">
        <v>667</v>
      </c>
      <c r="B202" s="6">
        <v>44942.69811740741</v>
      </c>
      <c r="C202" s="5" t="s">
        <v>166</v>
      </c>
      <c r="D202" s="15">
        <v>45163199527</v>
      </c>
      <c r="E202" s="8" t="s">
        <v>167</v>
      </c>
      <c r="H202" s="9">
        <v>821.94</v>
      </c>
      <c r="I202" s="5" t="s">
        <v>28</v>
      </c>
      <c r="J202" s="8" t="s">
        <v>214</v>
      </c>
    </row>
    <row r="203" spans="1:10">
      <c r="A203" s="5" t="s">
        <v>667</v>
      </c>
      <c r="B203" s="6">
        <v>44942.69811740741</v>
      </c>
      <c r="C203" s="5" t="s">
        <v>166</v>
      </c>
      <c r="D203" s="15">
        <v>45163201197</v>
      </c>
      <c r="E203" s="8" t="s">
        <v>167</v>
      </c>
      <c r="H203" s="9">
        <v>1500</v>
      </c>
      <c r="I203" s="5" t="s">
        <v>28</v>
      </c>
      <c r="J203" s="5" t="s">
        <v>169</v>
      </c>
    </row>
    <row r="204" spans="1:10">
      <c r="A204" s="5" t="s">
        <v>667</v>
      </c>
      <c r="B204" s="6">
        <v>44942.69811740741</v>
      </c>
      <c r="C204" s="5" t="s">
        <v>166</v>
      </c>
      <c r="D204" s="15">
        <v>45163201206</v>
      </c>
      <c r="E204" s="8" t="s">
        <v>167</v>
      </c>
      <c r="H204" s="9">
        <v>1500</v>
      </c>
      <c r="I204" s="5" t="s">
        <v>28</v>
      </c>
      <c r="J204" s="5" t="s">
        <v>169</v>
      </c>
    </row>
    <row r="205" spans="1:10">
      <c r="A205" s="5" t="s">
        <v>667</v>
      </c>
      <c r="B205" s="6">
        <v>44942.69811740741</v>
      </c>
      <c r="C205" s="5" t="s">
        <v>166</v>
      </c>
      <c r="D205" s="15">
        <v>45163201213</v>
      </c>
      <c r="E205" s="8" t="s">
        <v>167</v>
      </c>
      <c r="H205" s="9">
        <v>1500</v>
      </c>
      <c r="I205" s="5" t="s">
        <v>28</v>
      </c>
      <c r="J205" s="5" t="s">
        <v>169</v>
      </c>
    </row>
    <row r="206" spans="1:10">
      <c r="A206" s="5" t="s">
        <v>667</v>
      </c>
      <c r="B206" s="6">
        <v>44942.69811740741</v>
      </c>
      <c r="C206" s="5" t="s">
        <v>166</v>
      </c>
      <c r="D206" s="15">
        <v>45123243492</v>
      </c>
      <c r="E206" s="8" t="s">
        <v>167</v>
      </c>
      <c r="H206" s="9">
        <v>550</v>
      </c>
      <c r="I206" s="5" t="s">
        <v>28</v>
      </c>
      <c r="J206" s="5" t="s">
        <v>169</v>
      </c>
    </row>
    <row r="207" spans="1:10">
      <c r="A207" s="5" t="s">
        <v>667</v>
      </c>
      <c r="B207" s="6">
        <v>44942.69811740741</v>
      </c>
      <c r="C207" s="5" t="s">
        <v>166</v>
      </c>
      <c r="D207" s="15">
        <v>54610663324</v>
      </c>
      <c r="E207" s="8" t="s">
        <v>167</v>
      </c>
      <c r="H207" s="9">
        <v>14496.75</v>
      </c>
      <c r="I207" s="5" t="s">
        <v>28</v>
      </c>
      <c r="J207" s="5" t="s">
        <v>171</v>
      </c>
    </row>
    <row r="208" spans="1:10">
      <c r="A208" s="5" t="s">
        <v>667</v>
      </c>
      <c r="B208" s="6">
        <v>44942.69811740741</v>
      </c>
      <c r="C208" s="5" t="s">
        <v>166</v>
      </c>
      <c r="D208" s="15">
        <v>54110672044</v>
      </c>
      <c r="E208" s="8" t="s">
        <v>167</v>
      </c>
      <c r="H208" s="9">
        <v>377.59</v>
      </c>
      <c r="I208" s="5" t="s">
        <v>28</v>
      </c>
      <c r="J208" s="5" t="s">
        <v>171</v>
      </c>
    </row>
    <row r="209" spans="1:10">
      <c r="A209" s="5" t="s">
        <v>667</v>
      </c>
      <c r="B209" s="6">
        <v>44942.69811740741</v>
      </c>
      <c r="C209" s="5" t="s">
        <v>166</v>
      </c>
      <c r="D209" s="15">
        <v>54510661844</v>
      </c>
      <c r="E209" s="8" t="s">
        <v>167</v>
      </c>
      <c r="H209" s="9">
        <v>10375.68</v>
      </c>
      <c r="I209" s="5" t="s">
        <v>28</v>
      </c>
      <c r="J209" s="5" t="s">
        <v>171</v>
      </c>
    </row>
    <row r="210" spans="1:10">
      <c r="A210" s="5" t="s">
        <v>667</v>
      </c>
      <c r="B210" s="6">
        <v>44942.69811740741</v>
      </c>
      <c r="C210" s="5" t="s">
        <v>166</v>
      </c>
      <c r="D210" s="15">
        <v>45153110592</v>
      </c>
      <c r="E210" s="8" t="s">
        <v>167</v>
      </c>
      <c r="H210" s="9">
        <v>21951.79</v>
      </c>
      <c r="I210" s="5" t="s">
        <v>28</v>
      </c>
      <c r="J210" s="5" t="s">
        <v>171</v>
      </c>
    </row>
    <row r="211" spans="1:10">
      <c r="A211" s="5" t="s">
        <v>668</v>
      </c>
      <c r="B211" s="6">
        <v>44942.69811740741</v>
      </c>
      <c r="C211" s="5" t="s">
        <v>166</v>
      </c>
      <c r="D211" s="7"/>
      <c r="E211" s="8"/>
      <c r="F211" s="9">
        <v>1970.5</v>
      </c>
      <c r="I211" s="10" t="s">
        <v>9</v>
      </c>
      <c r="J211" s="5" t="s">
        <v>215</v>
      </c>
    </row>
    <row r="212" spans="1:10">
      <c r="A212" s="5" t="s">
        <v>667</v>
      </c>
      <c r="B212" s="6">
        <v>44942.69811740741</v>
      </c>
      <c r="C212" s="5" t="s">
        <v>166</v>
      </c>
      <c r="D212" s="7"/>
      <c r="E212" s="8"/>
      <c r="F212" s="9">
        <v>80326.7</v>
      </c>
      <c r="I212" s="10" t="s">
        <v>9</v>
      </c>
      <c r="J212" s="5" t="s">
        <v>169</v>
      </c>
    </row>
    <row r="213" spans="1:10">
      <c r="A213" s="5" t="s">
        <v>667</v>
      </c>
      <c r="B213" s="6">
        <v>44942.69811740741</v>
      </c>
      <c r="C213" s="5" t="s">
        <v>166</v>
      </c>
      <c r="D213" s="7"/>
      <c r="E213" s="8"/>
      <c r="F213" s="9">
        <v>59156.6</v>
      </c>
      <c r="I213" s="10" t="s">
        <v>9</v>
      </c>
      <c r="J213" s="8" t="s">
        <v>214</v>
      </c>
    </row>
    <row r="214" spans="1:10">
      <c r="A214" s="5" t="s">
        <v>667</v>
      </c>
      <c r="B214" s="6">
        <v>44942.69811740741</v>
      </c>
      <c r="C214" s="5" t="s">
        <v>166</v>
      </c>
      <c r="D214" s="7"/>
      <c r="E214" s="8"/>
      <c r="F214" s="9">
        <v>27070.9</v>
      </c>
      <c r="I214" s="10" t="s">
        <v>9</v>
      </c>
      <c r="J214" s="5" t="s">
        <v>171</v>
      </c>
    </row>
    <row r="215" spans="1:10">
      <c r="A215" s="5" t="s">
        <v>667</v>
      </c>
      <c r="B215" s="6">
        <v>44942.69811740741</v>
      </c>
      <c r="C215" s="5" t="s">
        <v>166</v>
      </c>
      <c r="D215" s="7"/>
      <c r="E215" s="8"/>
      <c r="F215" s="9">
        <v>7530.1</v>
      </c>
      <c r="I215" s="10" t="s">
        <v>9</v>
      </c>
      <c r="J215" s="8" t="s">
        <v>168</v>
      </c>
    </row>
    <row r="216" spans="1:10">
      <c r="A216" s="5" t="s">
        <v>667</v>
      </c>
      <c r="B216" s="6">
        <v>44942.69811740741</v>
      </c>
      <c r="C216" s="5" t="s">
        <v>166</v>
      </c>
      <c r="D216" s="7"/>
      <c r="E216" s="8"/>
      <c r="F216" s="9">
        <v>30673.1</v>
      </c>
      <c r="I216" s="10" t="s">
        <v>9</v>
      </c>
      <c r="J216" s="8" t="s">
        <v>172</v>
      </c>
    </row>
    <row r="217" spans="1:10">
      <c r="A217" s="5" t="s">
        <v>667</v>
      </c>
      <c r="B217" s="6">
        <v>44942.69811740741</v>
      </c>
      <c r="C217" s="5" t="s">
        <v>166</v>
      </c>
      <c r="D217" s="7"/>
      <c r="E217" s="8"/>
      <c r="F217" s="9">
        <v>4024</v>
      </c>
      <c r="I217" s="10" t="s">
        <v>9</v>
      </c>
      <c r="J217" s="5" t="s">
        <v>669</v>
      </c>
    </row>
    <row r="218" spans="1:10">
      <c r="A218" s="11" t="s">
        <v>22</v>
      </c>
      <c r="B218" s="3"/>
      <c r="C218" s="3"/>
      <c r="D218" s="7"/>
      <c r="E218" s="8"/>
      <c r="F218" s="37">
        <f>SUM(F201:G217)</f>
        <v>210751.9</v>
      </c>
      <c r="H218" s="9"/>
      <c r="I218" s="10"/>
      <c r="J218" s="5"/>
    </row>
    <row r="219" spans="1:10" ht="15.75">
      <c r="A219" s="13" t="s">
        <v>23</v>
      </c>
      <c r="B219" s="13" t="s">
        <v>24</v>
      </c>
      <c r="C219" s="13" t="s">
        <v>25</v>
      </c>
      <c r="D219" s="14">
        <v>112616998</v>
      </c>
      <c r="E219" s="8"/>
      <c r="H219" s="9"/>
      <c r="I219" s="10"/>
      <c r="J219" s="5"/>
    </row>
    <row r="222" spans="1:10">
      <c r="A222" s="1" t="s"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3" t="s">
        <v>687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95" t="s">
        <v>0</v>
      </c>
      <c r="B224" s="95" t="s">
        <v>2</v>
      </c>
      <c r="C224" s="95" t="s">
        <v>3</v>
      </c>
      <c r="D224" s="95" t="s">
        <v>4</v>
      </c>
      <c r="E224" s="95" t="s">
        <v>5</v>
      </c>
      <c r="F224" s="97" t="s">
        <v>6</v>
      </c>
      <c r="G224" s="98"/>
      <c r="H224" s="99"/>
      <c r="I224" s="95" t="s">
        <v>7</v>
      </c>
      <c r="J224" s="95" t="s">
        <v>8</v>
      </c>
    </row>
    <row r="225" spans="1:10">
      <c r="A225" s="96"/>
      <c r="B225" s="96"/>
      <c r="C225" s="96"/>
      <c r="D225" s="96"/>
      <c r="E225" s="96"/>
      <c r="F225" s="4" t="s">
        <v>9</v>
      </c>
      <c r="G225" s="4" t="s">
        <v>10</v>
      </c>
      <c r="H225" s="4" t="s">
        <v>11</v>
      </c>
      <c r="I225" s="96"/>
      <c r="J225" s="96"/>
    </row>
    <row r="226" spans="1:10">
      <c r="A226" s="5" t="s">
        <v>708</v>
      </c>
      <c r="B226" s="6">
        <v>44943.763713043983</v>
      </c>
      <c r="C226" s="5" t="s">
        <v>166</v>
      </c>
      <c r="D226" s="15">
        <v>45133117128</v>
      </c>
      <c r="E226" s="8" t="s">
        <v>167</v>
      </c>
      <c r="H226" s="9">
        <v>1147.24</v>
      </c>
      <c r="I226" s="5" t="s">
        <v>28</v>
      </c>
      <c r="J226" s="5" t="s">
        <v>171</v>
      </c>
    </row>
    <row r="227" spans="1:10">
      <c r="A227" s="5" t="s">
        <v>708</v>
      </c>
      <c r="B227" s="6">
        <v>44943.763713043983</v>
      </c>
      <c r="C227" s="5" t="s">
        <v>166</v>
      </c>
      <c r="D227" s="15">
        <v>45113267246</v>
      </c>
      <c r="E227" s="8" t="s">
        <v>167</v>
      </c>
      <c r="H227" s="9">
        <v>5349.17</v>
      </c>
      <c r="I227" s="5" t="s">
        <v>28</v>
      </c>
      <c r="J227" s="5" t="s">
        <v>171</v>
      </c>
    </row>
    <row r="228" spans="1:10">
      <c r="A228" s="5" t="s">
        <v>708</v>
      </c>
      <c r="B228" s="6">
        <v>44943.763713043983</v>
      </c>
      <c r="C228" s="5" t="s">
        <v>166</v>
      </c>
      <c r="D228" s="15">
        <v>54310660664</v>
      </c>
      <c r="E228" s="8" t="s">
        <v>167</v>
      </c>
      <c r="H228" s="9">
        <v>9691.33</v>
      </c>
      <c r="I228" s="5" t="s">
        <v>28</v>
      </c>
      <c r="J228" s="5" t="s">
        <v>171</v>
      </c>
    </row>
    <row r="229" spans="1:10">
      <c r="A229" s="5" t="s">
        <v>709</v>
      </c>
      <c r="B229" s="6">
        <v>44943.763713043983</v>
      </c>
      <c r="C229" s="5" t="s">
        <v>166</v>
      </c>
      <c r="D229" s="7"/>
      <c r="E229" s="8"/>
      <c r="F229" s="9">
        <v>49557.2</v>
      </c>
      <c r="I229" s="10" t="s">
        <v>9</v>
      </c>
      <c r="J229" s="5" t="s">
        <v>171</v>
      </c>
    </row>
    <row r="230" spans="1:10">
      <c r="A230" s="5" t="s">
        <v>708</v>
      </c>
      <c r="B230" s="6">
        <v>44943.763713043983</v>
      </c>
      <c r="C230" s="5" t="s">
        <v>166</v>
      </c>
      <c r="D230" s="7"/>
      <c r="E230" s="8"/>
      <c r="F230" s="9">
        <v>15893.9</v>
      </c>
      <c r="I230" s="10" t="s">
        <v>9</v>
      </c>
      <c r="J230" s="5" t="s">
        <v>169</v>
      </c>
    </row>
    <row r="231" spans="1:10">
      <c r="A231" s="5" t="s">
        <v>708</v>
      </c>
      <c r="B231" s="6">
        <v>44943.763713043983</v>
      </c>
      <c r="C231" s="5" t="s">
        <v>166</v>
      </c>
      <c r="D231" s="7"/>
      <c r="E231" s="8"/>
      <c r="F231" s="9">
        <v>5334.7</v>
      </c>
      <c r="I231" s="10" t="s">
        <v>9</v>
      </c>
      <c r="J231" s="8" t="s">
        <v>168</v>
      </c>
    </row>
    <row r="232" spans="1:10">
      <c r="A232" s="11" t="s">
        <v>22</v>
      </c>
      <c r="B232" s="3"/>
      <c r="C232" s="3"/>
      <c r="D232" s="7"/>
      <c r="E232" s="8"/>
      <c r="F232" s="37">
        <f>SUM(F226:G231)</f>
        <v>70785.8</v>
      </c>
      <c r="G232" s="9"/>
      <c r="I232" s="10"/>
      <c r="J232" s="5"/>
    </row>
    <row r="233" spans="1:10" ht="15.75">
      <c r="A233" s="13" t="s">
        <v>23</v>
      </c>
      <c r="B233" s="13" t="s">
        <v>24</v>
      </c>
      <c r="C233" s="13" t="s">
        <v>25</v>
      </c>
      <c r="D233" s="14">
        <v>112617023</v>
      </c>
      <c r="E233" s="8"/>
      <c r="G233" s="9"/>
      <c r="I233" s="10"/>
      <c r="J233" s="5"/>
    </row>
    <row r="236" spans="1:10">
      <c r="A236" s="1" t="s">
        <v>0</v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>
      <c r="A237" s="3" t="s">
        <v>725</v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95" t="s">
        <v>0</v>
      </c>
      <c r="B238" s="95" t="s">
        <v>2</v>
      </c>
      <c r="C238" s="95" t="s">
        <v>3</v>
      </c>
      <c r="D238" s="95" t="s">
        <v>4</v>
      </c>
      <c r="E238" s="95" t="s">
        <v>5</v>
      </c>
      <c r="F238" s="97" t="s">
        <v>6</v>
      </c>
      <c r="G238" s="98"/>
      <c r="H238" s="99"/>
      <c r="I238" s="95" t="s">
        <v>7</v>
      </c>
      <c r="J238" s="95" t="s">
        <v>8</v>
      </c>
    </row>
    <row r="239" spans="1:10">
      <c r="A239" s="96"/>
      <c r="B239" s="96"/>
      <c r="C239" s="96"/>
      <c r="D239" s="96"/>
      <c r="E239" s="96"/>
      <c r="F239" s="4" t="s">
        <v>9</v>
      </c>
      <c r="G239" s="4" t="s">
        <v>10</v>
      </c>
      <c r="H239" s="4" t="s">
        <v>11</v>
      </c>
      <c r="I239" s="96"/>
      <c r="J239" s="96"/>
    </row>
    <row r="240" spans="1:10">
      <c r="A240" s="5" t="s">
        <v>749</v>
      </c>
      <c r="B240" s="6">
        <v>44944.73026866898</v>
      </c>
      <c r="C240" s="5" t="s">
        <v>166</v>
      </c>
      <c r="D240" s="15">
        <v>45123248533</v>
      </c>
      <c r="E240" s="8" t="s">
        <v>167</v>
      </c>
      <c r="H240" s="9">
        <v>4500</v>
      </c>
      <c r="I240" s="5" t="s">
        <v>28</v>
      </c>
      <c r="J240" s="8" t="s">
        <v>168</v>
      </c>
    </row>
    <row r="241" spans="1:10">
      <c r="A241" s="5" t="s">
        <v>749</v>
      </c>
      <c r="B241" s="6">
        <v>44944.73026866898</v>
      </c>
      <c r="C241" s="5" t="s">
        <v>166</v>
      </c>
      <c r="D241" s="15">
        <v>45163207231</v>
      </c>
      <c r="E241" s="8" t="s">
        <v>167</v>
      </c>
      <c r="H241" s="9">
        <v>204.82</v>
      </c>
      <c r="I241" s="5" t="s">
        <v>28</v>
      </c>
      <c r="J241" s="8" t="s">
        <v>172</v>
      </c>
    </row>
    <row r="242" spans="1:10">
      <c r="A242" s="5" t="s">
        <v>749</v>
      </c>
      <c r="B242" s="6">
        <v>44944.73026866898</v>
      </c>
      <c r="C242" s="5" t="s">
        <v>166</v>
      </c>
      <c r="D242" s="7"/>
      <c r="E242" s="8"/>
      <c r="F242" s="9">
        <v>12065.9</v>
      </c>
      <c r="I242" s="10" t="s">
        <v>9</v>
      </c>
      <c r="J242" s="5" t="s">
        <v>169</v>
      </c>
    </row>
    <row r="243" spans="1:10">
      <c r="A243" s="5" t="s">
        <v>749</v>
      </c>
      <c r="B243" s="6">
        <v>44944.73026866898</v>
      </c>
      <c r="C243" s="5" t="s">
        <v>166</v>
      </c>
      <c r="D243" s="7"/>
      <c r="E243" s="8"/>
      <c r="F243" s="9">
        <v>7861.6</v>
      </c>
      <c r="I243" s="10" t="s">
        <v>9</v>
      </c>
      <c r="J243" s="5" t="s">
        <v>171</v>
      </c>
    </row>
    <row r="244" spans="1:10">
      <c r="A244" s="5" t="s">
        <v>749</v>
      </c>
      <c r="B244" s="6">
        <v>44944.73026866898</v>
      </c>
      <c r="C244" s="5" t="s">
        <v>166</v>
      </c>
      <c r="D244" s="7"/>
      <c r="E244" s="8"/>
      <c r="F244" s="9">
        <v>19882.3</v>
      </c>
      <c r="I244" s="10" t="s">
        <v>9</v>
      </c>
      <c r="J244" s="8" t="s">
        <v>168</v>
      </c>
    </row>
    <row r="245" spans="1:10">
      <c r="A245" s="5" t="s">
        <v>749</v>
      </c>
      <c r="B245" s="6">
        <v>44944.73026866898</v>
      </c>
      <c r="C245" s="5" t="s">
        <v>166</v>
      </c>
      <c r="D245" s="7"/>
      <c r="E245" s="8"/>
      <c r="F245" s="9">
        <v>4642.7</v>
      </c>
      <c r="I245" s="10" t="s">
        <v>9</v>
      </c>
      <c r="J245" s="8" t="s">
        <v>172</v>
      </c>
    </row>
    <row r="246" spans="1:10">
      <c r="A246" s="11" t="s">
        <v>22</v>
      </c>
      <c r="B246" s="3"/>
      <c r="C246" s="3"/>
      <c r="D246" s="7"/>
      <c r="E246" s="8"/>
      <c r="F246" s="54">
        <f>SUM(F240:G245)</f>
        <v>44452.5</v>
      </c>
      <c r="I246" s="10"/>
      <c r="J246" s="5"/>
    </row>
    <row r="247" spans="1:10" ht="15.75">
      <c r="A247" s="13" t="s">
        <v>23</v>
      </c>
      <c r="B247" s="13" t="s">
        <v>24</v>
      </c>
      <c r="C247" s="13" t="s">
        <v>25</v>
      </c>
      <c r="D247" s="14">
        <v>112636343</v>
      </c>
      <c r="E247" s="8"/>
      <c r="F247" s="9"/>
      <c r="I247" s="10"/>
      <c r="J247" s="5"/>
    </row>
    <row r="248" spans="1:10">
      <c r="A248" s="5"/>
      <c r="B248" s="6"/>
      <c r="C248" s="5"/>
      <c r="D248" s="7"/>
      <c r="E248" s="8"/>
      <c r="F248" s="9"/>
      <c r="I248" s="10"/>
      <c r="J248" s="5"/>
    </row>
    <row r="249" spans="1:10">
      <c r="A249" s="5"/>
      <c r="B249" s="6"/>
      <c r="C249" s="5"/>
      <c r="D249" s="7"/>
      <c r="E249" s="8"/>
      <c r="F249" s="9"/>
      <c r="I249" s="10"/>
      <c r="J249" s="5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769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5" t="s">
        <v>0</v>
      </c>
      <c r="B252" s="95" t="s">
        <v>2</v>
      </c>
      <c r="C252" s="95" t="s">
        <v>3</v>
      </c>
      <c r="D252" s="95" t="s">
        <v>4</v>
      </c>
      <c r="E252" s="95" t="s">
        <v>5</v>
      </c>
      <c r="F252" s="97" t="s">
        <v>6</v>
      </c>
      <c r="G252" s="98"/>
      <c r="H252" s="99"/>
      <c r="I252" s="95" t="s">
        <v>7</v>
      </c>
      <c r="J252" s="95" t="s">
        <v>8</v>
      </c>
    </row>
    <row r="253" spans="1:10">
      <c r="A253" s="96"/>
      <c r="B253" s="96"/>
      <c r="C253" s="96"/>
      <c r="D253" s="96"/>
      <c r="E253" s="96"/>
      <c r="F253" s="4" t="s">
        <v>9</v>
      </c>
      <c r="G253" s="4" t="s">
        <v>10</v>
      </c>
      <c r="H253" s="4" t="s">
        <v>11</v>
      </c>
      <c r="I253" s="96"/>
      <c r="J253" s="96"/>
    </row>
    <row r="254" spans="1:10">
      <c r="A254" s="5" t="s">
        <v>789</v>
      </c>
      <c r="B254" s="6">
        <v>44945.747365902775</v>
      </c>
      <c r="C254" s="5" t="s">
        <v>166</v>
      </c>
      <c r="D254" s="7"/>
      <c r="E254" s="8"/>
      <c r="G254" s="9">
        <v>5966.11</v>
      </c>
      <c r="I254" s="10" t="s">
        <v>10</v>
      </c>
      <c r="J254" s="8" t="s">
        <v>168</v>
      </c>
    </row>
    <row r="255" spans="1:10">
      <c r="A255" s="5" t="s">
        <v>789</v>
      </c>
      <c r="B255" s="6">
        <v>44945.747365902775</v>
      </c>
      <c r="C255" s="5" t="s">
        <v>166</v>
      </c>
      <c r="D255" s="15">
        <v>54410667397</v>
      </c>
      <c r="E255" s="8" t="s">
        <v>167</v>
      </c>
      <c r="H255" s="9">
        <v>15846.01</v>
      </c>
      <c r="I255" s="5" t="s">
        <v>28</v>
      </c>
      <c r="J255" s="5" t="s">
        <v>171</v>
      </c>
    </row>
    <row r="256" spans="1:10">
      <c r="A256" s="5" t="s">
        <v>789</v>
      </c>
      <c r="B256" s="6">
        <v>44945.747365902775</v>
      </c>
      <c r="C256" s="5" t="s">
        <v>166</v>
      </c>
      <c r="D256" s="15">
        <v>54610665194</v>
      </c>
      <c r="E256" s="8" t="s">
        <v>167</v>
      </c>
      <c r="H256" s="9">
        <v>7095.98</v>
      </c>
      <c r="I256" s="5" t="s">
        <v>28</v>
      </c>
      <c r="J256" s="5" t="s">
        <v>171</v>
      </c>
    </row>
    <row r="257" spans="1:10">
      <c r="A257" s="5" t="s">
        <v>789</v>
      </c>
      <c r="B257" s="6">
        <v>44945.747365902775</v>
      </c>
      <c r="C257" s="5" t="s">
        <v>166</v>
      </c>
      <c r="D257" s="15">
        <v>45133122537</v>
      </c>
      <c r="E257" s="8" t="s">
        <v>167</v>
      </c>
      <c r="H257" s="9">
        <v>2016</v>
      </c>
      <c r="I257" s="5" t="s">
        <v>28</v>
      </c>
      <c r="J257" s="5" t="s">
        <v>171</v>
      </c>
    </row>
    <row r="258" spans="1:10">
      <c r="A258" s="5" t="s">
        <v>789</v>
      </c>
      <c r="B258" s="6">
        <v>44945.747365902775</v>
      </c>
      <c r="C258" s="5" t="s">
        <v>166</v>
      </c>
      <c r="D258" s="15">
        <v>45163210349</v>
      </c>
      <c r="E258" s="8" t="s">
        <v>167</v>
      </c>
      <c r="H258" s="9">
        <v>1000</v>
      </c>
      <c r="I258" s="5" t="s">
        <v>28</v>
      </c>
      <c r="J258" s="5" t="s">
        <v>169</v>
      </c>
    </row>
    <row r="259" spans="1:10">
      <c r="A259" s="5" t="s">
        <v>789</v>
      </c>
      <c r="B259" s="6">
        <v>44945.747365902775</v>
      </c>
      <c r="C259" s="5" t="s">
        <v>166</v>
      </c>
      <c r="D259" s="15">
        <v>45133122608</v>
      </c>
      <c r="E259" s="8" t="s">
        <v>167</v>
      </c>
      <c r="H259" s="9">
        <v>1140.2</v>
      </c>
      <c r="I259" s="5" t="s">
        <v>28</v>
      </c>
      <c r="J259" s="5" t="s">
        <v>169</v>
      </c>
    </row>
    <row r="260" spans="1:10">
      <c r="A260" s="5" t="s">
        <v>789</v>
      </c>
      <c r="B260" s="6">
        <v>44945.747365902775</v>
      </c>
      <c r="C260" s="5" t="s">
        <v>166</v>
      </c>
      <c r="D260" s="7"/>
      <c r="E260" s="8"/>
      <c r="F260" s="9">
        <v>37781.300000000003</v>
      </c>
      <c r="I260" s="10" t="s">
        <v>9</v>
      </c>
      <c r="J260" s="5" t="s">
        <v>169</v>
      </c>
    </row>
    <row r="261" spans="1:10">
      <c r="A261" s="5" t="s">
        <v>789</v>
      </c>
      <c r="B261" s="6">
        <v>44945.747365902775</v>
      </c>
      <c r="C261" s="5" t="s">
        <v>166</v>
      </c>
      <c r="D261" s="7"/>
      <c r="E261" s="8"/>
      <c r="F261" s="9">
        <v>11115</v>
      </c>
      <c r="I261" s="10" t="s">
        <v>9</v>
      </c>
      <c r="J261" s="8" t="s">
        <v>214</v>
      </c>
    </row>
    <row r="262" spans="1:10">
      <c r="A262" s="5" t="s">
        <v>789</v>
      </c>
      <c r="B262" s="6">
        <v>44945.747365902775</v>
      </c>
      <c r="C262" s="5" t="s">
        <v>166</v>
      </c>
      <c r="D262" s="7"/>
      <c r="E262" s="8"/>
      <c r="F262" s="9">
        <v>13142.6</v>
      </c>
      <c r="I262" s="10" t="s">
        <v>9</v>
      </c>
      <c r="J262" s="5" t="s">
        <v>171</v>
      </c>
    </row>
    <row r="263" spans="1:10">
      <c r="A263" s="5" t="s">
        <v>789</v>
      </c>
      <c r="B263" s="6">
        <v>44945.747365902775</v>
      </c>
      <c r="C263" s="5" t="s">
        <v>166</v>
      </c>
      <c r="D263" s="7"/>
      <c r="E263" s="8"/>
      <c r="F263" s="9">
        <v>11368</v>
      </c>
      <c r="I263" s="10" t="s">
        <v>9</v>
      </c>
      <c r="J263" s="8" t="s">
        <v>168</v>
      </c>
    </row>
    <row r="264" spans="1:10">
      <c r="A264" s="5" t="s">
        <v>789</v>
      </c>
      <c r="B264" s="6">
        <v>44945.747365902775</v>
      </c>
      <c r="C264" s="5" t="s">
        <v>166</v>
      </c>
      <c r="D264" s="7"/>
      <c r="E264" s="8"/>
      <c r="F264" s="9">
        <v>6666.4</v>
      </c>
      <c r="I264" s="10" t="s">
        <v>9</v>
      </c>
      <c r="J264" s="8" t="s">
        <v>172</v>
      </c>
    </row>
    <row r="265" spans="1:10">
      <c r="A265" s="11" t="s">
        <v>22</v>
      </c>
      <c r="B265" s="3"/>
      <c r="C265" s="3"/>
      <c r="D265" s="7"/>
      <c r="E265" s="8"/>
      <c r="F265" s="54">
        <f>SUM(F254:G264)</f>
        <v>86039.41</v>
      </c>
      <c r="H265" s="9"/>
      <c r="I265" s="10"/>
      <c r="J265" s="5"/>
    </row>
    <row r="266" spans="1:10" ht="15.75">
      <c r="A266" s="13" t="s">
        <v>23</v>
      </c>
      <c r="B266" s="13" t="s">
        <v>24</v>
      </c>
      <c r="C266" s="13" t="s">
        <v>25</v>
      </c>
      <c r="D266" s="14">
        <v>112636344</v>
      </c>
      <c r="E266" s="8"/>
      <c r="H266" s="9"/>
      <c r="I266" s="10"/>
      <c r="J266" s="5"/>
    </row>
    <row r="269" spans="1:10">
      <c r="A269" s="1" t="s">
        <v>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3" t="s">
        <v>806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95" t="s">
        <v>0</v>
      </c>
      <c r="B271" s="95" t="s">
        <v>2</v>
      </c>
      <c r="C271" s="95" t="s">
        <v>3</v>
      </c>
      <c r="D271" s="95" t="s">
        <v>4</v>
      </c>
      <c r="E271" s="95" t="s">
        <v>5</v>
      </c>
      <c r="F271" s="97" t="s">
        <v>6</v>
      </c>
      <c r="G271" s="98"/>
      <c r="H271" s="99"/>
      <c r="I271" s="95" t="s">
        <v>7</v>
      </c>
      <c r="J271" s="95" t="s">
        <v>8</v>
      </c>
    </row>
    <row r="272" spans="1:10">
      <c r="A272" s="96"/>
      <c r="B272" s="96"/>
      <c r="C272" s="96"/>
      <c r="D272" s="96"/>
      <c r="E272" s="96"/>
      <c r="F272" s="4" t="s">
        <v>9</v>
      </c>
      <c r="G272" s="4" t="s">
        <v>10</v>
      </c>
      <c r="H272" s="4" t="s">
        <v>11</v>
      </c>
      <c r="I272" s="96"/>
      <c r="J272" s="96"/>
    </row>
    <row r="273" spans="1:10">
      <c r="A273" s="5" t="s">
        <v>845</v>
      </c>
      <c r="B273" s="6">
        <v>44946.902818368057</v>
      </c>
      <c r="C273" s="5" t="s">
        <v>166</v>
      </c>
      <c r="D273" s="7"/>
      <c r="E273" s="8"/>
      <c r="G273" s="9">
        <v>59657.19</v>
      </c>
      <c r="I273" s="10" t="s">
        <v>10</v>
      </c>
      <c r="J273" s="5" t="s">
        <v>171</v>
      </c>
    </row>
    <row r="274" spans="1:10">
      <c r="A274" s="5" t="s">
        <v>845</v>
      </c>
      <c r="B274" s="6">
        <v>44946.902818368057</v>
      </c>
      <c r="C274" s="5" t="s">
        <v>166</v>
      </c>
      <c r="D274" s="7"/>
      <c r="E274" s="8"/>
      <c r="G274" s="9">
        <v>7480.27</v>
      </c>
      <c r="I274" s="10" t="s">
        <v>10</v>
      </c>
      <c r="J274" s="8" t="s">
        <v>168</v>
      </c>
    </row>
    <row r="275" spans="1:10">
      <c r="A275" s="5" t="s">
        <v>845</v>
      </c>
      <c r="B275" s="6">
        <v>44946.902818368057</v>
      </c>
      <c r="C275" s="5" t="s">
        <v>166</v>
      </c>
      <c r="D275" s="15">
        <v>45113270851</v>
      </c>
      <c r="E275" s="8" t="s">
        <v>167</v>
      </c>
      <c r="H275" s="9">
        <v>117.5</v>
      </c>
      <c r="I275" s="5" t="s">
        <v>28</v>
      </c>
      <c r="J275" s="8" t="s">
        <v>168</v>
      </c>
    </row>
    <row r="276" spans="1:10">
      <c r="A276" s="5" t="s">
        <v>845</v>
      </c>
      <c r="B276" s="6">
        <v>44946.902818368057</v>
      </c>
      <c r="C276" s="5" t="s">
        <v>166</v>
      </c>
      <c r="D276" s="15">
        <v>45123253202</v>
      </c>
      <c r="E276" s="8" t="s">
        <v>167</v>
      </c>
      <c r="H276" s="9">
        <v>530.20000000000005</v>
      </c>
      <c r="I276" s="5" t="s">
        <v>28</v>
      </c>
      <c r="J276" s="8" t="s">
        <v>168</v>
      </c>
    </row>
    <row r="277" spans="1:10">
      <c r="A277" s="5" t="s">
        <v>845</v>
      </c>
      <c r="B277" s="6">
        <v>44946.902818368057</v>
      </c>
      <c r="C277" s="5" t="s">
        <v>166</v>
      </c>
      <c r="D277" s="15">
        <v>54210680712</v>
      </c>
      <c r="E277" s="8" t="s">
        <v>167</v>
      </c>
      <c r="H277" s="9">
        <v>168.48</v>
      </c>
      <c r="I277" s="5" t="s">
        <v>28</v>
      </c>
      <c r="J277" s="5" t="s">
        <v>171</v>
      </c>
    </row>
    <row r="278" spans="1:10">
      <c r="A278" s="5" t="s">
        <v>845</v>
      </c>
      <c r="B278" s="6">
        <v>44946.902818368057</v>
      </c>
      <c r="C278" s="5" t="s">
        <v>166</v>
      </c>
      <c r="D278" s="15">
        <v>45163210934</v>
      </c>
      <c r="E278" s="8" t="s">
        <v>167</v>
      </c>
      <c r="H278" s="9">
        <v>2981.77</v>
      </c>
      <c r="I278" s="5" t="s">
        <v>28</v>
      </c>
      <c r="J278" s="5" t="s">
        <v>171</v>
      </c>
    </row>
    <row r="279" spans="1:10">
      <c r="A279" s="5" t="s">
        <v>845</v>
      </c>
      <c r="B279" s="6">
        <v>44946.902818368057</v>
      </c>
      <c r="C279" s="5" t="s">
        <v>166</v>
      </c>
      <c r="D279" s="15">
        <v>45123255377</v>
      </c>
      <c r="E279" s="8" t="s">
        <v>167</v>
      </c>
      <c r="H279" s="9">
        <v>1514.84</v>
      </c>
      <c r="I279" s="5" t="s">
        <v>28</v>
      </c>
      <c r="J279" s="5" t="s">
        <v>171</v>
      </c>
    </row>
    <row r="280" spans="1:10">
      <c r="A280" s="5" t="s">
        <v>845</v>
      </c>
      <c r="B280" s="6">
        <v>44946.902818368057</v>
      </c>
      <c r="C280" s="5" t="s">
        <v>166</v>
      </c>
      <c r="D280" s="7"/>
      <c r="E280" s="8"/>
      <c r="F280" s="9">
        <v>72925.600000000006</v>
      </c>
      <c r="I280" s="10" t="s">
        <v>9</v>
      </c>
      <c r="J280" s="5" t="s">
        <v>169</v>
      </c>
    </row>
    <row r="281" spans="1:10">
      <c r="A281" s="5" t="s">
        <v>845</v>
      </c>
      <c r="B281" s="6">
        <v>44946.902818368057</v>
      </c>
      <c r="C281" s="5" t="s">
        <v>166</v>
      </c>
      <c r="D281" s="7"/>
      <c r="E281" s="8"/>
      <c r="F281" s="9">
        <v>6416</v>
      </c>
      <c r="I281" s="10" t="s">
        <v>9</v>
      </c>
      <c r="J281" s="5" t="s">
        <v>171</v>
      </c>
    </row>
    <row r="282" spans="1:10">
      <c r="A282" s="5" t="s">
        <v>845</v>
      </c>
      <c r="B282" s="6">
        <v>44946.902818368057</v>
      </c>
      <c r="C282" s="5" t="s">
        <v>166</v>
      </c>
      <c r="D282" s="7"/>
      <c r="E282" s="8"/>
      <c r="F282" s="9">
        <v>12666.6</v>
      </c>
      <c r="I282" s="10" t="s">
        <v>9</v>
      </c>
      <c r="J282" s="8" t="s">
        <v>168</v>
      </c>
    </row>
    <row r="283" spans="1:10">
      <c r="A283" s="5" t="s">
        <v>845</v>
      </c>
      <c r="B283" s="6">
        <v>44946.902818368057</v>
      </c>
      <c r="C283" s="5" t="s">
        <v>166</v>
      </c>
      <c r="D283" s="7"/>
      <c r="E283" s="8"/>
      <c r="F283" s="9">
        <v>1507</v>
      </c>
      <c r="I283" s="10" t="s">
        <v>9</v>
      </c>
      <c r="J283" s="8" t="s">
        <v>172</v>
      </c>
    </row>
    <row r="284" spans="1:10">
      <c r="A284" s="11" t="s">
        <v>22</v>
      </c>
      <c r="B284" s="3"/>
      <c r="C284" s="3"/>
      <c r="D284" s="10"/>
      <c r="E284" s="8"/>
      <c r="F284" s="37">
        <f>SUM(F273:G283)</f>
        <v>160652.66</v>
      </c>
      <c r="H284" s="9"/>
      <c r="I284" s="10"/>
      <c r="J284" s="5"/>
    </row>
    <row r="285" spans="1:10" ht="15.75">
      <c r="A285" s="13" t="s">
        <v>23</v>
      </c>
      <c r="B285" s="13" t="s">
        <v>24</v>
      </c>
      <c r="C285" s="13" t="s">
        <v>25</v>
      </c>
      <c r="D285" s="14">
        <v>112644449</v>
      </c>
      <c r="E285" s="8"/>
      <c r="H285" s="9"/>
      <c r="I285" s="10"/>
      <c r="J285" s="5"/>
    </row>
    <row r="288" spans="1:10">
      <c r="A288" s="1" t="s">
        <v>0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3" t="s">
        <v>802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95" t="s">
        <v>0</v>
      </c>
      <c r="B290" s="95" t="s">
        <v>2</v>
      </c>
      <c r="C290" s="95" t="s">
        <v>3</v>
      </c>
      <c r="D290" s="95" t="s">
        <v>4</v>
      </c>
      <c r="E290" s="95" t="s">
        <v>5</v>
      </c>
      <c r="F290" s="97" t="s">
        <v>6</v>
      </c>
      <c r="G290" s="98"/>
      <c r="H290" s="99"/>
      <c r="I290" s="95" t="s">
        <v>7</v>
      </c>
      <c r="J290" s="95" t="s">
        <v>8</v>
      </c>
    </row>
    <row r="291" spans="1:10">
      <c r="A291" s="96"/>
      <c r="B291" s="96"/>
      <c r="C291" s="96"/>
      <c r="D291" s="96"/>
      <c r="E291" s="96"/>
      <c r="F291" s="4" t="s">
        <v>9</v>
      </c>
      <c r="G291" s="4" t="s">
        <v>10</v>
      </c>
      <c r="H291" s="4" t="s">
        <v>11</v>
      </c>
      <c r="I291" s="96"/>
      <c r="J291" s="96"/>
    </row>
    <row r="292" spans="1:10">
      <c r="A292" s="40" t="s">
        <v>409</v>
      </c>
      <c r="B292" s="41"/>
      <c r="C292" s="42"/>
      <c r="D292" s="7"/>
      <c r="E292" s="8"/>
      <c r="F292" s="9"/>
      <c r="I292" s="10"/>
      <c r="J292" s="8"/>
    </row>
    <row r="293" spans="1:10">
      <c r="A293" s="11" t="s">
        <v>22</v>
      </c>
      <c r="B293" s="3"/>
      <c r="C293" s="3"/>
      <c r="D293" s="10"/>
      <c r="E293" s="8"/>
      <c r="H293" s="9"/>
      <c r="I293" s="10"/>
      <c r="J293" s="5"/>
    </row>
    <row r="294" spans="1:10">
      <c r="A294" s="13" t="s">
        <v>23</v>
      </c>
      <c r="B294" s="13" t="s">
        <v>24</v>
      </c>
      <c r="C294" s="13" t="s">
        <v>25</v>
      </c>
      <c r="D294" s="10"/>
      <c r="E294" s="8"/>
      <c r="H294" s="9"/>
      <c r="I294" s="10"/>
      <c r="J294" s="5"/>
    </row>
    <row r="297" spans="1:10">
      <c r="A297" s="1" t="s">
        <v>0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3" t="s">
        <v>940</v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>
      <c r="A299" s="95" t="s">
        <v>0</v>
      </c>
      <c r="B299" s="95" t="s">
        <v>2</v>
      </c>
      <c r="C299" s="95" t="s">
        <v>3</v>
      </c>
      <c r="D299" s="95" t="s">
        <v>4</v>
      </c>
      <c r="E299" s="95" t="s">
        <v>5</v>
      </c>
      <c r="F299" s="97" t="s">
        <v>6</v>
      </c>
      <c r="G299" s="98"/>
      <c r="H299" s="99"/>
      <c r="I299" s="95" t="s">
        <v>7</v>
      </c>
      <c r="J299" s="95" t="s">
        <v>8</v>
      </c>
    </row>
    <row r="300" spans="1:10">
      <c r="A300" s="96"/>
      <c r="B300" s="96"/>
      <c r="C300" s="96"/>
      <c r="D300" s="96"/>
      <c r="E300" s="96"/>
      <c r="F300" s="4" t="s">
        <v>9</v>
      </c>
      <c r="G300" s="4" t="s">
        <v>10</v>
      </c>
      <c r="H300" s="4" t="s">
        <v>11</v>
      </c>
      <c r="I300" s="96"/>
      <c r="J300" s="96"/>
    </row>
    <row r="301" spans="1:10">
      <c r="A301" s="40" t="s">
        <v>941</v>
      </c>
      <c r="B301" s="41"/>
      <c r="C301" s="42"/>
      <c r="D301" s="70"/>
      <c r="E301" s="71"/>
      <c r="F301" s="9"/>
      <c r="I301" s="10"/>
      <c r="J301" s="5"/>
    </row>
    <row r="302" spans="1:10">
      <c r="A302" s="11" t="s">
        <v>22</v>
      </c>
      <c r="B302" s="3"/>
      <c r="C302" s="3"/>
      <c r="D302" s="7"/>
      <c r="E302" s="8"/>
      <c r="H302" s="9"/>
      <c r="I302" s="10"/>
      <c r="J302" s="5"/>
    </row>
    <row r="303" spans="1:10" ht="15.75">
      <c r="A303" s="13" t="s">
        <v>23</v>
      </c>
      <c r="B303" s="13" t="s">
        <v>24</v>
      </c>
      <c r="C303" s="13" t="s">
        <v>25</v>
      </c>
      <c r="D303" s="28"/>
      <c r="E303" s="14"/>
      <c r="H303" s="9"/>
      <c r="I303" s="10"/>
      <c r="J303" s="5"/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872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5" t="s">
        <v>0</v>
      </c>
      <c r="B308" s="95" t="s">
        <v>2</v>
      </c>
      <c r="C308" s="95" t="s">
        <v>3</v>
      </c>
      <c r="D308" s="95" t="s">
        <v>4</v>
      </c>
      <c r="E308" s="95" t="s">
        <v>5</v>
      </c>
      <c r="F308" s="97" t="s">
        <v>6</v>
      </c>
      <c r="G308" s="98"/>
      <c r="H308" s="99"/>
      <c r="I308" s="95" t="s">
        <v>7</v>
      </c>
      <c r="J308" s="95" t="s">
        <v>8</v>
      </c>
    </row>
    <row r="309" spans="1:10">
      <c r="A309" s="96"/>
      <c r="B309" s="96"/>
      <c r="C309" s="96"/>
      <c r="D309" s="96"/>
      <c r="E309" s="96"/>
      <c r="F309" s="4" t="s">
        <v>9</v>
      </c>
      <c r="G309" s="4" t="s">
        <v>10</v>
      </c>
      <c r="H309" s="4" t="s">
        <v>11</v>
      </c>
      <c r="I309" s="96"/>
      <c r="J309" s="96"/>
    </row>
    <row r="310" spans="1:10">
      <c r="A310" s="5" t="s">
        <v>892</v>
      </c>
      <c r="B310" s="6">
        <v>44950.718876770836</v>
      </c>
      <c r="C310" s="5" t="s">
        <v>166</v>
      </c>
      <c r="D310" s="15">
        <v>45153118485</v>
      </c>
      <c r="E310" s="8" t="s">
        <v>167</v>
      </c>
      <c r="H310" s="9">
        <v>2256</v>
      </c>
      <c r="I310" s="5" t="s">
        <v>28</v>
      </c>
      <c r="J310" s="5" t="s">
        <v>169</v>
      </c>
    </row>
    <row r="311" spans="1:10">
      <c r="A311" s="5" t="s">
        <v>892</v>
      </c>
      <c r="B311" s="6">
        <v>44950.718876770836</v>
      </c>
      <c r="C311" s="5" t="s">
        <v>166</v>
      </c>
      <c r="D311" s="15">
        <v>54510666050</v>
      </c>
      <c r="E311" s="8" t="s">
        <v>167</v>
      </c>
      <c r="H311" s="9">
        <v>11709.54</v>
      </c>
      <c r="I311" s="5" t="s">
        <v>28</v>
      </c>
      <c r="J311" s="5" t="s">
        <v>171</v>
      </c>
    </row>
    <row r="312" spans="1:10">
      <c r="A312" s="5" t="s">
        <v>892</v>
      </c>
      <c r="B312" s="6">
        <v>44950.718876770836</v>
      </c>
      <c r="C312" s="5" t="s">
        <v>166</v>
      </c>
      <c r="D312" s="15">
        <v>45143496271</v>
      </c>
      <c r="E312" s="8" t="s">
        <v>167</v>
      </c>
      <c r="H312" s="9">
        <v>2600</v>
      </c>
      <c r="I312" s="5" t="s">
        <v>28</v>
      </c>
      <c r="J312" s="5" t="s">
        <v>169</v>
      </c>
    </row>
    <row r="313" spans="1:10">
      <c r="A313" s="5" t="s">
        <v>892</v>
      </c>
      <c r="B313" s="6">
        <v>44950.718876770836</v>
      </c>
      <c r="C313" s="5" t="s">
        <v>166</v>
      </c>
      <c r="D313" s="15">
        <v>45133129442</v>
      </c>
      <c r="E313" s="8" t="s">
        <v>167</v>
      </c>
      <c r="H313" s="9">
        <v>32049.35</v>
      </c>
      <c r="I313" s="5" t="s">
        <v>28</v>
      </c>
      <c r="J313" s="5" t="s">
        <v>171</v>
      </c>
    </row>
    <row r="314" spans="1:10">
      <c r="A314" s="5" t="s">
        <v>892</v>
      </c>
      <c r="B314" s="6">
        <v>44950.718876770836</v>
      </c>
      <c r="C314" s="5" t="s">
        <v>166</v>
      </c>
      <c r="D314" s="7"/>
      <c r="E314" s="8"/>
      <c r="F314" s="9">
        <v>112964.3</v>
      </c>
      <c r="I314" s="10" t="s">
        <v>9</v>
      </c>
      <c r="J314" s="5" t="s">
        <v>169</v>
      </c>
    </row>
    <row r="315" spans="1:10">
      <c r="A315" s="5" t="s">
        <v>892</v>
      </c>
      <c r="B315" s="6">
        <v>44950.718876770836</v>
      </c>
      <c r="C315" s="5" t="s">
        <v>166</v>
      </c>
      <c r="D315" s="7"/>
      <c r="E315" s="8"/>
      <c r="F315" s="9">
        <v>5079.3999999999996</v>
      </c>
      <c r="I315" s="10" t="s">
        <v>9</v>
      </c>
      <c r="J315" s="8" t="s">
        <v>214</v>
      </c>
    </row>
    <row r="316" spans="1:10">
      <c r="A316" s="5" t="s">
        <v>892</v>
      </c>
      <c r="B316" s="6">
        <v>44950.718876770836</v>
      </c>
      <c r="C316" s="5" t="s">
        <v>166</v>
      </c>
      <c r="D316" s="7"/>
      <c r="E316" s="8"/>
      <c r="F316" s="9">
        <v>50741.2</v>
      </c>
      <c r="I316" s="10" t="s">
        <v>9</v>
      </c>
      <c r="J316" s="5" t="s">
        <v>171</v>
      </c>
    </row>
    <row r="317" spans="1:10">
      <c r="A317" s="5" t="s">
        <v>892</v>
      </c>
      <c r="B317" s="6">
        <v>44950.718876770836</v>
      </c>
      <c r="C317" s="5" t="s">
        <v>166</v>
      </c>
      <c r="D317" s="7"/>
      <c r="E317" s="8"/>
      <c r="F317" s="9">
        <v>8938.6</v>
      </c>
      <c r="I317" s="10" t="s">
        <v>9</v>
      </c>
      <c r="J317" s="8" t="s">
        <v>168</v>
      </c>
    </row>
    <row r="318" spans="1:10">
      <c r="A318" s="5" t="s">
        <v>892</v>
      </c>
      <c r="B318" s="6">
        <v>44950.718876770836</v>
      </c>
      <c r="C318" s="5" t="s">
        <v>166</v>
      </c>
      <c r="D318" s="7"/>
      <c r="E318" s="8"/>
      <c r="F318" s="9">
        <v>19698.7</v>
      </c>
      <c r="I318" s="10" t="s">
        <v>9</v>
      </c>
      <c r="J318" s="8" t="s">
        <v>172</v>
      </c>
    </row>
    <row r="319" spans="1:10">
      <c r="A319" s="11" t="s">
        <v>22</v>
      </c>
      <c r="B319" s="3"/>
      <c r="C319" s="3"/>
      <c r="D319" s="7"/>
      <c r="E319" s="8"/>
      <c r="F319" s="12">
        <f>SUM(F310:G318)</f>
        <v>197422.2</v>
      </c>
      <c r="H319" s="9"/>
      <c r="I319" s="10"/>
      <c r="J319" s="5"/>
    </row>
    <row r="320" spans="1:10" ht="15.75">
      <c r="A320" s="13" t="s">
        <v>23</v>
      </c>
      <c r="B320" s="13" t="s">
        <v>24</v>
      </c>
      <c r="C320" s="13" t="s">
        <v>25</v>
      </c>
      <c r="D320" s="14">
        <v>112659594</v>
      </c>
      <c r="E320" s="8"/>
      <c r="H320" s="9"/>
      <c r="I320" s="10"/>
      <c r="J320" s="5"/>
    </row>
    <row r="323" spans="1:10">
      <c r="A323" s="1" t="s">
        <v>0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3" t="s">
        <v>909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95" t="s">
        <v>0</v>
      </c>
      <c r="B325" s="95" t="s">
        <v>2</v>
      </c>
      <c r="C325" s="95" t="s">
        <v>3</v>
      </c>
      <c r="D325" s="95" t="s">
        <v>4</v>
      </c>
      <c r="E325" s="95" t="s">
        <v>5</v>
      </c>
      <c r="F325" s="97" t="s">
        <v>6</v>
      </c>
      <c r="G325" s="98"/>
      <c r="H325" s="99"/>
      <c r="I325" s="95" t="s">
        <v>7</v>
      </c>
      <c r="J325" s="95" t="s">
        <v>8</v>
      </c>
    </row>
    <row r="326" spans="1:10">
      <c r="A326" s="96"/>
      <c r="B326" s="96"/>
      <c r="C326" s="96"/>
      <c r="D326" s="96"/>
      <c r="E326" s="96"/>
      <c r="F326" s="4" t="s">
        <v>9</v>
      </c>
      <c r="G326" s="4" t="s">
        <v>10</v>
      </c>
      <c r="H326" s="4" t="s">
        <v>11</v>
      </c>
      <c r="I326" s="96"/>
      <c r="J326" s="96"/>
    </row>
    <row r="327" spans="1:10">
      <c r="A327" s="5" t="s">
        <v>928</v>
      </c>
      <c r="B327" s="6">
        <v>44951.946073842591</v>
      </c>
      <c r="C327" s="5" t="s">
        <v>166</v>
      </c>
      <c r="D327" s="15">
        <v>45173190691</v>
      </c>
      <c r="E327" s="8" t="s">
        <v>167</v>
      </c>
      <c r="H327" s="9">
        <v>41351.160000000003</v>
      </c>
      <c r="I327" s="5" t="s">
        <v>28</v>
      </c>
      <c r="J327" s="8" t="s">
        <v>172</v>
      </c>
    </row>
    <row r="328" spans="1:10">
      <c r="A328" s="5" t="s">
        <v>928</v>
      </c>
      <c r="B328" s="6">
        <v>44951.946073842591</v>
      </c>
      <c r="C328" s="5" t="s">
        <v>166</v>
      </c>
      <c r="D328" s="15">
        <v>45123261179</v>
      </c>
      <c r="E328" s="8" t="s">
        <v>167</v>
      </c>
      <c r="H328" s="9">
        <v>35976.6</v>
      </c>
      <c r="I328" s="5" t="s">
        <v>28</v>
      </c>
      <c r="J328" s="8" t="s">
        <v>172</v>
      </c>
    </row>
    <row r="329" spans="1:10">
      <c r="A329" s="5" t="s">
        <v>928</v>
      </c>
      <c r="B329" s="6">
        <v>44951.946073842591</v>
      </c>
      <c r="C329" s="5" t="s">
        <v>166</v>
      </c>
      <c r="D329" s="15">
        <v>54310664279</v>
      </c>
      <c r="E329" s="8" t="s">
        <v>167</v>
      </c>
      <c r="H329" s="9">
        <v>1725.78</v>
      </c>
      <c r="I329" s="5" t="s">
        <v>28</v>
      </c>
      <c r="J329" s="5" t="s">
        <v>171</v>
      </c>
    </row>
    <row r="330" spans="1:10">
      <c r="A330" s="5" t="s">
        <v>928</v>
      </c>
      <c r="B330" s="6">
        <v>44951.946073842591</v>
      </c>
      <c r="C330" s="5" t="s">
        <v>166</v>
      </c>
      <c r="D330" s="15">
        <v>45173191765</v>
      </c>
      <c r="E330" s="8" t="s">
        <v>167</v>
      </c>
      <c r="H330" s="9">
        <v>10119.94</v>
      </c>
      <c r="I330" s="5" t="s">
        <v>28</v>
      </c>
      <c r="J330" s="5" t="s">
        <v>171</v>
      </c>
    </row>
    <row r="331" spans="1:10">
      <c r="A331" s="5" t="s">
        <v>928</v>
      </c>
      <c r="B331" s="6">
        <v>44951.946073842591</v>
      </c>
      <c r="C331" s="5" t="s">
        <v>166</v>
      </c>
      <c r="D331" s="15">
        <v>45133131296</v>
      </c>
      <c r="E331" s="8" t="s">
        <v>167</v>
      </c>
      <c r="H331" s="9">
        <v>8894.7199999999993</v>
      </c>
      <c r="I331" s="5" t="s">
        <v>28</v>
      </c>
      <c r="J331" s="5" t="s">
        <v>171</v>
      </c>
    </row>
    <row r="332" spans="1:10">
      <c r="A332" s="5" t="s">
        <v>928</v>
      </c>
      <c r="B332" s="6">
        <v>44951.946073842591</v>
      </c>
      <c r="C332" s="5" t="s">
        <v>166</v>
      </c>
      <c r="D332" s="15">
        <v>54110677405</v>
      </c>
      <c r="E332" s="8" t="s">
        <v>167</v>
      </c>
      <c r="H332" s="9">
        <v>14485.15</v>
      </c>
      <c r="I332" s="5" t="s">
        <v>28</v>
      </c>
      <c r="J332" s="5" t="s">
        <v>171</v>
      </c>
    </row>
    <row r="333" spans="1:10">
      <c r="A333" s="5" t="s">
        <v>928</v>
      </c>
      <c r="B333" s="6">
        <v>44951.946073842591</v>
      </c>
      <c r="C333" s="5" t="s">
        <v>166</v>
      </c>
      <c r="D333" s="7"/>
      <c r="E333" s="8"/>
      <c r="F333" s="9">
        <v>58421.7</v>
      </c>
      <c r="I333" s="10" t="s">
        <v>9</v>
      </c>
      <c r="J333" s="5" t="s">
        <v>169</v>
      </c>
    </row>
    <row r="334" spans="1:10">
      <c r="A334" s="5" t="s">
        <v>928</v>
      </c>
      <c r="B334" s="6">
        <v>44951.946073842591</v>
      </c>
      <c r="C334" s="5" t="s">
        <v>166</v>
      </c>
      <c r="D334" s="7"/>
      <c r="E334" s="8"/>
      <c r="F334" s="9">
        <v>24461.8</v>
      </c>
      <c r="I334" s="10" t="s">
        <v>9</v>
      </c>
      <c r="J334" s="5" t="s">
        <v>171</v>
      </c>
    </row>
    <row r="335" spans="1:10">
      <c r="A335" s="5" t="s">
        <v>928</v>
      </c>
      <c r="B335" s="6">
        <v>44951.946073842591</v>
      </c>
      <c r="C335" s="5" t="s">
        <v>166</v>
      </c>
      <c r="D335" s="7"/>
      <c r="E335" s="8"/>
      <c r="F335" s="9">
        <v>24452.9</v>
      </c>
      <c r="I335" s="10" t="s">
        <v>9</v>
      </c>
      <c r="J335" s="8" t="s">
        <v>172</v>
      </c>
    </row>
    <row r="336" spans="1:10">
      <c r="A336" s="5" t="s">
        <v>928</v>
      </c>
      <c r="B336" s="6">
        <v>44951.946073842591</v>
      </c>
      <c r="C336" s="5" t="s">
        <v>166</v>
      </c>
      <c r="D336" s="7"/>
      <c r="E336" s="8"/>
      <c r="F336" s="9">
        <v>20525.400000000001</v>
      </c>
      <c r="I336" s="10" t="s">
        <v>9</v>
      </c>
      <c r="J336" s="5" t="s">
        <v>669</v>
      </c>
    </row>
    <row r="337" spans="1:10">
      <c r="A337" s="11" t="s">
        <v>22</v>
      </c>
      <c r="B337" s="3"/>
      <c r="C337" s="3"/>
      <c r="D337" s="7"/>
      <c r="E337" s="8"/>
      <c r="F337" s="37">
        <f>SUM(F327:G336)</f>
        <v>127861.79999999999</v>
      </c>
      <c r="H337" s="9"/>
      <c r="I337" s="10"/>
      <c r="J337" s="5"/>
    </row>
    <row r="338" spans="1:10" ht="15.75">
      <c r="A338" s="13" t="s">
        <v>23</v>
      </c>
      <c r="B338" s="13" t="s">
        <v>24</v>
      </c>
      <c r="C338" s="13" t="s">
        <v>25</v>
      </c>
      <c r="D338" s="14">
        <v>112659595</v>
      </c>
      <c r="E338" s="8"/>
      <c r="H338" s="9"/>
      <c r="I338" s="10"/>
      <c r="J338" s="5"/>
    </row>
    <row r="341" spans="1:10">
      <c r="A341" s="1" t="s">
        <v>0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3" t="s">
        <v>946</v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>
      <c r="A343" s="95" t="s">
        <v>0</v>
      </c>
      <c r="B343" s="95" t="s">
        <v>2</v>
      </c>
      <c r="C343" s="95" t="s">
        <v>3</v>
      </c>
      <c r="D343" s="95" t="s">
        <v>4</v>
      </c>
      <c r="E343" s="95" t="s">
        <v>5</v>
      </c>
      <c r="F343" s="97" t="s">
        <v>6</v>
      </c>
      <c r="G343" s="98"/>
      <c r="H343" s="99"/>
      <c r="I343" s="95" t="s">
        <v>7</v>
      </c>
      <c r="J343" s="95" t="s">
        <v>8</v>
      </c>
    </row>
    <row r="344" spans="1:10">
      <c r="A344" s="96"/>
      <c r="B344" s="96"/>
      <c r="C344" s="96"/>
      <c r="D344" s="96"/>
      <c r="E344" s="96"/>
      <c r="F344" s="4" t="s">
        <v>9</v>
      </c>
      <c r="G344" s="4" t="s">
        <v>10</v>
      </c>
      <c r="H344" s="4" t="s">
        <v>11</v>
      </c>
      <c r="I344" s="96"/>
      <c r="J344" s="96"/>
    </row>
    <row r="345" spans="1:10">
      <c r="A345" s="5" t="s">
        <v>967</v>
      </c>
      <c r="B345" s="6">
        <v>44952.751054895831</v>
      </c>
      <c r="C345" s="5" t="s">
        <v>166</v>
      </c>
      <c r="D345" s="15">
        <v>45113279510</v>
      </c>
      <c r="E345" s="8" t="s">
        <v>167</v>
      </c>
      <c r="H345" s="9">
        <v>548.88</v>
      </c>
      <c r="I345" s="5" t="s">
        <v>28</v>
      </c>
      <c r="J345" s="8" t="s">
        <v>214</v>
      </c>
    </row>
    <row r="346" spans="1:10">
      <c r="A346" s="5" t="s">
        <v>967</v>
      </c>
      <c r="B346" s="6">
        <v>44952.751054895831</v>
      </c>
      <c r="C346" s="5" t="s">
        <v>166</v>
      </c>
      <c r="D346" s="15">
        <v>45143499983</v>
      </c>
      <c r="E346" s="8" t="s">
        <v>167</v>
      </c>
      <c r="H346" s="9">
        <v>4013.8</v>
      </c>
      <c r="I346" s="5" t="s">
        <v>28</v>
      </c>
      <c r="J346" s="5" t="s">
        <v>169</v>
      </c>
    </row>
    <row r="347" spans="1:10">
      <c r="A347" s="5" t="s">
        <v>967</v>
      </c>
      <c r="B347" s="6">
        <v>44952.751054895831</v>
      </c>
      <c r="C347" s="5" t="s">
        <v>166</v>
      </c>
      <c r="D347" s="15">
        <v>45133133033</v>
      </c>
      <c r="E347" s="8" t="s">
        <v>167</v>
      </c>
      <c r="H347" s="9">
        <v>972</v>
      </c>
      <c r="I347" s="5" t="s">
        <v>28</v>
      </c>
      <c r="J347" s="5" t="s">
        <v>171</v>
      </c>
    </row>
    <row r="348" spans="1:10">
      <c r="A348" s="5" t="s">
        <v>967</v>
      </c>
      <c r="B348" s="6">
        <v>44952.751054895831</v>
      </c>
      <c r="C348" s="5" t="s">
        <v>166</v>
      </c>
      <c r="D348" s="7"/>
      <c r="E348" s="8"/>
      <c r="F348" s="9">
        <v>20614.599999999999</v>
      </c>
      <c r="I348" s="10" t="s">
        <v>9</v>
      </c>
      <c r="J348" s="5" t="s">
        <v>169</v>
      </c>
    </row>
    <row r="349" spans="1:10">
      <c r="A349" s="5" t="s">
        <v>967</v>
      </c>
      <c r="B349" s="6">
        <v>44952.751054895831</v>
      </c>
      <c r="C349" s="5" t="s">
        <v>166</v>
      </c>
      <c r="D349" s="7"/>
      <c r="E349" s="8"/>
      <c r="F349" s="9">
        <v>10955.3</v>
      </c>
      <c r="I349" s="10" t="s">
        <v>9</v>
      </c>
      <c r="J349" s="8" t="s">
        <v>214</v>
      </c>
    </row>
    <row r="350" spans="1:10">
      <c r="A350" s="5" t="s">
        <v>967</v>
      </c>
      <c r="B350" s="6">
        <v>44952.751054895831</v>
      </c>
      <c r="C350" s="5" t="s">
        <v>166</v>
      </c>
      <c r="D350" s="7"/>
      <c r="E350" s="8"/>
      <c r="F350" s="9">
        <v>23910.3</v>
      </c>
      <c r="I350" s="10" t="s">
        <v>9</v>
      </c>
      <c r="J350" s="5" t="s">
        <v>171</v>
      </c>
    </row>
    <row r="351" spans="1:10">
      <c r="A351" s="5" t="s">
        <v>967</v>
      </c>
      <c r="B351" s="6">
        <v>44952.751054895831</v>
      </c>
      <c r="C351" s="5" t="s">
        <v>166</v>
      </c>
      <c r="D351" s="7"/>
      <c r="E351" s="8"/>
      <c r="F351" s="9">
        <v>2403.9</v>
      </c>
      <c r="I351" s="10" t="s">
        <v>9</v>
      </c>
      <c r="J351" s="8" t="s">
        <v>172</v>
      </c>
    </row>
    <row r="352" spans="1:10">
      <c r="A352" s="11" t="s">
        <v>22</v>
      </c>
      <c r="B352" s="3"/>
      <c r="C352" s="3"/>
      <c r="D352" s="7"/>
      <c r="E352" s="8"/>
      <c r="F352" s="12">
        <f>SUM(F345:G351)</f>
        <v>57884.1</v>
      </c>
      <c r="H352" s="9"/>
      <c r="I352" s="10"/>
      <c r="J352" s="5"/>
    </row>
    <row r="353" spans="1:10" ht="15.75">
      <c r="A353" s="13" t="s">
        <v>23</v>
      </c>
      <c r="B353" s="13" t="s">
        <v>24</v>
      </c>
      <c r="C353" s="13" t="s">
        <v>25</v>
      </c>
      <c r="D353" s="14">
        <v>112681914</v>
      </c>
      <c r="E353" s="8"/>
      <c r="H353" s="9"/>
      <c r="I353" s="10"/>
      <c r="J353" s="5"/>
    </row>
    <row r="356" spans="1:10">
      <c r="A356" s="1" t="s">
        <v>0</v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3" t="s">
        <v>985</v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>
      <c r="A358" s="95" t="s">
        <v>0</v>
      </c>
      <c r="B358" s="95" t="s">
        <v>2</v>
      </c>
      <c r="C358" s="95" t="s">
        <v>3</v>
      </c>
      <c r="D358" s="95" t="s">
        <v>4</v>
      </c>
      <c r="E358" s="95" t="s">
        <v>5</v>
      </c>
      <c r="F358" s="97" t="s">
        <v>6</v>
      </c>
      <c r="G358" s="98"/>
      <c r="H358" s="99"/>
      <c r="I358" s="95" t="s">
        <v>7</v>
      </c>
      <c r="J358" s="95" t="s">
        <v>8</v>
      </c>
    </row>
    <row r="359" spans="1:10">
      <c r="A359" s="96"/>
      <c r="B359" s="96"/>
      <c r="C359" s="96"/>
      <c r="D359" s="96"/>
      <c r="E359" s="96"/>
      <c r="F359" s="4" t="s">
        <v>9</v>
      </c>
      <c r="G359" s="4" t="s">
        <v>10</v>
      </c>
      <c r="H359" s="4" t="s">
        <v>11</v>
      </c>
      <c r="I359" s="96"/>
      <c r="J359" s="96"/>
    </row>
    <row r="360" spans="1:10">
      <c r="A360" s="5" t="s">
        <v>1023</v>
      </c>
      <c r="B360" s="6">
        <v>44953.725569282411</v>
      </c>
      <c r="C360" s="5" t="s">
        <v>166</v>
      </c>
      <c r="D360" s="15">
        <v>54210683593</v>
      </c>
      <c r="E360" s="5" t="s">
        <v>1024</v>
      </c>
      <c r="H360" s="9">
        <v>11785.77</v>
      </c>
      <c r="I360" s="5" t="s">
        <v>28</v>
      </c>
      <c r="J360" s="5" t="s">
        <v>171</v>
      </c>
    </row>
    <row r="361" spans="1:10">
      <c r="A361" s="5" t="s">
        <v>1023</v>
      </c>
      <c r="B361" s="6">
        <v>44953.725569282411</v>
      </c>
      <c r="C361" s="5" t="s">
        <v>166</v>
      </c>
      <c r="D361" s="15">
        <v>45173195146</v>
      </c>
      <c r="E361" s="8" t="s">
        <v>167</v>
      </c>
      <c r="H361" s="9">
        <v>3382.24</v>
      </c>
      <c r="I361" s="5" t="s">
        <v>28</v>
      </c>
      <c r="J361" s="5" t="s">
        <v>171</v>
      </c>
    </row>
    <row r="362" spans="1:10">
      <c r="A362" s="5" t="s">
        <v>1023</v>
      </c>
      <c r="B362" s="6">
        <v>44953.725569282411</v>
      </c>
      <c r="C362" s="5" t="s">
        <v>166</v>
      </c>
      <c r="D362" s="15">
        <v>54310665864</v>
      </c>
      <c r="E362" s="8" t="s">
        <v>167</v>
      </c>
      <c r="H362" s="9">
        <v>3465.36</v>
      </c>
      <c r="I362" s="5" t="s">
        <v>28</v>
      </c>
      <c r="J362" s="5" t="s">
        <v>171</v>
      </c>
    </row>
    <row r="363" spans="1:10">
      <c r="A363" s="5" t="s">
        <v>1023</v>
      </c>
      <c r="B363" s="6">
        <v>44953.725569282411</v>
      </c>
      <c r="C363" s="5" t="s">
        <v>166</v>
      </c>
      <c r="D363" s="7"/>
      <c r="E363" s="8"/>
      <c r="F363" s="9">
        <v>16185</v>
      </c>
      <c r="I363" s="10" t="s">
        <v>9</v>
      </c>
      <c r="J363" s="5" t="s">
        <v>169</v>
      </c>
    </row>
    <row r="364" spans="1:10">
      <c r="A364" s="5" t="s">
        <v>1023</v>
      </c>
      <c r="B364" s="6">
        <v>44953.725569282411</v>
      </c>
      <c r="C364" s="5" t="s">
        <v>166</v>
      </c>
      <c r="D364" s="7"/>
      <c r="E364" s="8"/>
      <c r="F364" s="9">
        <v>11377.3</v>
      </c>
      <c r="I364" s="10" t="s">
        <v>9</v>
      </c>
      <c r="J364" s="5" t="s">
        <v>171</v>
      </c>
    </row>
    <row r="365" spans="1:10">
      <c r="A365" s="5" t="s">
        <v>1023</v>
      </c>
      <c r="B365" s="6">
        <v>44953.725569282411</v>
      </c>
      <c r="C365" s="5" t="s">
        <v>166</v>
      </c>
      <c r="D365" s="7"/>
      <c r="E365" s="8"/>
      <c r="F365" s="9">
        <v>85278.399999999994</v>
      </c>
      <c r="I365" s="10" t="s">
        <v>9</v>
      </c>
      <c r="J365" s="8" t="s">
        <v>168</v>
      </c>
    </row>
    <row r="366" spans="1:10">
      <c r="A366" s="5" t="s">
        <v>1023</v>
      </c>
      <c r="B366" s="6">
        <v>44953.725569282411</v>
      </c>
      <c r="C366" s="5" t="s">
        <v>166</v>
      </c>
      <c r="D366" s="7"/>
      <c r="E366" s="8"/>
      <c r="F366" s="9">
        <v>8708.7999999999993</v>
      </c>
      <c r="I366" s="10" t="s">
        <v>9</v>
      </c>
      <c r="J366" s="8" t="s">
        <v>172</v>
      </c>
    </row>
    <row r="367" spans="1:10">
      <c r="A367" s="11" t="s">
        <v>22</v>
      </c>
      <c r="B367" s="3"/>
      <c r="C367" s="3"/>
      <c r="D367" s="7"/>
      <c r="E367" s="8"/>
      <c r="F367" s="37">
        <f>SUM(F360:G366)</f>
        <v>121549.5</v>
      </c>
      <c r="H367" s="9"/>
      <c r="I367" s="5"/>
      <c r="J367" s="8"/>
    </row>
    <row r="368" spans="1:10" ht="15.75">
      <c r="A368" s="13" t="s">
        <v>23</v>
      </c>
      <c r="B368" s="13" t="s">
        <v>24</v>
      </c>
      <c r="C368" s="13" t="s">
        <v>25</v>
      </c>
      <c r="D368" s="14">
        <v>112681916</v>
      </c>
      <c r="E368" s="8"/>
      <c r="H368" s="9"/>
      <c r="I368" s="5"/>
      <c r="J368" s="8"/>
    </row>
    <row r="369" spans="1:10">
      <c r="G369" s="88"/>
    </row>
    <row r="371" spans="1:10">
      <c r="A371" s="1" t="s">
        <v>0</v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3" t="s">
        <v>981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95" t="s">
        <v>0</v>
      </c>
      <c r="B373" s="95" t="s">
        <v>2</v>
      </c>
      <c r="C373" s="95" t="s">
        <v>3</v>
      </c>
      <c r="D373" s="95" t="s">
        <v>4</v>
      </c>
      <c r="E373" s="95" t="s">
        <v>5</v>
      </c>
      <c r="F373" s="97" t="s">
        <v>6</v>
      </c>
      <c r="G373" s="98"/>
      <c r="H373" s="99"/>
      <c r="I373" s="95" t="s">
        <v>7</v>
      </c>
      <c r="J373" s="95" t="s">
        <v>8</v>
      </c>
    </row>
    <row r="374" spans="1:10">
      <c r="A374" s="96"/>
      <c r="B374" s="96"/>
      <c r="C374" s="96"/>
      <c r="D374" s="96"/>
      <c r="E374" s="96"/>
      <c r="F374" s="4" t="s">
        <v>9</v>
      </c>
      <c r="G374" s="4" t="s">
        <v>10</v>
      </c>
      <c r="H374" s="4" t="s">
        <v>11</v>
      </c>
      <c r="I374" s="96"/>
      <c r="J374" s="96"/>
    </row>
    <row r="375" spans="1:10">
      <c r="A375" s="40" t="s">
        <v>409</v>
      </c>
      <c r="B375" s="41"/>
      <c r="C375" s="42"/>
      <c r="D375" s="7"/>
      <c r="E375" s="8"/>
      <c r="F375" s="9"/>
      <c r="I375" s="10"/>
      <c r="J375" s="8"/>
    </row>
    <row r="376" spans="1:10">
      <c r="A376" s="11" t="s">
        <v>22</v>
      </c>
      <c r="B376" s="3"/>
      <c r="C376" s="3"/>
      <c r="D376" s="7"/>
      <c r="E376" s="8"/>
      <c r="H376" s="9"/>
      <c r="I376" s="5"/>
      <c r="J376" s="8"/>
    </row>
    <row r="377" spans="1:10">
      <c r="A377" s="13" t="s">
        <v>23</v>
      </c>
      <c r="B377" s="13" t="s">
        <v>24</v>
      </c>
      <c r="C377" s="13" t="s">
        <v>25</v>
      </c>
      <c r="D377" s="7"/>
      <c r="E377" s="8"/>
      <c r="H377" s="9"/>
      <c r="I377" s="5"/>
      <c r="J377" s="8"/>
    </row>
    <row r="378" spans="1:10">
      <c r="A378" s="5"/>
      <c r="B378" s="6"/>
      <c r="C378" s="5"/>
      <c r="D378" s="7"/>
      <c r="E378" s="8"/>
      <c r="H378" s="9"/>
      <c r="I378" s="5"/>
      <c r="J378" s="8"/>
    </row>
    <row r="380" spans="1:10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3" t="s">
        <v>1052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95" t="s">
        <v>0</v>
      </c>
      <c r="B382" s="95" t="s">
        <v>2</v>
      </c>
      <c r="C382" s="95" t="s">
        <v>3</v>
      </c>
      <c r="D382" s="95" t="s">
        <v>4</v>
      </c>
      <c r="E382" s="95" t="s">
        <v>5</v>
      </c>
      <c r="F382" s="97" t="s">
        <v>6</v>
      </c>
      <c r="G382" s="98"/>
      <c r="H382" s="99"/>
      <c r="I382" s="95" t="s">
        <v>7</v>
      </c>
      <c r="J382" s="95" t="s">
        <v>8</v>
      </c>
    </row>
    <row r="383" spans="1:10">
      <c r="A383" s="96"/>
      <c r="B383" s="96"/>
      <c r="C383" s="96"/>
      <c r="D383" s="96"/>
      <c r="E383" s="96"/>
      <c r="F383" s="4" t="s">
        <v>9</v>
      </c>
      <c r="G383" s="4" t="s">
        <v>10</v>
      </c>
      <c r="H383" s="4" t="s">
        <v>11</v>
      </c>
      <c r="I383" s="96"/>
      <c r="J383" s="96"/>
    </row>
    <row r="384" spans="1:10">
      <c r="A384" s="5" t="s">
        <v>1075</v>
      </c>
      <c r="B384" s="6">
        <v>44956.794244861114</v>
      </c>
      <c r="C384" s="5" t="s">
        <v>166</v>
      </c>
      <c r="D384" s="15">
        <v>45113281864</v>
      </c>
      <c r="E384" s="8" t="s">
        <v>167</v>
      </c>
      <c r="H384" s="9">
        <v>386.1</v>
      </c>
      <c r="I384" s="5" t="s">
        <v>28</v>
      </c>
      <c r="J384" s="8" t="s">
        <v>214</v>
      </c>
    </row>
    <row r="385" spans="1:10">
      <c r="A385" s="5" t="s">
        <v>1075</v>
      </c>
      <c r="B385" s="6">
        <v>44956.794244861114</v>
      </c>
      <c r="C385" s="5" t="s">
        <v>166</v>
      </c>
      <c r="D385" s="15">
        <v>45153129834</v>
      </c>
      <c r="E385" s="8" t="s">
        <v>167</v>
      </c>
      <c r="H385" s="9">
        <v>14960</v>
      </c>
      <c r="I385" s="5" t="s">
        <v>28</v>
      </c>
      <c r="J385" s="8" t="s">
        <v>214</v>
      </c>
    </row>
    <row r="386" spans="1:10">
      <c r="A386" s="5" t="s">
        <v>1075</v>
      </c>
      <c r="B386" s="6">
        <v>44956.794244861114</v>
      </c>
      <c r="C386" s="5" t="s">
        <v>166</v>
      </c>
      <c r="D386" s="15">
        <v>54210683994</v>
      </c>
      <c r="E386" s="8" t="s">
        <v>167</v>
      </c>
      <c r="H386" s="9">
        <v>250</v>
      </c>
      <c r="I386" s="5" t="s">
        <v>28</v>
      </c>
      <c r="J386" s="5" t="s">
        <v>169</v>
      </c>
    </row>
    <row r="387" spans="1:10">
      <c r="A387" s="5" t="s">
        <v>1075</v>
      </c>
      <c r="B387" s="6">
        <v>44956.794244861114</v>
      </c>
      <c r="C387" s="5" t="s">
        <v>166</v>
      </c>
      <c r="D387" s="15">
        <v>45133135649</v>
      </c>
      <c r="E387" s="8" t="s">
        <v>167</v>
      </c>
      <c r="H387" s="9">
        <v>549.9</v>
      </c>
      <c r="I387" s="5" t="s">
        <v>28</v>
      </c>
      <c r="J387" s="5" t="s">
        <v>171</v>
      </c>
    </row>
    <row r="388" spans="1:10">
      <c r="A388" s="5" t="s">
        <v>1075</v>
      </c>
      <c r="B388" s="6">
        <v>44956.794244861114</v>
      </c>
      <c r="C388" s="5" t="s">
        <v>166</v>
      </c>
      <c r="D388" s="15">
        <v>54110679141</v>
      </c>
      <c r="E388" s="8" t="s">
        <v>167</v>
      </c>
      <c r="H388" s="9">
        <v>3309.7</v>
      </c>
      <c r="I388" s="5" t="s">
        <v>28</v>
      </c>
      <c r="J388" s="5" t="s">
        <v>171</v>
      </c>
    </row>
    <row r="389" spans="1:10">
      <c r="A389" s="5" t="s">
        <v>1075</v>
      </c>
      <c r="B389" s="6">
        <v>44956.794244861114</v>
      </c>
      <c r="C389" s="5" t="s">
        <v>166</v>
      </c>
      <c r="D389" s="15">
        <v>45163226424</v>
      </c>
      <c r="E389" s="8" t="s">
        <v>167</v>
      </c>
      <c r="H389" s="9">
        <v>319.66000000000003</v>
      </c>
      <c r="I389" s="5" t="s">
        <v>28</v>
      </c>
      <c r="J389" s="8" t="s">
        <v>172</v>
      </c>
    </row>
    <row r="390" spans="1:10">
      <c r="A390" s="5" t="s">
        <v>1075</v>
      </c>
      <c r="B390" s="6">
        <v>44956.794244861114</v>
      </c>
      <c r="C390" s="5" t="s">
        <v>166</v>
      </c>
      <c r="D390" s="7"/>
      <c r="E390" s="8"/>
      <c r="F390" s="9">
        <v>191802.7</v>
      </c>
      <c r="I390" s="10" t="s">
        <v>9</v>
      </c>
      <c r="J390" s="5" t="s">
        <v>169</v>
      </c>
    </row>
    <row r="391" spans="1:10">
      <c r="A391" s="5" t="s">
        <v>1075</v>
      </c>
      <c r="B391" s="6">
        <v>44956.794244861114</v>
      </c>
      <c r="C391" s="5" t="s">
        <v>166</v>
      </c>
      <c r="D391" s="7"/>
      <c r="E391" s="8"/>
      <c r="F391" s="9">
        <v>22634</v>
      </c>
      <c r="I391" s="10" t="s">
        <v>9</v>
      </c>
      <c r="J391" s="8" t="s">
        <v>214</v>
      </c>
    </row>
    <row r="392" spans="1:10">
      <c r="A392" s="5" t="s">
        <v>1075</v>
      </c>
      <c r="B392" s="6">
        <v>44956.794244861114</v>
      </c>
      <c r="C392" s="5" t="s">
        <v>166</v>
      </c>
      <c r="D392" s="7"/>
      <c r="E392" s="8"/>
      <c r="F392" s="9">
        <v>53921.2</v>
      </c>
      <c r="I392" s="10" t="s">
        <v>9</v>
      </c>
      <c r="J392" s="5" t="s">
        <v>171</v>
      </c>
    </row>
    <row r="393" spans="1:10">
      <c r="A393" s="5" t="s">
        <v>1075</v>
      </c>
      <c r="B393" s="6">
        <v>44956.794244861114</v>
      </c>
      <c r="C393" s="5" t="s">
        <v>166</v>
      </c>
      <c r="D393" s="7"/>
      <c r="E393" s="8"/>
      <c r="F393" s="9">
        <v>11061</v>
      </c>
      <c r="I393" s="10" t="s">
        <v>9</v>
      </c>
      <c r="J393" s="8" t="s">
        <v>172</v>
      </c>
    </row>
    <row r="394" spans="1:10">
      <c r="A394" s="5" t="s">
        <v>1075</v>
      </c>
      <c r="B394" s="6">
        <v>44956.794244861114</v>
      </c>
      <c r="C394" s="5" t="s">
        <v>166</v>
      </c>
      <c r="D394" s="7"/>
      <c r="E394" s="8"/>
      <c r="F394" s="9">
        <v>32128.7</v>
      </c>
      <c r="I394" s="10" t="s">
        <v>9</v>
      </c>
      <c r="J394" s="5" t="s">
        <v>669</v>
      </c>
    </row>
    <row r="395" spans="1:10">
      <c r="A395" s="11" t="s">
        <v>22</v>
      </c>
      <c r="B395" s="3"/>
      <c r="C395" s="3"/>
      <c r="D395" s="7"/>
      <c r="E395" s="8"/>
      <c r="F395" s="37">
        <f>SUM(F384:G394)</f>
        <v>311547.60000000003</v>
      </c>
      <c r="G395" s="9"/>
      <c r="I395" s="10"/>
      <c r="J395" s="8"/>
    </row>
    <row r="396" spans="1:10" ht="15.75">
      <c r="A396" s="13" t="s">
        <v>23</v>
      </c>
      <c r="B396" s="13" t="s">
        <v>24</v>
      </c>
      <c r="C396" s="13" t="s">
        <v>25</v>
      </c>
      <c r="D396" s="14">
        <v>112695376</v>
      </c>
      <c r="E396" s="8"/>
      <c r="G396" s="9"/>
      <c r="I396" s="10"/>
      <c r="J396" s="8"/>
    </row>
    <row r="397" spans="1:10">
      <c r="A397" s="5"/>
      <c r="B397" s="6"/>
      <c r="C397" s="5"/>
      <c r="D397" s="7"/>
      <c r="E397" s="8"/>
      <c r="G397" s="9"/>
      <c r="I397" s="10"/>
      <c r="J397" s="8"/>
    </row>
    <row r="399" spans="1:10">
      <c r="A399" s="1" t="s">
        <v>0</v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3" t="s">
        <v>1093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95" t="s">
        <v>0</v>
      </c>
      <c r="B401" s="95" t="s">
        <v>2</v>
      </c>
      <c r="C401" s="95" t="s">
        <v>3</v>
      </c>
      <c r="D401" s="95" t="s">
        <v>4</v>
      </c>
      <c r="E401" s="95" t="s">
        <v>5</v>
      </c>
      <c r="F401" s="97" t="s">
        <v>6</v>
      </c>
      <c r="G401" s="98"/>
      <c r="H401" s="99"/>
      <c r="I401" s="95" t="s">
        <v>7</v>
      </c>
      <c r="J401" s="95" t="s">
        <v>8</v>
      </c>
    </row>
    <row r="402" spans="1:10">
      <c r="A402" s="96"/>
      <c r="B402" s="96"/>
      <c r="C402" s="96"/>
      <c r="D402" s="96"/>
      <c r="E402" s="96"/>
      <c r="F402" s="4" t="s">
        <v>9</v>
      </c>
      <c r="G402" s="4" t="s">
        <v>10</v>
      </c>
      <c r="H402" s="4" t="s">
        <v>11</v>
      </c>
      <c r="I402" s="96"/>
      <c r="J402" s="96"/>
    </row>
    <row r="403" spans="1:10">
      <c r="A403" s="5" t="s">
        <v>1116</v>
      </c>
      <c r="B403" s="6">
        <v>44957.838099189816</v>
      </c>
      <c r="C403" s="5" t="s">
        <v>166</v>
      </c>
      <c r="D403" s="7"/>
      <c r="E403" s="8"/>
      <c r="G403" s="9">
        <v>1171.3399999999999</v>
      </c>
      <c r="I403" s="10" t="s">
        <v>10</v>
      </c>
      <c r="J403" s="5" t="s">
        <v>171</v>
      </c>
    </row>
    <row r="404" spans="1:10">
      <c r="A404" s="5" t="s">
        <v>1116</v>
      </c>
      <c r="B404" s="6">
        <v>44957.838099189816</v>
      </c>
      <c r="C404" s="5" t="s">
        <v>166</v>
      </c>
      <c r="D404" s="15">
        <v>45123271551</v>
      </c>
      <c r="E404" s="8" t="s">
        <v>167</v>
      </c>
      <c r="H404" s="9">
        <v>167.2</v>
      </c>
      <c r="I404" s="5" t="s">
        <v>28</v>
      </c>
      <c r="J404" s="8" t="s">
        <v>172</v>
      </c>
    </row>
    <row r="405" spans="1:10">
      <c r="A405" s="5" t="s">
        <v>1116</v>
      </c>
      <c r="B405" s="6">
        <v>44957.838099189816</v>
      </c>
      <c r="C405" s="5" t="s">
        <v>166</v>
      </c>
      <c r="D405" s="15">
        <v>54410673142</v>
      </c>
      <c r="E405" s="8" t="s">
        <v>167</v>
      </c>
      <c r="H405" s="9">
        <v>2178.48</v>
      </c>
      <c r="I405" s="5" t="s">
        <v>28</v>
      </c>
      <c r="J405" s="8" t="s">
        <v>172</v>
      </c>
    </row>
    <row r="406" spans="1:10">
      <c r="A406" s="5" t="s">
        <v>1116</v>
      </c>
      <c r="B406" s="6">
        <v>44957.838099189816</v>
      </c>
      <c r="C406" s="5" t="s">
        <v>166</v>
      </c>
      <c r="D406" s="15">
        <v>54310667709</v>
      </c>
      <c r="E406" s="8" t="s">
        <v>167</v>
      </c>
      <c r="H406" s="9">
        <v>4093.3</v>
      </c>
      <c r="I406" s="5" t="s">
        <v>28</v>
      </c>
      <c r="J406" s="5" t="s">
        <v>169</v>
      </c>
    </row>
    <row r="407" spans="1:10">
      <c r="A407" s="5" t="s">
        <v>1116</v>
      </c>
      <c r="B407" s="6">
        <v>44957.838099189816</v>
      </c>
      <c r="C407" s="5" t="s">
        <v>166</v>
      </c>
      <c r="D407" s="15">
        <v>45163227274</v>
      </c>
      <c r="E407" s="8" t="s">
        <v>167</v>
      </c>
      <c r="H407" s="9">
        <v>23009.56</v>
      </c>
      <c r="I407" s="5" t="s">
        <v>28</v>
      </c>
      <c r="J407" s="5" t="s">
        <v>171</v>
      </c>
    </row>
    <row r="408" spans="1:10">
      <c r="A408" s="5" t="s">
        <v>1116</v>
      </c>
      <c r="B408" s="6">
        <v>44957.838099189816</v>
      </c>
      <c r="C408" s="5" t="s">
        <v>166</v>
      </c>
      <c r="D408" s="15">
        <v>54210685717</v>
      </c>
      <c r="E408" s="8" t="s">
        <v>167</v>
      </c>
      <c r="H408" s="9">
        <v>336.96</v>
      </c>
      <c r="I408" s="5" t="s">
        <v>28</v>
      </c>
      <c r="J408" s="5" t="s">
        <v>171</v>
      </c>
    </row>
    <row r="409" spans="1:10">
      <c r="A409" s="5" t="s">
        <v>1116</v>
      </c>
      <c r="B409" s="6">
        <v>44957.838099189816</v>
      </c>
      <c r="C409" s="5" t="s">
        <v>166</v>
      </c>
      <c r="D409" s="15">
        <v>45163228459</v>
      </c>
      <c r="E409" s="8" t="s">
        <v>167</v>
      </c>
      <c r="H409" s="9">
        <v>5000</v>
      </c>
      <c r="I409" s="5" t="s">
        <v>28</v>
      </c>
      <c r="J409" s="5" t="s">
        <v>171</v>
      </c>
    </row>
    <row r="410" spans="1:10">
      <c r="A410" s="5" t="s">
        <v>1116</v>
      </c>
      <c r="B410" s="6">
        <v>44957.838099189816</v>
      </c>
      <c r="C410" s="5" t="s">
        <v>166</v>
      </c>
      <c r="D410" s="15">
        <v>45163228208</v>
      </c>
      <c r="E410" s="8" t="s">
        <v>167</v>
      </c>
      <c r="H410" s="9">
        <v>9186.76</v>
      </c>
      <c r="I410" s="5" t="s">
        <v>28</v>
      </c>
      <c r="J410" s="5" t="s">
        <v>171</v>
      </c>
    </row>
    <row r="411" spans="1:10">
      <c r="A411" s="5" t="s">
        <v>1116</v>
      </c>
      <c r="B411" s="6">
        <v>44957.838099189816</v>
      </c>
      <c r="C411" s="5" t="s">
        <v>166</v>
      </c>
      <c r="D411" s="15">
        <v>54310667813</v>
      </c>
      <c r="E411" s="8" t="s">
        <v>167</v>
      </c>
      <c r="H411" s="9">
        <v>4178.5200000000004</v>
      </c>
      <c r="I411" s="5" t="s">
        <v>28</v>
      </c>
      <c r="J411" s="5" t="s">
        <v>171</v>
      </c>
    </row>
    <row r="412" spans="1:10">
      <c r="A412" s="5" t="s">
        <v>1116</v>
      </c>
      <c r="B412" s="6">
        <v>44957.838099189816</v>
      </c>
      <c r="C412" s="5" t="s">
        <v>166</v>
      </c>
      <c r="D412" s="15">
        <v>45153131825</v>
      </c>
      <c r="E412" s="8" t="s">
        <v>167</v>
      </c>
      <c r="H412" s="9">
        <v>25462.07</v>
      </c>
      <c r="I412" s="5" t="s">
        <v>28</v>
      </c>
      <c r="J412" s="5" t="s">
        <v>171</v>
      </c>
    </row>
    <row r="413" spans="1:10">
      <c r="A413" s="5" t="s">
        <v>1116</v>
      </c>
      <c r="B413" s="6">
        <v>44957.838099189816</v>
      </c>
      <c r="C413" s="5" t="s">
        <v>166</v>
      </c>
      <c r="D413" s="7"/>
      <c r="E413" s="8"/>
      <c r="F413" s="9">
        <v>19422.5</v>
      </c>
      <c r="I413" s="10" t="s">
        <v>9</v>
      </c>
      <c r="J413" s="5" t="s">
        <v>169</v>
      </c>
    </row>
    <row r="414" spans="1:10">
      <c r="A414" s="5" t="s">
        <v>1116</v>
      </c>
      <c r="B414" s="6">
        <v>44957.838099189816</v>
      </c>
      <c r="C414" s="5" t="s">
        <v>166</v>
      </c>
      <c r="D414" s="7"/>
      <c r="E414" s="8"/>
      <c r="F414" s="9">
        <v>2267.6999999999998</v>
      </c>
      <c r="I414" s="10" t="s">
        <v>9</v>
      </c>
      <c r="J414" s="8" t="s">
        <v>214</v>
      </c>
    </row>
    <row r="415" spans="1:10">
      <c r="A415" s="5" t="s">
        <v>1116</v>
      </c>
      <c r="B415" s="6">
        <v>44957.838099189816</v>
      </c>
      <c r="C415" s="5" t="s">
        <v>166</v>
      </c>
      <c r="D415" s="7"/>
      <c r="E415" s="8"/>
      <c r="F415" s="9">
        <v>44384.3</v>
      </c>
      <c r="I415" s="10" t="s">
        <v>9</v>
      </c>
      <c r="J415" s="5" t="s">
        <v>171</v>
      </c>
    </row>
    <row r="416" spans="1:10">
      <c r="A416" s="5" t="s">
        <v>1116</v>
      </c>
      <c r="B416" s="6">
        <v>44957.838099189816</v>
      </c>
      <c r="C416" s="5" t="s">
        <v>166</v>
      </c>
      <c r="D416" s="7"/>
      <c r="E416" s="8"/>
      <c r="F416" s="9">
        <v>14851.2</v>
      </c>
      <c r="I416" s="10" t="s">
        <v>9</v>
      </c>
      <c r="J416" s="8" t="s">
        <v>172</v>
      </c>
    </row>
    <row r="417" spans="1:10">
      <c r="A417" s="11" t="s">
        <v>22</v>
      </c>
      <c r="B417" s="3"/>
      <c r="C417" s="3"/>
      <c r="D417" s="7"/>
      <c r="E417" s="8"/>
      <c r="F417" s="37">
        <f>SUM(F403:G416)</f>
        <v>82097.039999999994</v>
      </c>
      <c r="G417" s="9"/>
      <c r="I417" s="10"/>
      <c r="J417" s="5"/>
    </row>
    <row r="418" spans="1:10" ht="15.75">
      <c r="A418" s="13" t="s">
        <v>23</v>
      </c>
      <c r="B418" s="13" t="s">
        <v>24</v>
      </c>
      <c r="C418" s="13" t="s">
        <v>25</v>
      </c>
      <c r="D418" s="14">
        <v>112695377</v>
      </c>
      <c r="E418" s="8"/>
      <c r="G418" s="9"/>
      <c r="I418" s="10"/>
      <c r="J418" s="5"/>
    </row>
    <row r="421" spans="1:10">
      <c r="A421" s="1" t="s">
        <v>0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3" t="s">
        <v>1131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95" t="s">
        <v>0</v>
      </c>
      <c r="B423" s="95" t="s">
        <v>2</v>
      </c>
      <c r="C423" s="95" t="s">
        <v>3</v>
      </c>
      <c r="D423" s="95" t="s">
        <v>4</v>
      </c>
      <c r="E423" s="95" t="s">
        <v>5</v>
      </c>
      <c r="F423" s="97" t="s">
        <v>6</v>
      </c>
      <c r="G423" s="98"/>
      <c r="H423" s="99"/>
      <c r="I423" s="95" t="s">
        <v>7</v>
      </c>
      <c r="J423" s="95" t="s">
        <v>8</v>
      </c>
    </row>
    <row r="424" spans="1:10">
      <c r="A424" s="96"/>
      <c r="B424" s="96"/>
      <c r="C424" s="96"/>
      <c r="D424" s="96"/>
      <c r="E424" s="96"/>
      <c r="F424" s="4" t="s">
        <v>9</v>
      </c>
      <c r="G424" s="4" t="s">
        <v>10</v>
      </c>
      <c r="H424" s="4" t="s">
        <v>11</v>
      </c>
      <c r="I424" s="96"/>
      <c r="J424" s="96"/>
    </row>
    <row r="425" spans="1:10">
      <c r="A425" s="5" t="s">
        <v>1149</v>
      </c>
      <c r="B425" s="6">
        <v>44958.808483935187</v>
      </c>
      <c r="C425" s="5" t="s">
        <v>166</v>
      </c>
      <c r="D425" s="15">
        <v>54310668768</v>
      </c>
      <c r="E425" s="8" t="s">
        <v>167</v>
      </c>
      <c r="H425" s="9">
        <v>1601.85</v>
      </c>
      <c r="I425" s="5" t="s">
        <v>28</v>
      </c>
      <c r="J425" s="5" t="s">
        <v>171</v>
      </c>
    </row>
    <row r="426" spans="1:10">
      <c r="A426" s="5" t="s">
        <v>1149</v>
      </c>
      <c r="B426" s="6">
        <v>44958.808483935187</v>
      </c>
      <c r="C426" s="5" t="s">
        <v>166</v>
      </c>
      <c r="D426" s="15">
        <v>54610673178</v>
      </c>
      <c r="E426" s="8" t="s">
        <v>167</v>
      </c>
      <c r="H426" s="9">
        <v>36812.46</v>
      </c>
      <c r="I426" s="5" t="s">
        <v>28</v>
      </c>
      <c r="J426" s="5" t="s">
        <v>171</v>
      </c>
    </row>
    <row r="427" spans="1:10">
      <c r="A427" s="5" t="s">
        <v>1149</v>
      </c>
      <c r="B427" s="6">
        <v>44958.808483935187</v>
      </c>
      <c r="C427" s="5" t="s">
        <v>166</v>
      </c>
      <c r="D427" s="15">
        <v>45143510860</v>
      </c>
      <c r="E427" s="8" t="s">
        <v>167</v>
      </c>
      <c r="H427" s="9">
        <v>1800</v>
      </c>
      <c r="I427" s="5" t="s">
        <v>28</v>
      </c>
      <c r="J427" s="5" t="s">
        <v>171</v>
      </c>
    </row>
    <row r="428" spans="1:10">
      <c r="A428" s="5" t="s">
        <v>1149</v>
      </c>
      <c r="B428" s="6">
        <v>44958.808483935187</v>
      </c>
      <c r="C428" s="5" t="s">
        <v>166</v>
      </c>
      <c r="D428" s="7"/>
      <c r="E428" s="8"/>
      <c r="F428" s="9">
        <v>49851</v>
      </c>
      <c r="I428" s="10" t="s">
        <v>9</v>
      </c>
      <c r="J428" s="5" t="s">
        <v>169</v>
      </c>
    </row>
    <row r="429" spans="1:10">
      <c r="A429" s="5" t="s">
        <v>1149</v>
      </c>
      <c r="B429" s="6">
        <v>44958.808483935187</v>
      </c>
      <c r="C429" s="5" t="s">
        <v>166</v>
      </c>
      <c r="D429" s="7"/>
      <c r="E429" s="8"/>
      <c r="F429" s="9">
        <v>10536.2</v>
      </c>
      <c r="I429" s="10" t="s">
        <v>9</v>
      </c>
      <c r="J429" s="5" t="s">
        <v>171</v>
      </c>
    </row>
    <row r="430" spans="1:10">
      <c r="A430" s="11" t="s">
        <v>22</v>
      </c>
      <c r="B430" s="3"/>
      <c r="C430" s="3"/>
      <c r="D430" s="7"/>
      <c r="E430" s="8"/>
      <c r="F430" s="12">
        <f>SUM(F425:G429)</f>
        <v>60387.199999999997</v>
      </c>
      <c r="H430" s="9"/>
      <c r="I430" s="10"/>
      <c r="J430" s="8"/>
    </row>
    <row r="431" spans="1:10" ht="15.75">
      <c r="A431" s="13" t="s">
        <v>23</v>
      </c>
      <c r="B431" s="13" t="s">
        <v>24</v>
      </c>
      <c r="C431" s="13" t="s">
        <v>25</v>
      </c>
      <c r="D431" s="14">
        <v>112722301</v>
      </c>
      <c r="E431" s="8"/>
      <c r="H431" s="9"/>
      <c r="I431" s="10"/>
      <c r="J431" s="8"/>
    </row>
    <row r="433" spans="1:10">
      <c r="A433" s="85" t="s">
        <v>1278</v>
      </c>
      <c r="B433" s="86"/>
      <c r="C433" s="86"/>
      <c r="D433" s="87"/>
    </row>
    <row r="435" spans="1:10">
      <c r="A435" s="1" t="s">
        <v>0</v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>
      <c r="A436" s="3" t="s">
        <v>1169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95" t="s">
        <v>0</v>
      </c>
      <c r="B437" s="95" t="s">
        <v>2</v>
      </c>
      <c r="C437" s="95" t="s">
        <v>3</v>
      </c>
      <c r="D437" s="95" t="s">
        <v>4</v>
      </c>
      <c r="E437" s="95" t="s">
        <v>5</v>
      </c>
      <c r="F437" s="97" t="s">
        <v>6</v>
      </c>
      <c r="G437" s="98"/>
      <c r="H437" s="99"/>
      <c r="I437" s="95" t="s">
        <v>7</v>
      </c>
      <c r="J437" s="95" t="s">
        <v>8</v>
      </c>
    </row>
    <row r="438" spans="1:10">
      <c r="A438" s="96"/>
      <c r="B438" s="96"/>
      <c r="C438" s="96"/>
      <c r="D438" s="96"/>
      <c r="E438" s="96"/>
      <c r="F438" s="4" t="s">
        <v>9</v>
      </c>
      <c r="G438" s="4" t="s">
        <v>10</v>
      </c>
      <c r="H438" s="4" t="s">
        <v>11</v>
      </c>
      <c r="I438" s="96"/>
      <c r="J438" s="96"/>
    </row>
    <row r="439" spans="1:10">
      <c r="A439" s="5" t="s">
        <v>1190</v>
      </c>
      <c r="B439" s="6">
        <v>44959.694228657405</v>
      </c>
      <c r="C439" s="5" t="s">
        <v>166</v>
      </c>
      <c r="D439" s="15">
        <v>45153136219</v>
      </c>
      <c r="E439" s="8" t="s">
        <v>167</v>
      </c>
      <c r="H439" s="9">
        <v>247.11</v>
      </c>
      <c r="I439" s="5" t="s">
        <v>28</v>
      </c>
      <c r="J439" s="8" t="s">
        <v>172</v>
      </c>
    </row>
    <row r="440" spans="1:10">
      <c r="A440" s="5" t="s">
        <v>1190</v>
      </c>
      <c r="B440" s="6">
        <v>44959.694228657405</v>
      </c>
      <c r="C440" s="5" t="s">
        <v>166</v>
      </c>
      <c r="D440" s="15">
        <v>45173205670</v>
      </c>
      <c r="E440" s="8" t="s">
        <v>167</v>
      </c>
      <c r="H440" s="9">
        <v>104.2</v>
      </c>
      <c r="I440" s="5" t="s">
        <v>28</v>
      </c>
      <c r="J440" s="8" t="s">
        <v>172</v>
      </c>
    </row>
    <row r="441" spans="1:10">
      <c r="A441" s="5" t="s">
        <v>1191</v>
      </c>
      <c r="B441" s="6">
        <v>44959.694228657405</v>
      </c>
      <c r="C441" s="5" t="s">
        <v>166</v>
      </c>
      <c r="D441" s="7"/>
      <c r="E441" s="8"/>
      <c r="F441" s="9">
        <v>597</v>
      </c>
      <c r="I441" s="10" t="s">
        <v>9</v>
      </c>
      <c r="J441" s="5" t="s">
        <v>169</v>
      </c>
    </row>
    <row r="442" spans="1:10">
      <c r="A442" s="5" t="s">
        <v>1190</v>
      </c>
      <c r="B442" s="6">
        <v>44959.694228657405</v>
      </c>
      <c r="C442" s="5" t="s">
        <v>166</v>
      </c>
      <c r="D442" s="7"/>
      <c r="E442" s="8"/>
      <c r="F442" s="9">
        <v>4457.5</v>
      </c>
      <c r="I442" s="10" t="s">
        <v>9</v>
      </c>
      <c r="J442" s="5" t="s">
        <v>171</v>
      </c>
    </row>
    <row r="443" spans="1:10">
      <c r="A443" s="5" t="s">
        <v>1190</v>
      </c>
      <c r="B443" s="6">
        <v>44959.694228657405</v>
      </c>
      <c r="C443" s="5" t="s">
        <v>166</v>
      </c>
      <c r="D443" s="7"/>
      <c r="E443" s="8"/>
      <c r="F443" s="9">
        <v>15485</v>
      </c>
      <c r="I443" s="10" t="s">
        <v>9</v>
      </c>
      <c r="J443" s="8" t="s">
        <v>172</v>
      </c>
    </row>
    <row r="444" spans="1:10">
      <c r="A444" s="5" t="s">
        <v>1190</v>
      </c>
      <c r="B444" s="6">
        <v>44959.694228657405</v>
      </c>
      <c r="C444" s="5" t="s">
        <v>166</v>
      </c>
      <c r="D444" s="7"/>
      <c r="E444" s="8"/>
      <c r="F444" s="9">
        <v>2347.8000000000002</v>
      </c>
      <c r="I444" s="10" t="s">
        <v>9</v>
      </c>
      <c r="J444" s="5" t="s">
        <v>215</v>
      </c>
    </row>
    <row r="445" spans="1:10">
      <c r="A445" s="11" t="s">
        <v>22</v>
      </c>
      <c r="B445" s="3"/>
      <c r="C445" s="3"/>
      <c r="D445" s="7"/>
      <c r="E445" s="8"/>
      <c r="F445" s="12">
        <f>SUM(F439:G444)</f>
        <v>22887.3</v>
      </c>
      <c r="H445" s="9"/>
      <c r="I445" s="10"/>
      <c r="J445" s="5"/>
    </row>
    <row r="446" spans="1:10" ht="15.75">
      <c r="A446" s="13" t="s">
        <v>23</v>
      </c>
      <c r="B446" s="13" t="s">
        <v>24</v>
      </c>
      <c r="C446" s="13" t="s">
        <v>25</v>
      </c>
      <c r="D446" s="14">
        <v>112729134</v>
      </c>
      <c r="E446" s="8"/>
      <c r="H446" s="9"/>
      <c r="I446" s="10"/>
      <c r="J446" s="5"/>
    </row>
    <row r="449" spans="1:10">
      <c r="A449" s="1" t="s">
        <v>0</v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>
      <c r="A450" s="3" t="s">
        <v>1217</v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>
      <c r="A451" s="95" t="s">
        <v>0</v>
      </c>
      <c r="B451" s="95" t="s">
        <v>2</v>
      </c>
      <c r="C451" s="95" t="s">
        <v>3</v>
      </c>
      <c r="D451" s="95" t="s">
        <v>4</v>
      </c>
      <c r="E451" s="95" t="s">
        <v>5</v>
      </c>
      <c r="F451" s="97" t="s">
        <v>6</v>
      </c>
      <c r="G451" s="98"/>
      <c r="H451" s="99"/>
      <c r="I451" s="95" t="s">
        <v>7</v>
      </c>
      <c r="J451" s="95" t="s">
        <v>8</v>
      </c>
    </row>
    <row r="452" spans="1:10">
      <c r="A452" s="96"/>
      <c r="B452" s="96"/>
      <c r="C452" s="96"/>
      <c r="D452" s="96"/>
      <c r="E452" s="96"/>
      <c r="F452" s="4" t="s">
        <v>9</v>
      </c>
      <c r="G452" s="4" t="s">
        <v>10</v>
      </c>
      <c r="H452" s="4" t="s">
        <v>11</v>
      </c>
      <c r="I452" s="96"/>
      <c r="J452" s="96"/>
    </row>
    <row r="453" spans="1:10">
      <c r="A453" s="5" t="s">
        <v>1257</v>
      </c>
      <c r="B453" s="6">
        <v>44960.728030601851</v>
      </c>
      <c r="C453" s="5" t="s">
        <v>166</v>
      </c>
      <c r="D453" s="15">
        <v>45143513600</v>
      </c>
      <c r="E453" s="8" t="s">
        <v>167</v>
      </c>
      <c r="H453" s="9">
        <v>28536.55</v>
      </c>
      <c r="I453" s="5" t="s">
        <v>28</v>
      </c>
      <c r="J453" s="5" t="s">
        <v>171</v>
      </c>
    </row>
    <row r="454" spans="1:10">
      <c r="A454" s="5" t="s">
        <v>1257</v>
      </c>
      <c r="B454" s="6">
        <v>44960.728030601851</v>
      </c>
      <c r="C454" s="5" t="s">
        <v>166</v>
      </c>
      <c r="D454" s="15">
        <v>45123279768</v>
      </c>
      <c r="E454" s="8" t="s">
        <v>167</v>
      </c>
      <c r="H454" s="9">
        <v>210</v>
      </c>
      <c r="I454" s="5" t="s">
        <v>28</v>
      </c>
      <c r="J454" s="5" t="s">
        <v>169</v>
      </c>
    </row>
    <row r="455" spans="1:10">
      <c r="A455" s="5" t="s">
        <v>1257</v>
      </c>
      <c r="B455" s="6">
        <v>44960.728030601851</v>
      </c>
      <c r="C455" s="5" t="s">
        <v>166</v>
      </c>
      <c r="D455" s="7"/>
      <c r="E455" s="8"/>
      <c r="F455" s="9">
        <v>27803.599999999999</v>
      </c>
      <c r="I455" s="10" t="s">
        <v>9</v>
      </c>
      <c r="J455" s="5" t="s">
        <v>169</v>
      </c>
    </row>
    <row r="456" spans="1:10">
      <c r="A456" s="5" t="s">
        <v>1257</v>
      </c>
      <c r="B456" s="6">
        <v>44960.728030601851</v>
      </c>
      <c r="C456" s="5" t="s">
        <v>166</v>
      </c>
      <c r="D456" s="7"/>
      <c r="E456" s="8"/>
      <c r="F456" s="9">
        <v>3588.3</v>
      </c>
      <c r="I456" s="10" t="s">
        <v>9</v>
      </c>
      <c r="J456" s="8" t="s">
        <v>214</v>
      </c>
    </row>
    <row r="457" spans="1:10">
      <c r="A457" s="5" t="s">
        <v>1257</v>
      </c>
      <c r="B457" s="6">
        <v>44960.728030601851</v>
      </c>
      <c r="C457" s="5" t="s">
        <v>166</v>
      </c>
      <c r="D457" s="7"/>
      <c r="E457" s="8"/>
      <c r="F457" s="9">
        <v>13940.6</v>
      </c>
      <c r="I457" s="10" t="s">
        <v>9</v>
      </c>
      <c r="J457" s="5" t="s">
        <v>171</v>
      </c>
    </row>
    <row r="458" spans="1:10">
      <c r="A458" s="5" t="s">
        <v>1257</v>
      </c>
      <c r="B458" s="6">
        <v>44960.728030601851</v>
      </c>
      <c r="C458" s="5" t="s">
        <v>166</v>
      </c>
      <c r="D458" s="7"/>
      <c r="E458" s="8"/>
      <c r="F458" s="9">
        <v>16956</v>
      </c>
      <c r="I458" s="10" t="s">
        <v>9</v>
      </c>
      <c r="J458" s="8" t="s">
        <v>168</v>
      </c>
    </row>
    <row r="459" spans="1:10">
      <c r="A459" s="11" t="s">
        <v>22</v>
      </c>
      <c r="B459" s="3"/>
      <c r="C459" s="3"/>
      <c r="D459" s="7"/>
      <c r="E459" s="8"/>
      <c r="F459" s="37">
        <f>SUM(F453:G458)</f>
        <v>62288.5</v>
      </c>
      <c r="H459" s="9"/>
      <c r="I459" s="10"/>
      <c r="J459" s="5"/>
    </row>
    <row r="460" spans="1:10" ht="15.75">
      <c r="A460" s="13" t="s">
        <v>23</v>
      </c>
      <c r="B460" s="13" t="s">
        <v>24</v>
      </c>
      <c r="C460" s="13" t="s">
        <v>25</v>
      </c>
      <c r="D460" s="14">
        <v>112729135</v>
      </c>
      <c r="E460" s="8"/>
      <c r="H460" s="9"/>
      <c r="I460" s="10"/>
      <c r="J460" s="5"/>
    </row>
    <row r="463" spans="1:10">
      <c r="A463" s="1" t="s">
        <v>0</v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3" t="s">
        <v>1214</v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>
      <c r="A465" s="95" t="s">
        <v>0</v>
      </c>
      <c r="B465" s="95" t="s">
        <v>2</v>
      </c>
      <c r="C465" s="95" t="s">
        <v>3</v>
      </c>
      <c r="D465" s="95" t="s">
        <v>4</v>
      </c>
      <c r="E465" s="95" t="s">
        <v>5</v>
      </c>
      <c r="F465" s="97" t="s">
        <v>6</v>
      </c>
      <c r="G465" s="98"/>
      <c r="H465" s="99"/>
      <c r="I465" s="95" t="s">
        <v>7</v>
      </c>
      <c r="J465" s="95" t="s">
        <v>8</v>
      </c>
    </row>
    <row r="466" spans="1:10">
      <c r="A466" s="96"/>
      <c r="B466" s="96"/>
      <c r="C466" s="96"/>
      <c r="D466" s="96"/>
      <c r="E466" s="96"/>
      <c r="F466" s="4" t="s">
        <v>9</v>
      </c>
      <c r="G466" s="4" t="s">
        <v>10</v>
      </c>
      <c r="H466" s="4" t="s">
        <v>11</v>
      </c>
      <c r="I466" s="96"/>
      <c r="J466" s="96"/>
    </row>
    <row r="467" spans="1:10">
      <c r="A467" s="11" t="s">
        <v>22</v>
      </c>
      <c r="B467" s="3"/>
      <c r="C467" s="3"/>
      <c r="D467" s="7"/>
      <c r="E467" s="8"/>
      <c r="H467" s="9"/>
      <c r="I467" s="10"/>
      <c r="J467" s="5"/>
    </row>
    <row r="468" spans="1:10">
      <c r="A468" s="13" t="s">
        <v>23</v>
      </c>
      <c r="B468" s="13" t="s">
        <v>24</v>
      </c>
      <c r="C468" s="13" t="s">
        <v>25</v>
      </c>
      <c r="D468" s="7"/>
      <c r="E468" s="8"/>
      <c r="H468" s="9"/>
      <c r="I468" s="10"/>
      <c r="J468" s="5"/>
    </row>
    <row r="469" spans="1:10">
      <c r="A469" s="17" t="s">
        <v>409</v>
      </c>
      <c r="B469" s="30"/>
      <c r="C469" s="30"/>
    </row>
    <row r="471" spans="1:10">
      <c r="A471" s="1" t="s">
        <v>0</v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>
      <c r="A472" s="3" t="s">
        <v>1283</v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>
      <c r="A473" s="95" t="s">
        <v>0</v>
      </c>
      <c r="B473" s="95" t="s">
        <v>2</v>
      </c>
      <c r="C473" s="95" t="s">
        <v>3</v>
      </c>
      <c r="D473" s="95" t="s">
        <v>4</v>
      </c>
      <c r="E473" s="95" t="s">
        <v>5</v>
      </c>
      <c r="F473" s="97" t="s">
        <v>6</v>
      </c>
      <c r="G473" s="98"/>
      <c r="H473" s="99"/>
      <c r="I473" s="95" t="s">
        <v>7</v>
      </c>
      <c r="J473" s="95" t="s">
        <v>8</v>
      </c>
    </row>
    <row r="474" spans="1:10">
      <c r="A474" s="96"/>
      <c r="B474" s="96"/>
      <c r="C474" s="96"/>
      <c r="D474" s="96"/>
      <c r="E474" s="96"/>
      <c r="F474" s="4" t="s">
        <v>9</v>
      </c>
      <c r="G474" s="4" t="s">
        <v>10</v>
      </c>
      <c r="H474" s="4" t="s">
        <v>11</v>
      </c>
      <c r="I474" s="96"/>
      <c r="J474" s="96"/>
    </row>
    <row r="475" spans="1:10">
      <c r="A475" s="5" t="s">
        <v>1305</v>
      </c>
      <c r="B475" s="6">
        <v>44963.75660429398</v>
      </c>
      <c r="C475" s="5" t="s">
        <v>166</v>
      </c>
      <c r="D475" s="7"/>
      <c r="E475" s="8"/>
      <c r="G475" s="9">
        <v>56564.55</v>
      </c>
      <c r="I475" s="10" t="s">
        <v>10</v>
      </c>
      <c r="J475" s="5" t="s">
        <v>171</v>
      </c>
    </row>
    <row r="476" spans="1:10">
      <c r="A476" s="5" t="s">
        <v>1305</v>
      </c>
      <c r="B476" s="6">
        <v>44963.75660429398</v>
      </c>
      <c r="C476" s="5" t="s">
        <v>166</v>
      </c>
      <c r="D476" s="15">
        <v>45153141206</v>
      </c>
      <c r="E476" s="8" t="s">
        <v>167</v>
      </c>
      <c r="H476" s="9">
        <v>636.1</v>
      </c>
      <c r="I476" s="5" t="s">
        <v>28</v>
      </c>
      <c r="J476" s="5" t="s">
        <v>215</v>
      </c>
    </row>
    <row r="477" spans="1:10">
      <c r="A477" s="5" t="s">
        <v>1305</v>
      </c>
      <c r="B477" s="6">
        <v>44963.75660429398</v>
      </c>
      <c r="C477" s="5" t="s">
        <v>166</v>
      </c>
      <c r="D477" s="15">
        <v>45173210588</v>
      </c>
      <c r="E477" s="8" t="s">
        <v>167</v>
      </c>
      <c r="H477" s="9">
        <v>1588.5</v>
      </c>
      <c r="I477" s="5" t="s">
        <v>28</v>
      </c>
      <c r="J477" s="8" t="s">
        <v>172</v>
      </c>
    </row>
    <row r="478" spans="1:10">
      <c r="A478" s="5" t="s">
        <v>1305</v>
      </c>
      <c r="B478" s="6">
        <v>44963.75660429398</v>
      </c>
      <c r="C478" s="5" t="s">
        <v>166</v>
      </c>
      <c r="D478" s="15">
        <v>45143517376</v>
      </c>
      <c r="E478" s="8" t="s">
        <v>167</v>
      </c>
      <c r="H478" s="9">
        <v>565.30999999999995</v>
      </c>
      <c r="I478" s="5" t="s">
        <v>28</v>
      </c>
      <c r="J478" s="5" t="s">
        <v>171</v>
      </c>
    </row>
    <row r="479" spans="1:10">
      <c r="A479" s="5" t="s">
        <v>1305</v>
      </c>
      <c r="B479" s="6">
        <v>44963.75660429398</v>
      </c>
      <c r="C479" s="5" t="s">
        <v>166</v>
      </c>
      <c r="D479" s="15">
        <v>54310670159</v>
      </c>
      <c r="E479" s="8" t="s">
        <v>167</v>
      </c>
      <c r="H479" s="9">
        <v>990.56</v>
      </c>
      <c r="I479" s="5" t="s">
        <v>28</v>
      </c>
      <c r="J479" s="5" t="s">
        <v>215</v>
      </c>
    </row>
    <row r="480" spans="1:10">
      <c r="A480" s="5" t="s">
        <v>1305</v>
      </c>
      <c r="B480" s="6">
        <v>44963.75660429398</v>
      </c>
      <c r="C480" s="5" t="s">
        <v>166</v>
      </c>
      <c r="D480" s="7"/>
      <c r="E480" s="8"/>
      <c r="F480" s="9">
        <v>29360.9</v>
      </c>
      <c r="I480" s="10" t="s">
        <v>9</v>
      </c>
      <c r="J480" s="5" t="s">
        <v>169</v>
      </c>
    </row>
    <row r="481" spans="1:10">
      <c r="A481" s="5" t="s">
        <v>1305</v>
      </c>
      <c r="B481" s="6">
        <v>44963.75660429398</v>
      </c>
      <c r="C481" s="5" t="s">
        <v>166</v>
      </c>
      <c r="D481" s="7"/>
      <c r="E481" s="8"/>
      <c r="F481" s="9">
        <v>2686.3</v>
      </c>
      <c r="I481" s="10" t="s">
        <v>9</v>
      </c>
      <c r="J481" s="8" t="s">
        <v>214</v>
      </c>
    </row>
    <row r="482" spans="1:10">
      <c r="A482" s="5" t="s">
        <v>1305</v>
      </c>
      <c r="B482" s="6">
        <v>44963.75660429398</v>
      </c>
      <c r="C482" s="5" t="s">
        <v>166</v>
      </c>
      <c r="D482" s="7"/>
      <c r="E482" s="8"/>
      <c r="F482" s="9">
        <v>24892.6</v>
      </c>
      <c r="I482" s="10" t="s">
        <v>9</v>
      </c>
      <c r="J482" s="5" t="s">
        <v>171</v>
      </c>
    </row>
    <row r="483" spans="1:10">
      <c r="A483" s="5" t="s">
        <v>1305</v>
      </c>
      <c r="B483" s="6">
        <v>44963.75660429398</v>
      </c>
      <c r="C483" s="5" t="s">
        <v>166</v>
      </c>
      <c r="D483" s="7"/>
      <c r="E483" s="8"/>
      <c r="F483" s="9">
        <v>7150.2</v>
      </c>
      <c r="I483" s="10" t="s">
        <v>9</v>
      </c>
      <c r="J483" s="8" t="s">
        <v>168</v>
      </c>
    </row>
    <row r="484" spans="1:10">
      <c r="A484" s="5" t="s">
        <v>1305</v>
      </c>
      <c r="B484" s="6">
        <v>44963.75660429398</v>
      </c>
      <c r="C484" s="5" t="s">
        <v>166</v>
      </c>
      <c r="D484" s="7"/>
      <c r="E484" s="8"/>
      <c r="F484" s="9">
        <v>6850</v>
      </c>
      <c r="I484" s="10" t="s">
        <v>9</v>
      </c>
      <c r="J484" s="8" t="s">
        <v>172</v>
      </c>
    </row>
    <row r="485" spans="1:10">
      <c r="A485" s="5" t="s">
        <v>1305</v>
      </c>
      <c r="B485" s="6">
        <v>44963.75660429398</v>
      </c>
      <c r="C485" s="5" t="s">
        <v>166</v>
      </c>
      <c r="D485" s="7"/>
      <c r="E485" s="8"/>
      <c r="F485" s="9">
        <v>11205.7</v>
      </c>
      <c r="I485" s="10" t="s">
        <v>9</v>
      </c>
      <c r="J485" s="5" t="s">
        <v>215</v>
      </c>
    </row>
    <row r="486" spans="1:10">
      <c r="A486" s="11" t="s">
        <v>22</v>
      </c>
      <c r="B486" s="3"/>
      <c r="C486" s="3"/>
      <c r="D486" s="7"/>
      <c r="E486" s="8"/>
      <c r="F486" s="12">
        <f>SUM(F475:G485)</f>
        <v>138710.25</v>
      </c>
      <c r="H486" s="9"/>
      <c r="I486" s="10"/>
      <c r="J486" s="5"/>
    </row>
    <row r="487" spans="1:10" ht="15.75">
      <c r="A487" s="13" t="s">
        <v>23</v>
      </c>
      <c r="B487" s="13" t="s">
        <v>24</v>
      </c>
      <c r="C487" s="13" t="s">
        <v>25</v>
      </c>
      <c r="D487" s="14">
        <v>112732512</v>
      </c>
      <c r="E487" s="8"/>
      <c r="H487" s="9"/>
      <c r="I487" s="10"/>
      <c r="J487" s="5"/>
    </row>
    <row r="490" spans="1:10">
      <c r="A490" s="1" t="s">
        <v>0</v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>
      <c r="A491" s="3" t="s">
        <v>1322</v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>
      <c r="A492" s="95" t="s">
        <v>0</v>
      </c>
      <c r="B492" s="95" t="s">
        <v>2</v>
      </c>
      <c r="C492" s="95" t="s">
        <v>3</v>
      </c>
      <c r="D492" s="95" t="s">
        <v>4</v>
      </c>
      <c r="E492" s="95" t="s">
        <v>5</v>
      </c>
      <c r="F492" s="97" t="s">
        <v>6</v>
      </c>
      <c r="G492" s="98"/>
      <c r="H492" s="99"/>
      <c r="I492" s="95" t="s">
        <v>7</v>
      </c>
      <c r="J492" s="95" t="s">
        <v>8</v>
      </c>
    </row>
    <row r="493" spans="1:10">
      <c r="A493" s="96"/>
      <c r="B493" s="96"/>
      <c r="C493" s="96"/>
      <c r="D493" s="96"/>
      <c r="E493" s="96"/>
      <c r="F493" s="4" t="s">
        <v>9</v>
      </c>
      <c r="G493" s="4" t="s">
        <v>10</v>
      </c>
      <c r="H493" s="4" t="s">
        <v>11</v>
      </c>
      <c r="I493" s="96"/>
      <c r="J493" s="96"/>
    </row>
    <row r="494" spans="1:10">
      <c r="A494" s="5" t="s">
        <v>1342</v>
      </c>
      <c r="B494" s="6">
        <v>44964.774430763886</v>
      </c>
      <c r="C494" s="5" t="s">
        <v>166</v>
      </c>
      <c r="D494" s="15">
        <v>45113304811</v>
      </c>
      <c r="E494" s="8" t="s">
        <v>167</v>
      </c>
      <c r="H494" s="9">
        <v>8495.4599999999991</v>
      </c>
      <c r="I494" s="5" t="s">
        <v>28</v>
      </c>
      <c r="J494" s="5" t="s">
        <v>171</v>
      </c>
    </row>
    <row r="495" spans="1:10">
      <c r="A495" s="5" t="s">
        <v>1342</v>
      </c>
      <c r="B495" s="6">
        <v>44964.774430763886</v>
      </c>
      <c r="C495" s="5" t="s">
        <v>166</v>
      </c>
      <c r="D495" s="7"/>
      <c r="E495" s="8"/>
      <c r="F495" s="9">
        <v>16895.7</v>
      </c>
      <c r="I495" s="10" t="s">
        <v>9</v>
      </c>
      <c r="J495" s="5" t="s">
        <v>169</v>
      </c>
    </row>
    <row r="496" spans="1:10">
      <c r="A496" s="5" t="s">
        <v>1342</v>
      </c>
      <c r="B496" s="6">
        <v>44964.774430763886</v>
      </c>
      <c r="C496" s="5" t="s">
        <v>166</v>
      </c>
      <c r="D496" s="7"/>
      <c r="E496" s="8"/>
      <c r="F496" s="9">
        <v>14059.1</v>
      </c>
      <c r="I496" s="10" t="s">
        <v>9</v>
      </c>
      <c r="J496" s="5" t="s">
        <v>171</v>
      </c>
    </row>
    <row r="497" spans="1:10">
      <c r="A497" s="5" t="s">
        <v>1342</v>
      </c>
      <c r="B497" s="6">
        <v>44964.774430763886</v>
      </c>
      <c r="C497" s="5" t="s">
        <v>166</v>
      </c>
      <c r="D497" s="7"/>
      <c r="E497" s="8"/>
      <c r="F497" s="9">
        <v>5157.7</v>
      </c>
      <c r="I497" s="10" t="s">
        <v>9</v>
      </c>
      <c r="J497" s="8" t="s">
        <v>168</v>
      </c>
    </row>
    <row r="498" spans="1:10">
      <c r="A498" s="11" t="s">
        <v>22</v>
      </c>
      <c r="B498" s="3"/>
      <c r="C498" s="3"/>
      <c r="D498" s="7"/>
      <c r="E498" s="8"/>
      <c r="F498" s="12">
        <f>SUM(F494:G497)</f>
        <v>36112.5</v>
      </c>
      <c r="H498" s="9"/>
      <c r="I498" s="10"/>
      <c r="J498" s="5"/>
    </row>
    <row r="499" spans="1:10" ht="15.75">
      <c r="A499" s="13" t="s">
        <v>23</v>
      </c>
      <c r="B499" s="13" t="s">
        <v>24</v>
      </c>
      <c r="C499" s="13" t="s">
        <v>25</v>
      </c>
      <c r="D499" s="14">
        <v>112732513</v>
      </c>
      <c r="E499" s="8"/>
      <c r="H499" s="9"/>
      <c r="I499" s="10"/>
      <c r="J499" s="5"/>
    </row>
    <row r="502" spans="1:10">
      <c r="A502" s="1" t="s">
        <v>0</v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>
      <c r="A503" s="3" t="s">
        <v>1355</v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>
      <c r="A504" s="95" t="s">
        <v>0</v>
      </c>
      <c r="B504" s="95" t="s">
        <v>2</v>
      </c>
      <c r="C504" s="95" t="s">
        <v>3</v>
      </c>
      <c r="D504" s="95" t="s">
        <v>4</v>
      </c>
      <c r="E504" s="95" t="s">
        <v>5</v>
      </c>
      <c r="F504" s="97" t="s">
        <v>6</v>
      </c>
      <c r="G504" s="98"/>
      <c r="H504" s="99"/>
      <c r="I504" s="95" t="s">
        <v>7</v>
      </c>
      <c r="J504" s="95" t="s">
        <v>8</v>
      </c>
    </row>
    <row r="505" spans="1:10">
      <c r="A505" s="96"/>
      <c r="B505" s="96"/>
      <c r="C505" s="96"/>
      <c r="D505" s="96"/>
      <c r="E505" s="96"/>
      <c r="F505" s="4" t="s">
        <v>9</v>
      </c>
      <c r="G505" s="4" t="s">
        <v>10</v>
      </c>
      <c r="H505" s="4" t="s">
        <v>11</v>
      </c>
      <c r="I505" s="96"/>
      <c r="J505" s="96"/>
    </row>
    <row r="506" spans="1:10">
      <c r="A506" s="5" t="s">
        <v>1377</v>
      </c>
      <c r="B506" s="6">
        <v>44965.68651039352</v>
      </c>
      <c r="C506" s="5" t="s">
        <v>166</v>
      </c>
      <c r="D506" s="15">
        <v>45143522484</v>
      </c>
      <c r="E506" s="8" t="s">
        <v>167</v>
      </c>
      <c r="H506" s="9">
        <v>8665.92</v>
      </c>
      <c r="I506" s="5" t="s">
        <v>28</v>
      </c>
      <c r="J506" s="5" t="s">
        <v>215</v>
      </c>
    </row>
    <row r="507" spans="1:10">
      <c r="A507" s="5" t="s">
        <v>1377</v>
      </c>
      <c r="B507" s="6">
        <v>44965.68651039352</v>
      </c>
      <c r="C507" s="5" t="s">
        <v>166</v>
      </c>
      <c r="D507" s="15">
        <v>45163246345</v>
      </c>
      <c r="E507" s="8" t="s">
        <v>167</v>
      </c>
      <c r="H507" s="9">
        <v>9925.68</v>
      </c>
      <c r="I507" s="5" t="s">
        <v>28</v>
      </c>
      <c r="J507" s="5" t="s">
        <v>171</v>
      </c>
    </row>
    <row r="508" spans="1:10">
      <c r="A508" s="5" t="s">
        <v>1377</v>
      </c>
      <c r="B508" s="6">
        <v>44965.68651039352</v>
      </c>
      <c r="C508" s="5" t="s">
        <v>166</v>
      </c>
      <c r="D508" s="15">
        <v>45123290673</v>
      </c>
      <c r="E508" s="8" t="s">
        <v>167</v>
      </c>
      <c r="H508" s="9">
        <v>2412</v>
      </c>
      <c r="I508" s="5" t="s">
        <v>28</v>
      </c>
      <c r="J508" s="5" t="s">
        <v>171</v>
      </c>
    </row>
    <row r="509" spans="1:10">
      <c r="A509" s="5" t="s">
        <v>1377</v>
      </c>
      <c r="B509" s="6">
        <v>44965.68651039352</v>
      </c>
      <c r="C509" s="5" t="s">
        <v>166</v>
      </c>
      <c r="D509" s="15">
        <v>45133158764</v>
      </c>
      <c r="E509" s="8" t="s">
        <v>167</v>
      </c>
      <c r="H509" s="9">
        <v>1519.2</v>
      </c>
      <c r="I509" s="5" t="s">
        <v>28</v>
      </c>
      <c r="J509" s="5" t="s">
        <v>171</v>
      </c>
    </row>
    <row r="510" spans="1:10">
      <c r="A510" s="5" t="s">
        <v>1377</v>
      </c>
      <c r="B510" s="6">
        <v>44965.68651039352</v>
      </c>
      <c r="C510" s="5" t="s">
        <v>166</v>
      </c>
      <c r="D510" s="15">
        <v>45173220181</v>
      </c>
      <c r="E510" s="8" t="s">
        <v>167</v>
      </c>
      <c r="H510" s="9">
        <v>6584.5</v>
      </c>
      <c r="I510" s="5" t="s">
        <v>28</v>
      </c>
      <c r="J510" s="5" t="s">
        <v>171</v>
      </c>
    </row>
    <row r="511" spans="1:10">
      <c r="A511" s="5" t="s">
        <v>1377</v>
      </c>
      <c r="B511" s="6">
        <v>44965.68651039352</v>
      </c>
      <c r="C511" s="5" t="s">
        <v>166</v>
      </c>
      <c r="D511" s="7"/>
      <c r="E511" s="8"/>
      <c r="F511" s="9">
        <v>14750.8</v>
      </c>
      <c r="I511" s="10" t="s">
        <v>9</v>
      </c>
      <c r="J511" s="5" t="s">
        <v>169</v>
      </c>
    </row>
    <row r="512" spans="1:10">
      <c r="A512" s="5" t="s">
        <v>1377</v>
      </c>
      <c r="B512" s="6">
        <v>44965.68651039352</v>
      </c>
      <c r="C512" s="5" t="s">
        <v>166</v>
      </c>
      <c r="D512" s="7"/>
      <c r="E512" s="8"/>
      <c r="F512" s="9">
        <v>4194.1000000000004</v>
      </c>
      <c r="I512" s="10" t="s">
        <v>9</v>
      </c>
      <c r="J512" s="8" t="s">
        <v>214</v>
      </c>
    </row>
    <row r="513" spans="1:10">
      <c r="A513" s="5" t="s">
        <v>1377</v>
      </c>
      <c r="B513" s="6">
        <v>44965.68651039352</v>
      </c>
      <c r="C513" s="5" t="s">
        <v>166</v>
      </c>
      <c r="D513" s="7"/>
      <c r="E513" s="8"/>
      <c r="F513" s="9">
        <v>24229.599999999999</v>
      </c>
      <c r="I513" s="10" t="s">
        <v>9</v>
      </c>
      <c r="J513" s="5" t="s">
        <v>171</v>
      </c>
    </row>
    <row r="514" spans="1:10">
      <c r="A514" s="5" t="s">
        <v>1377</v>
      </c>
      <c r="B514" s="6">
        <v>44965.68651039352</v>
      </c>
      <c r="C514" s="5" t="s">
        <v>166</v>
      </c>
      <c r="D514" s="7"/>
      <c r="E514" s="8"/>
      <c r="F514" s="9">
        <v>13716.1</v>
      </c>
      <c r="I514" s="10" t="s">
        <v>9</v>
      </c>
      <c r="J514" s="8" t="s">
        <v>168</v>
      </c>
    </row>
    <row r="515" spans="1:10">
      <c r="A515" s="5" t="s">
        <v>1377</v>
      </c>
      <c r="B515" s="6">
        <v>44965.68651039352</v>
      </c>
      <c r="C515" s="5" t="s">
        <v>166</v>
      </c>
      <c r="D515" s="7"/>
      <c r="E515" s="8"/>
      <c r="F515" s="9">
        <v>81</v>
      </c>
      <c r="I515" s="10" t="s">
        <v>9</v>
      </c>
      <c r="J515" s="5" t="s">
        <v>215</v>
      </c>
    </row>
    <row r="516" spans="1:10">
      <c r="A516" s="11" t="s">
        <v>22</v>
      </c>
      <c r="B516" s="3"/>
      <c r="C516" s="3"/>
      <c r="D516" s="7"/>
      <c r="E516" s="8"/>
      <c r="F516" s="54">
        <f>SUM(F506:G515)</f>
        <v>56971.6</v>
      </c>
      <c r="I516" s="10"/>
      <c r="J516" s="5"/>
    </row>
    <row r="517" spans="1:10" ht="15.75">
      <c r="A517" s="13" t="s">
        <v>23</v>
      </c>
      <c r="B517" s="13" t="s">
        <v>24</v>
      </c>
      <c r="C517" s="13" t="s">
        <v>25</v>
      </c>
      <c r="D517" s="14">
        <v>112736386</v>
      </c>
      <c r="E517" s="8"/>
      <c r="F517" s="9"/>
      <c r="I517" s="10"/>
      <c r="J517" s="5"/>
    </row>
    <row r="520" spans="1:10">
      <c r="A520" s="1" t="s">
        <v>0</v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>
      <c r="A521" s="3" t="s">
        <v>1394</v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>
      <c r="A522" s="95" t="s">
        <v>0</v>
      </c>
      <c r="B522" s="95" t="s">
        <v>2</v>
      </c>
      <c r="C522" s="95" t="s">
        <v>3</v>
      </c>
      <c r="D522" s="95" t="s">
        <v>4</v>
      </c>
      <c r="E522" s="95" t="s">
        <v>5</v>
      </c>
      <c r="F522" s="97" t="s">
        <v>6</v>
      </c>
      <c r="G522" s="98"/>
      <c r="H522" s="99"/>
      <c r="I522" s="95" t="s">
        <v>7</v>
      </c>
      <c r="J522" s="95" t="s">
        <v>8</v>
      </c>
    </row>
    <row r="523" spans="1:10">
      <c r="A523" s="96"/>
      <c r="B523" s="96"/>
      <c r="C523" s="96"/>
      <c r="D523" s="96"/>
      <c r="E523" s="96"/>
      <c r="F523" s="4" t="s">
        <v>9</v>
      </c>
      <c r="G523" s="4" t="s">
        <v>10</v>
      </c>
      <c r="H523" s="4" t="s">
        <v>11</v>
      </c>
      <c r="I523" s="96"/>
      <c r="J523" s="96"/>
    </row>
    <row r="524" spans="1:10">
      <c r="A524" s="5" t="s">
        <v>1416</v>
      </c>
      <c r="B524" s="6">
        <v>44966.817254131944</v>
      </c>
      <c r="C524" s="5" t="s">
        <v>166</v>
      </c>
      <c r="D524" s="15">
        <v>54610677600</v>
      </c>
      <c r="E524" s="8" t="s">
        <v>167</v>
      </c>
      <c r="H524" s="9">
        <v>810</v>
      </c>
      <c r="I524" s="5" t="s">
        <v>28</v>
      </c>
      <c r="J524" s="5" t="s">
        <v>169</v>
      </c>
    </row>
    <row r="525" spans="1:10">
      <c r="A525" s="5" t="s">
        <v>1416</v>
      </c>
      <c r="B525" s="6">
        <v>44966.817254131944</v>
      </c>
      <c r="C525" s="5" t="s">
        <v>166</v>
      </c>
      <c r="D525" s="15">
        <v>45113312002</v>
      </c>
      <c r="E525" s="8" t="s">
        <v>167</v>
      </c>
      <c r="H525" s="9">
        <v>670.32</v>
      </c>
      <c r="I525" s="5" t="s">
        <v>28</v>
      </c>
      <c r="J525" s="5" t="s">
        <v>171</v>
      </c>
    </row>
    <row r="526" spans="1:10">
      <c r="A526" s="5" t="s">
        <v>1416</v>
      </c>
      <c r="B526" s="6">
        <v>44966.817254131944</v>
      </c>
      <c r="C526" s="5" t="s">
        <v>166</v>
      </c>
      <c r="D526" s="15">
        <v>54310672881</v>
      </c>
      <c r="E526" s="8" t="s">
        <v>167</v>
      </c>
      <c r="H526" s="9">
        <v>2670.34</v>
      </c>
      <c r="I526" s="5" t="s">
        <v>28</v>
      </c>
      <c r="J526" s="5" t="s">
        <v>171</v>
      </c>
    </row>
    <row r="527" spans="1:10">
      <c r="A527" s="5" t="s">
        <v>1416</v>
      </c>
      <c r="B527" s="6">
        <v>44966.817254131944</v>
      </c>
      <c r="C527" s="5" t="s">
        <v>166</v>
      </c>
      <c r="D527" s="15">
        <v>54210692004</v>
      </c>
      <c r="E527" s="8" t="s">
        <v>167</v>
      </c>
      <c r="H527" s="9">
        <v>17211.45</v>
      </c>
      <c r="I527" s="5" t="s">
        <v>28</v>
      </c>
      <c r="J527" s="5" t="s">
        <v>171</v>
      </c>
    </row>
    <row r="528" spans="1:10">
      <c r="A528" s="5" t="s">
        <v>1416</v>
      </c>
      <c r="B528" s="6">
        <v>44966.817254131944</v>
      </c>
      <c r="C528" s="5" t="s">
        <v>166</v>
      </c>
      <c r="D528" s="7"/>
      <c r="E528" s="8"/>
      <c r="F528" s="9">
        <v>25027.4</v>
      </c>
      <c r="I528" s="10" t="s">
        <v>9</v>
      </c>
      <c r="J528" s="5" t="s">
        <v>169</v>
      </c>
    </row>
    <row r="529" spans="1:10">
      <c r="A529" s="5" t="s">
        <v>1416</v>
      </c>
      <c r="B529" s="6">
        <v>44966.817254131944</v>
      </c>
      <c r="C529" s="5" t="s">
        <v>166</v>
      </c>
      <c r="D529" s="7"/>
      <c r="E529" s="8"/>
      <c r="F529" s="9">
        <v>8169.7</v>
      </c>
      <c r="I529" s="10" t="s">
        <v>9</v>
      </c>
      <c r="J529" s="8" t="s">
        <v>214</v>
      </c>
    </row>
    <row r="530" spans="1:10">
      <c r="A530" s="5" t="s">
        <v>1416</v>
      </c>
      <c r="B530" s="6">
        <v>44966.817254131944</v>
      </c>
      <c r="C530" s="5" t="s">
        <v>166</v>
      </c>
      <c r="D530" s="7"/>
      <c r="E530" s="8"/>
      <c r="F530" s="9">
        <v>17490.8</v>
      </c>
      <c r="I530" s="10" t="s">
        <v>9</v>
      </c>
      <c r="J530" s="5" t="s">
        <v>171</v>
      </c>
    </row>
    <row r="531" spans="1:10">
      <c r="A531" s="5" t="s">
        <v>1416</v>
      </c>
      <c r="B531" s="6">
        <v>44966.817254131944</v>
      </c>
      <c r="C531" s="5" t="s">
        <v>166</v>
      </c>
      <c r="D531" s="7"/>
      <c r="E531" s="8"/>
      <c r="F531" s="9">
        <v>19267.3</v>
      </c>
      <c r="I531" s="10" t="s">
        <v>9</v>
      </c>
      <c r="J531" s="8" t="s">
        <v>168</v>
      </c>
    </row>
    <row r="532" spans="1:10">
      <c r="A532" s="11" t="s">
        <v>22</v>
      </c>
      <c r="B532" s="3"/>
      <c r="C532" s="3"/>
      <c r="D532" s="7"/>
      <c r="E532" s="8"/>
      <c r="F532" s="37">
        <f>SUM(F524:G531)</f>
        <v>69955.199999999997</v>
      </c>
      <c r="G532" s="9"/>
      <c r="I532" s="10"/>
      <c r="J532" s="8"/>
    </row>
    <row r="533" spans="1:10" ht="15.75">
      <c r="A533" s="13" t="s">
        <v>23</v>
      </c>
      <c r="B533" s="13" t="s">
        <v>24</v>
      </c>
      <c r="C533" s="13" t="s">
        <v>25</v>
      </c>
      <c r="D533" s="14">
        <v>112736387</v>
      </c>
      <c r="E533" s="8"/>
      <c r="G533" s="9"/>
      <c r="I533" s="10"/>
      <c r="J533" s="8"/>
    </row>
    <row r="536" spans="1:10">
      <c r="A536" s="1" t="s">
        <v>0</v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>
      <c r="A537" s="3" t="s">
        <v>1433</v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>
      <c r="A538" s="95" t="s">
        <v>0</v>
      </c>
      <c r="B538" s="95" t="s">
        <v>2</v>
      </c>
      <c r="C538" s="95" t="s">
        <v>3</v>
      </c>
      <c r="D538" s="95" t="s">
        <v>4</v>
      </c>
      <c r="E538" s="95" t="s">
        <v>5</v>
      </c>
      <c r="F538" s="97" t="s">
        <v>6</v>
      </c>
      <c r="G538" s="98"/>
      <c r="H538" s="99"/>
      <c r="I538" s="95" t="s">
        <v>7</v>
      </c>
      <c r="J538" s="95" t="s">
        <v>8</v>
      </c>
    </row>
    <row r="539" spans="1:10">
      <c r="A539" s="96"/>
      <c r="B539" s="96"/>
      <c r="C539" s="96"/>
      <c r="D539" s="96"/>
      <c r="E539" s="96"/>
      <c r="F539" s="4" t="s">
        <v>9</v>
      </c>
      <c r="G539" s="4" t="s">
        <v>10</v>
      </c>
      <c r="H539" s="4" t="s">
        <v>11</v>
      </c>
      <c r="I539" s="96"/>
      <c r="J539" s="96"/>
    </row>
    <row r="540" spans="1:10">
      <c r="A540" s="5" t="s">
        <v>1472</v>
      </c>
      <c r="B540" s="6">
        <v>44967.819733599536</v>
      </c>
      <c r="C540" s="5" t="s">
        <v>166</v>
      </c>
      <c r="D540" s="15">
        <v>45113311202</v>
      </c>
      <c r="E540" s="8" t="s">
        <v>167</v>
      </c>
      <c r="H540" s="9">
        <v>28333.18</v>
      </c>
      <c r="I540" s="5" t="s">
        <v>28</v>
      </c>
      <c r="J540" s="8" t="s">
        <v>172</v>
      </c>
    </row>
    <row r="541" spans="1:10">
      <c r="A541" s="5" t="s">
        <v>1472</v>
      </c>
      <c r="B541" s="6">
        <v>44967.819733599536</v>
      </c>
      <c r="C541" s="5" t="s">
        <v>166</v>
      </c>
      <c r="D541" s="15">
        <v>45173224685</v>
      </c>
      <c r="E541" s="8" t="s">
        <v>167</v>
      </c>
      <c r="H541" s="9">
        <v>12000</v>
      </c>
      <c r="I541" s="5" t="s">
        <v>28</v>
      </c>
      <c r="J541" s="8" t="s">
        <v>172</v>
      </c>
    </row>
    <row r="542" spans="1:10">
      <c r="A542" s="5" t="s">
        <v>1472</v>
      </c>
      <c r="B542" s="6">
        <v>44967.819733599536</v>
      </c>
      <c r="C542" s="5" t="s">
        <v>166</v>
      </c>
      <c r="D542" s="15">
        <v>45123297132</v>
      </c>
      <c r="E542" s="8" t="s">
        <v>167</v>
      </c>
      <c r="H542" s="9">
        <v>3573.54</v>
      </c>
      <c r="I542" s="5" t="s">
        <v>28</v>
      </c>
      <c r="J542" s="5" t="s">
        <v>171</v>
      </c>
    </row>
    <row r="543" spans="1:10">
      <c r="A543" s="5" t="s">
        <v>1472</v>
      </c>
      <c r="B543" s="6">
        <v>44967.819733599536</v>
      </c>
      <c r="C543" s="5" t="s">
        <v>166</v>
      </c>
      <c r="D543" s="15">
        <v>54410679252</v>
      </c>
      <c r="E543" s="8" t="s">
        <v>167</v>
      </c>
      <c r="H543" s="9">
        <v>737.87</v>
      </c>
      <c r="I543" s="5" t="s">
        <v>28</v>
      </c>
      <c r="J543" s="5" t="s">
        <v>171</v>
      </c>
    </row>
    <row r="544" spans="1:10">
      <c r="A544" s="5" t="s">
        <v>1472</v>
      </c>
      <c r="B544" s="6">
        <v>44967.819733599536</v>
      </c>
      <c r="C544" s="5" t="s">
        <v>166</v>
      </c>
      <c r="D544" s="15">
        <v>45163252556</v>
      </c>
      <c r="E544" s="8" t="s">
        <v>167</v>
      </c>
      <c r="H544" s="9">
        <v>2960</v>
      </c>
      <c r="I544" s="5" t="s">
        <v>28</v>
      </c>
      <c r="J544" s="8" t="s">
        <v>172</v>
      </c>
    </row>
    <row r="545" spans="1:10">
      <c r="A545" s="5" t="s">
        <v>1472</v>
      </c>
      <c r="B545" s="6">
        <v>44967.819733599536</v>
      </c>
      <c r="C545" s="5" t="s">
        <v>166</v>
      </c>
      <c r="D545" s="15">
        <v>54310674109</v>
      </c>
      <c r="E545" s="8" t="s">
        <v>167</v>
      </c>
      <c r="H545" s="9">
        <v>1677.9</v>
      </c>
      <c r="I545" s="5" t="s">
        <v>28</v>
      </c>
      <c r="J545" s="5" t="s">
        <v>171</v>
      </c>
    </row>
    <row r="546" spans="1:10">
      <c r="A546" s="5" t="s">
        <v>1472</v>
      </c>
      <c r="B546" s="6">
        <v>44967.819733599536</v>
      </c>
      <c r="C546" s="5" t="s">
        <v>166</v>
      </c>
      <c r="D546" s="15">
        <v>45133169238</v>
      </c>
      <c r="E546" s="8" t="s">
        <v>167</v>
      </c>
      <c r="H546" s="9">
        <v>1163.28</v>
      </c>
      <c r="I546" s="5" t="s">
        <v>28</v>
      </c>
      <c r="J546" s="5" t="s">
        <v>171</v>
      </c>
    </row>
    <row r="547" spans="1:10">
      <c r="A547" s="5" t="s">
        <v>1472</v>
      </c>
      <c r="B547" s="6">
        <v>44967.819733599536</v>
      </c>
      <c r="C547" s="5" t="s">
        <v>166</v>
      </c>
      <c r="D547" s="7"/>
      <c r="E547" s="8"/>
      <c r="F547" s="9">
        <v>14864.8</v>
      </c>
      <c r="I547" s="10" t="s">
        <v>9</v>
      </c>
      <c r="J547" s="5" t="s">
        <v>169</v>
      </c>
    </row>
    <row r="548" spans="1:10">
      <c r="A548" s="5" t="s">
        <v>1472</v>
      </c>
      <c r="B548" s="6">
        <v>44967.819733599536</v>
      </c>
      <c r="C548" s="5" t="s">
        <v>166</v>
      </c>
      <c r="D548" s="7"/>
      <c r="E548" s="8"/>
      <c r="F548" s="9">
        <v>2250.4</v>
      </c>
      <c r="I548" s="10" t="s">
        <v>9</v>
      </c>
      <c r="J548" s="8" t="s">
        <v>214</v>
      </c>
    </row>
    <row r="549" spans="1:10">
      <c r="A549" s="5" t="s">
        <v>1472</v>
      </c>
      <c r="B549" s="6">
        <v>44967.819733599536</v>
      </c>
      <c r="C549" s="5" t="s">
        <v>166</v>
      </c>
      <c r="D549" s="7"/>
      <c r="E549" s="8"/>
      <c r="F549" s="9">
        <v>11382.5</v>
      </c>
      <c r="I549" s="10" t="s">
        <v>9</v>
      </c>
      <c r="J549" s="5" t="s">
        <v>171</v>
      </c>
    </row>
    <row r="550" spans="1:10">
      <c r="A550" s="5" t="s">
        <v>1472</v>
      </c>
      <c r="B550" s="6">
        <v>44967.819733599536</v>
      </c>
      <c r="C550" s="5" t="s">
        <v>166</v>
      </c>
      <c r="D550" s="7"/>
      <c r="E550" s="8"/>
      <c r="F550" s="9">
        <v>17319.5</v>
      </c>
      <c r="I550" s="10" t="s">
        <v>9</v>
      </c>
      <c r="J550" s="8" t="s">
        <v>168</v>
      </c>
    </row>
    <row r="551" spans="1:10">
      <c r="A551" s="5" t="s">
        <v>1472</v>
      </c>
      <c r="B551" s="6">
        <v>44967.819733599536</v>
      </c>
      <c r="C551" s="5" t="s">
        <v>166</v>
      </c>
      <c r="D551" s="7"/>
      <c r="E551" s="8"/>
      <c r="F551" s="9">
        <v>101786.4</v>
      </c>
      <c r="I551" s="10" t="s">
        <v>9</v>
      </c>
      <c r="J551" s="8" t="s">
        <v>172</v>
      </c>
    </row>
    <row r="552" spans="1:10">
      <c r="A552" s="11" t="s">
        <v>22</v>
      </c>
      <c r="B552" s="3"/>
      <c r="C552" s="3"/>
      <c r="D552" s="7"/>
      <c r="E552" s="8"/>
      <c r="F552" s="37">
        <f>SUM(F540:G551)</f>
        <v>147603.59999999998</v>
      </c>
      <c r="H552" s="9"/>
      <c r="I552" s="10"/>
      <c r="J552" s="5"/>
    </row>
    <row r="553" spans="1:10" ht="15.75">
      <c r="A553" s="13" t="s">
        <v>23</v>
      </c>
      <c r="B553" s="13" t="s">
        <v>24</v>
      </c>
      <c r="C553" s="13" t="s">
        <v>25</v>
      </c>
      <c r="D553" s="14">
        <v>112761132</v>
      </c>
      <c r="E553" s="8"/>
      <c r="H553" s="9"/>
      <c r="I553" s="10"/>
      <c r="J553" s="5"/>
    </row>
    <row r="554" spans="1:10">
      <c r="A554" s="5"/>
      <c r="B554" s="6"/>
      <c r="C554" s="5"/>
      <c r="D554" s="7"/>
      <c r="E554" s="8"/>
      <c r="H554" s="9"/>
      <c r="I554" s="10"/>
      <c r="J554" s="5"/>
    </row>
    <row r="556" spans="1:10">
      <c r="A556" s="1" t="s">
        <v>0</v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>
      <c r="A557" s="3" t="s">
        <v>1429</v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>
      <c r="A558" s="95" t="s">
        <v>0</v>
      </c>
      <c r="B558" s="95" t="s">
        <v>2</v>
      </c>
      <c r="C558" s="95" t="s">
        <v>3</v>
      </c>
      <c r="D558" s="95" t="s">
        <v>4</v>
      </c>
      <c r="E558" s="95" t="s">
        <v>5</v>
      </c>
      <c r="F558" s="97" t="s">
        <v>6</v>
      </c>
      <c r="G558" s="98"/>
      <c r="H558" s="99"/>
      <c r="I558" s="95" t="s">
        <v>7</v>
      </c>
      <c r="J558" s="95" t="s">
        <v>8</v>
      </c>
    </row>
    <row r="559" spans="1:10">
      <c r="A559" s="96"/>
      <c r="B559" s="96"/>
      <c r="C559" s="96"/>
      <c r="D559" s="96"/>
      <c r="E559" s="96"/>
      <c r="F559" s="4" t="s">
        <v>9</v>
      </c>
      <c r="G559" s="4" t="s">
        <v>10</v>
      </c>
      <c r="H559" s="4" t="s">
        <v>11</v>
      </c>
      <c r="I559" s="96"/>
      <c r="J559" s="96"/>
    </row>
    <row r="560" spans="1:10">
      <c r="A560" s="40" t="s">
        <v>409</v>
      </c>
      <c r="B560" s="41"/>
      <c r="C560" s="42"/>
      <c r="D560" s="7"/>
      <c r="E560" s="8"/>
      <c r="F560" s="9"/>
      <c r="I560" s="10"/>
      <c r="J560" s="8"/>
    </row>
    <row r="561" spans="1:10">
      <c r="A561" s="11" t="s">
        <v>22</v>
      </c>
      <c r="B561" s="3"/>
      <c r="C561" s="3"/>
      <c r="D561" s="7"/>
      <c r="E561" s="8"/>
      <c r="G561" s="9"/>
      <c r="I561" s="10"/>
      <c r="J561" s="8"/>
    </row>
    <row r="562" spans="1:10">
      <c r="A562" s="13" t="s">
        <v>23</v>
      </c>
      <c r="B562" s="13" t="s">
        <v>24</v>
      </c>
      <c r="C562" s="13" t="s">
        <v>25</v>
      </c>
      <c r="D562" s="7"/>
      <c r="E562" s="8"/>
      <c r="G562" s="9"/>
      <c r="I562" s="10"/>
      <c r="J562" s="8"/>
    </row>
    <row r="565" spans="1:10">
      <c r="A565" s="1" t="s">
        <v>0</v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>
      <c r="A566" s="3" t="s">
        <v>1496</v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95" t="s">
        <v>0</v>
      </c>
      <c r="B567" s="95" t="s">
        <v>2</v>
      </c>
      <c r="C567" s="95" t="s">
        <v>3</v>
      </c>
      <c r="D567" s="95" t="s">
        <v>4</v>
      </c>
      <c r="E567" s="95" t="s">
        <v>5</v>
      </c>
      <c r="F567" s="97" t="s">
        <v>6</v>
      </c>
      <c r="G567" s="98"/>
      <c r="H567" s="99"/>
      <c r="I567" s="95" t="s">
        <v>7</v>
      </c>
      <c r="J567" s="95" t="s">
        <v>8</v>
      </c>
    </row>
    <row r="568" spans="1:10">
      <c r="A568" s="96"/>
      <c r="B568" s="96"/>
      <c r="C568" s="96"/>
      <c r="D568" s="96"/>
      <c r="E568" s="96"/>
      <c r="F568" s="4" t="s">
        <v>9</v>
      </c>
      <c r="G568" s="4" t="s">
        <v>10</v>
      </c>
      <c r="H568" s="4" t="s">
        <v>11</v>
      </c>
      <c r="I568" s="96"/>
      <c r="J568" s="96"/>
    </row>
    <row r="569" spans="1:10">
      <c r="A569" s="5" t="s">
        <v>1518</v>
      </c>
      <c r="B569" s="6">
        <v>44970.774793472221</v>
      </c>
      <c r="C569" s="5" t="s">
        <v>166</v>
      </c>
      <c r="D569" s="7"/>
      <c r="E569" s="8"/>
      <c r="G569" s="9">
        <v>941.04</v>
      </c>
      <c r="I569" s="10" t="s">
        <v>10</v>
      </c>
      <c r="J569" s="5" t="s">
        <v>171</v>
      </c>
    </row>
    <row r="570" spans="1:10">
      <c r="A570" s="5" t="s">
        <v>1518</v>
      </c>
      <c r="B570" s="6">
        <v>44970.774793472221</v>
      </c>
      <c r="C570" s="5" t="s">
        <v>166</v>
      </c>
      <c r="D570" s="15">
        <v>45113317994</v>
      </c>
      <c r="E570" s="8" t="s">
        <v>167</v>
      </c>
      <c r="H570" s="9">
        <v>386.1</v>
      </c>
      <c r="I570" s="5" t="s">
        <v>28</v>
      </c>
      <c r="J570" s="5" t="s">
        <v>215</v>
      </c>
    </row>
    <row r="571" spans="1:10">
      <c r="A571" s="5" t="s">
        <v>1518</v>
      </c>
      <c r="B571" s="6">
        <v>44970.774793472221</v>
      </c>
      <c r="C571" s="5" t="s">
        <v>166</v>
      </c>
      <c r="D571" s="15">
        <v>45133169267</v>
      </c>
      <c r="E571" s="8" t="s">
        <v>167</v>
      </c>
      <c r="H571" s="9">
        <v>1583.52</v>
      </c>
      <c r="I571" s="5" t="s">
        <v>28</v>
      </c>
      <c r="J571" s="8" t="s">
        <v>214</v>
      </c>
    </row>
    <row r="572" spans="1:10">
      <c r="A572" s="5" t="s">
        <v>1518</v>
      </c>
      <c r="B572" s="6">
        <v>44970.774793472221</v>
      </c>
      <c r="C572" s="5" t="s">
        <v>166</v>
      </c>
      <c r="D572" s="15">
        <v>54410680362</v>
      </c>
      <c r="E572" s="8" t="s">
        <v>167</v>
      </c>
      <c r="H572" s="9">
        <v>2526.11</v>
      </c>
      <c r="I572" s="5" t="s">
        <v>28</v>
      </c>
      <c r="J572" s="5" t="s">
        <v>171</v>
      </c>
    </row>
    <row r="573" spans="1:10">
      <c r="A573" s="5" t="s">
        <v>1518</v>
      </c>
      <c r="B573" s="6">
        <v>44970.774793472221</v>
      </c>
      <c r="C573" s="5" t="s">
        <v>166</v>
      </c>
      <c r="D573" s="15">
        <v>45113318819</v>
      </c>
      <c r="E573" s="8" t="s">
        <v>167</v>
      </c>
      <c r="H573" s="9">
        <v>1438.56</v>
      </c>
      <c r="I573" s="5" t="s">
        <v>28</v>
      </c>
      <c r="J573" s="5" t="s">
        <v>171</v>
      </c>
    </row>
    <row r="574" spans="1:10">
      <c r="A574" s="5" t="s">
        <v>1518</v>
      </c>
      <c r="B574" s="6">
        <v>44970.774793472221</v>
      </c>
      <c r="C574" s="5" t="s">
        <v>166</v>
      </c>
      <c r="D574" s="15">
        <v>45113320372</v>
      </c>
      <c r="E574" s="8" t="s">
        <v>167</v>
      </c>
      <c r="H574" s="9">
        <v>230</v>
      </c>
      <c r="I574" s="5" t="s">
        <v>28</v>
      </c>
      <c r="J574" s="8" t="s">
        <v>172</v>
      </c>
    </row>
    <row r="575" spans="1:10">
      <c r="A575" s="5" t="s">
        <v>1518</v>
      </c>
      <c r="B575" s="6">
        <v>44970.774793472221</v>
      </c>
      <c r="C575" s="5" t="s">
        <v>166</v>
      </c>
      <c r="D575" s="15">
        <v>45113326560</v>
      </c>
      <c r="E575" s="8" t="s">
        <v>167</v>
      </c>
      <c r="H575" s="9">
        <v>1995.56</v>
      </c>
      <c r="I575" s="5" t="s">
        <v>28</v>
      </c>
      <c r="J575" s="5" t="s">
        <v>169</v>
      </c>
    </row>
    <row r="576" spans="1:10">
      <c r="A576" s="5" t="s">
        <v>1518</v>
      </c>
      <c r="B576" s="6">
        <v>44970.774793472221</v>
      </c>
      <c r="C576" s="5" t="s">
        <v>166</v>
      </c>
      <c r="D576" s="15">
        <v>84310695310</v>
      </c>
      <c r="E576" s="8" t="s">
        <v>167</v>
      </c>
      <c r="H576" s="9">
        <v>15584.85</v>
      </c>
      <c r="I576" s="5" t="s">
        <v>28</v>
      </c>
      <c r="J576" s="5" t="s">
        <v>171</v>
      </c>
    </row>
    <row r="577" spans="1:10">
      <c r="A577" s="5" t="s">
        <v>1518</v>
      </c>
      <c r="B577" s="6">
        <v>44970.774793472221</v>
      </c>
      <c r="C577" s="5" t="s">
        <v>166</v>
      </c>
      <c r="D577" s="7"/>
      <c r="E577" s="8"/>
      <c r="F577" s="9">
        <v>59951.7</v>
      </c>
      <c r="I577" s="10" t="s">
        <v>9</v>
      </c>
      <c r="J577" s="5" t="s">
        <v>169</v>
      </c>
    </row>
    <row r="578" spans="1:10">
      <c r="A578" s="5" t="s">
        <v>1518</v>
      </c>
      <c r="B578" s="6">
        <v>44970.774793472221</v>
      </c>
      <c r="C578" s="5" t="s">
        <v>166</v>
      </c>
      <c r="D578" s="7"/>
      <c r="E578" s="8"/>
      <c r="F578" s="9">
        <v>5560.6</v>
      </c>
      <c r="I578" s="10" t="s">
        <v>9</v>
      </c>
      <c r="J578" s="8" t="s">
        <v>214</v>
      </c>
    </row>
    <row r="579" spans="1:10">
      <c r="A579" s="5" t="s">
        <v>1518</v>
      </c>
      <c r="B579" s="6">
        <v>44970.774793472221</v>
      </c>
      <c r="C579" s="5" t="s">
        <v>166</v>
      </c>
      <c r="D579" s="7"/>
      <c r="E579" s="8"/>
      <c r="F579" s="9">
        <v>28341.200000000001</v>
      </c>
      <c r="I579" s="10" t="s">
        <v>9</v>
      </c>
      <c r="J579" s="5" t="s">
        <v>171</v>
      </c>
    </row>
    <row r="580" spans="1:10">
      <c r="A580" s="5" t="s">
        <v>1518</v>
      </c>
      <c r="B580" s="6">
        <v>44970.774793472221</v>
      </c>
      <c r="C580" s="5" t="s">
        <v>166</v>
      </c>
      <c r="D580" s="7"/>
      <c r="E580" s="8"/>
      <c r="F580" s="9">
        <v>3896.1</v>
      </c>
      <c r="I580" s="10" t="s">
        <v>9</v>
      </c>
      <c r="J580" s="8" t="s">
        <v>168</v>
      </c>
    </row>
    <row r="581" spans="1:10">
      <c r="A581" s="5" t="s">
        <v>1518</v>
      </c>
      <c r="B581" s="6">
        <v>44970.774793472221</v>
      </c>
      <c r="C581" s="5" t="s">
        <v>166</v>
      </c>
      <c r="D581" s="7"/>
      <c r="E581" s="8"/>
      <c r="F581" s="9">
        <v>21687.5</v>
      </c>
      <c r="I581" s="10" t="s">
        <v>9</v>
      </c>
      <c r="J581" s="8" t="s">
        <v>172</v>
      </c>
    </row>
    <row r="582" spans="1:10">
      <c r="A582" s="5" t="s">
        <v>1518</v>
      </c>
      <c r="B582" s="6">
        <v>44970.774793472221</v>
      </c>
      <c r="C582" s="5" t="s">
        <v>166</v>
      </c>
      <c r="D582" s="7"/>
      <c r="E582" s="8"/>
      <c r="F582" s="9">
        <v>12786.2</v>
      </c>
      <c r="I582" s="10" t="s">
        <v>9</v>
      </c>
      <c r="J582" s="5" t="s">
        <v>215</v>
      </c>
    </row>
    <row r="583" spans="1:10">
      <c r="A583" s="5" t="s">
        <v>1518</v>
      </c>
      <c r="B583" s="6">
        <v>44970.774793472221</v>
      </c>
      <c r="C583" s="5" t="s">
        <v>166</v>
      </c>
      <c r="D583" s="7"/>
      <c r="E583" s="8"/>
      <c r="F583" s="9">
        <v>38921.699999999997</v>
      </c>
      <c r="I583" s="10" t="s">
        <v>9</v>
      </c>
      <c r="J583" s="5" t="s">
        <v>669</v>
      </c>
    </row>
    <row r="584" spans="1:10">
      <c r="A584" s="11" t="s">
        <v>22</v>
      </c>
      <c r="B584" s="3"/>
      <c r="C584" s="3"/>
      <c r="D584" s="7"/>
      <c r="E584" s="8"/>
      <c r="F584" s="37">
        <f>SUM(F569:G583)</f>
        <v>172086.03999999998</v>
      </c>
      <c r="H584" s="9"/>
      <c r="I584" s="10"/>
      <c r="J584" s="5"/>
    </row>
    <row r="585" spans="1:10" ht="15.75">
      <c r="A585" s="13" t="s">
        <v>23</v>
      </c>
      <c r="B585" s="13" t="s">
        <v>24</v>
      </c>
      <c r="C585" s="13" t="s">
        <v>25</v>
      </c>
      <c r="D585" s="14">
        <v>112782335</v>
      </c>
      <c r="E585" s="8"/>
      <c r="H585" s="9"/>
      <c r="I585" s="10"/>
      <c r="J585" s="5"/>
    </row>
    <row r="586" spans="1:10">
      <c r="A586" s="5"/>
      <c r="B586" s="6"/>
      <c r="C586" s="5"/>
      <c r="D586" s="7"/>
      <c r="E586" s="8"/>
      <c r="H586" s="9"/>
      <c r="I586" s="10"/>
      <c r="J586" s="5"/>
    </row>
    <row r="588" spans="1:10">
      <c r="A588" s="1" t="s">
        <v>0</v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>
      <c r="A589" s="3" t="s">
        <v>1535</v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>
      <c r="A590" s="95" t="s">
        <v>0</v>
      </c>
      <c r="B590" s="95" t="s">
        <v>2</v>
      </c>
      <c r="C590" s="95" t="s">
        <v>3</v>
      </c>
      <c r="D590" s="95" t="s">
        <v>4</v>
      </c>
      <c r="E590" s="95" t="s">
        <v>5</v>
      </c>
      <c r="F590" s="97" t="s">
        <v>6</v>
      </c>
      <c r="G590" s="98"/>
      <c r="H590" s="99"/>
      <c r="I590" s="95" t="s">
        <v>7</v>
      </c>
      <c r="J590" s="95" t="s">
        <v>8</v>
      </c>
    </row>
    <row r="591" spans="1:10">
      <c r="A591" s="96"/>
      <c r="B591" s="96"/>
      <c r="C591" s="96"/>
      <c r="D591" s="96"/>
      <c r="E591" s="96"/>
      <c r="F591" s="4" t="s">
        <v>9</v>
      </c>
      <c r="G591" s="4" t="s">
        <v>10</v>
      </c>
      <c r="H591" s="4" t="s">
        <v>11</v>
      </c>
      <c r="I591" s="96"/>
      <c r="J591" s="96"/>
    </row>
    <row r="592" spans="1:10">
      <c r="A592" s="5" t="s">
        <v>1557</v>
      </c>
      <c r="B592" s="6">
        <v>44971.748496458335</v>
      </c>
      <c r="C592" s="5" t="s">
        <v>166</v>
      </c>
      <c r="D592" s="15">
        <v>54410681443</v>
      </c>
      <c r="E592" s="8" t="s">
        <v>167</v>
      </c>
      <c r="H592" s="9">
        <v>3420.51</v>
      </c>
      <c r="I592" s="5" t="s">
        <v>28</v>
      </c>
      <c r="J592" s="5" t="s">
        <v>171</v>
      </c>
    </row>
    <row r="593" spans="1:10">
      <c r="A593" s="5" t="s">
        <v>1556</v>
      </c>
      <c r="B593" s="6">
        <v>44971.748496458335</v>
      </c>
      <c r="C593" s="5" t="s">
        <v>166</v>
      </c>
      <c r="D593" s="15">
        <v>45143545751</v>
      </c>
      <c r="E593" s="8" t="s">
        <v>167</v>
      </c>
      <c r="H593" s="9">
        <v>11430.37</v>
      </c>
      <c r="I593" s="5" t="s">
        <v>28</v>
      </c>
      <c r="J593" s="5" t="s">
        <v>171</v>
      </c>
    </row>
    <row r="594" spans="1:10">
      <c r="A594" s="5" t="s">
        <v>1556</v>
      </c>
      <c r="B594" s="6">
        <v>44971.748496458335</v>
      </c>
      <c r="C594" s="5" t="s">
        <v>166</v>
      </c>
      <c r="D594" s="15">
        <v>54110689458</v>
      </c>
      <c r="E594" s="8" t="s">
        <v>167</v>
      </c>
      <c r="H594" s="9">
        <v>12144.45</v>
      </c>
      <c r="I594" s="5" t="s">
        <v>28</v>
      </c>
      <c r="J594" s="5" t="s">
        <v>171</v>
      </c>
    </row>
    <row r="595" spans="1:10">
      <c r="A595" s="5" t="s">
        <v>1556</v>
      </c>
      <c r="B595" s="6">
        <v>44971.748496458335</v>
      </c>
      <c r="C595" s="5" t="s">
        <v>166</v>
      </c>
      <c r="D595" s="15">
        <v>45123314639</v>
      </c>
      <c r="E595" s="8" t="s">
        <v>167</v>
      </c>
      <c r="H595" s="9">
        <v>10745</v>
      </c>
      <c r="I595" s="5" t="s">
        <v>28</v>
      </c>
      <c r="J595" s="5" t="s">
        <v>171</v>
      </c>
    </row>
    <row r="596" spans="1:10">
      <c r="A596" s="5" t="s">
        <v>1556</v>
      </c>
      <c r="B596" s="6">
        <v>44971.748496458335</v>
      </c>
      <c r="C596" s="5" t="s">
        <v>166</v>
      </c>
      <c r="D596" s="15">
        <v>54110689504</v>
      </c>
      <c r="E596" s="8" t="s">
        <v>167</v>
      </c>
      <c r="H596" s="9">
        <v>9858.2199999999993</v>
      </c>
      <c r="I596" s="5" t="s">
        <v>28</v>
      </c>
      <c r="J596" s="5" t="s">
        <v>171</v>
      </c>
    </row>
    <row r="597" spans="1:10">
      <c r="A597" s="5" t="s">
        <v>1556</v>
      </c>
      <c r="B597" s="6">
        <v>44971.748496458335</v>
      </c>
      <c r="C597" s="5" t="s">
        <v>166</v>
      </c>
      <c r="D597" s="7"/>
      <c r="E597" s="8"/>
      <c r="F597" s="9">
        <v>18770.400000000001</v>
      </c>
      <c r="I597" s="10" t="s">
        <v>9</v>
      </c>
      <c r="J597" s="5" t="s">
        <v>169</v>
      </c>
    </row>
    <row r="598" spans="1:10">
      <c r="A598" s="5" t="s">
        <v>1556</v>
      </c>
      <c r="B598" s="6">
        <v>44971.748496458335</v>
      </c>
      <c r="C598" s="5" t="s">
        <v>166</v>
      </c>
      <c r="D598" s="7"/>
      <c r="E598" s="8"/>
      <c r="F598" s="9">
        <v>7358.8</v>
      </c>
      <c r="I598" s="10" t="s">
        <v>9</v>
      </c>
      <c r="J598" s="8" t="s">
        <v>214</v>
      </c>
    </row>
    <row r="599" spans="1:10">
      <c r="A599" s="5" t="s">
        <v>1556</v>
      </c>
      <c r="B599" s="6">
        <v>44971.748496458335</v>
      </c>
      <c r="C599" s="5" t="s">
        <v>166</v>
      </c>
      <c r="D599" s="7"/>
      <c r="E599" s="8"/>
      <c r="F599" s="9">
        <v>16692</v>
      </c>
      <c r="I599" s="10" t="s">
        <v>9</v>
      </c>
      <c r="J599" s="5" t="s">
        <v>171</v>
      </c>
    </row>
    <row r="600" spans="1:10">
      <c r="A600" s="11" t="s">
        <v>22</v>
      </c>
      <c r="B600" s="3"/>
      <c r="C600" s="3"/>
      <c r="D600" s="7"/>
      <c r="E600" s="8"/>
      <c r="F600" s="37">
        <f>SUM(F592:G599)</f>
        <v>42821.2</v>
      </c>
      <c r="H600" s="9"/>
      <c r="I600" s="10"/>
      <c r="J600" s="5"/>
    </row>
    <row r="601" spans="1:10" ht="15.75">
      <c r="A601" s="13" t="s">
        <v>23</v>
      </c>
      <c r="B601" s="13" t="s">
        <v>24</v>
      </c>
      <c r="C601" s="13" t="s">
        <v>25</v>
      </c>
      <c r="D601" s="14">
        <v>112782336</v>
      </c>
      <c r="E601" s="8"/>
      <c r="H601" s="9"/>
      <c r="I601" s="10"/>
      <c r="J601" s="5"/>
    </row>
    <row r="604" spans="1:10">
      <c r="A604" s="1" t="s">
        <v>0</v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>
      <c r="A605" s="3" t="s">
        <v>1572</v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>
      <c r="A606" s="95" t="s">
        <v>0</v>
      </c>
      <c r="B606" s="95" t="s">
        <v>2</v>
      </c>
      <c r="C606" s="95" t="s">
        <v>3</v>
      </c>
      <c r="D606" s="95" t="s">
        <v>4</v>
      </c>
      <c r="E606" s="95" t="s">
        <v>5</v>
      </c>
      <c r="F606" s="97" t="s">
        <v>6</v>
      </c>
      <c r="G606" s="98"/>
      <c r="H606" s="99"/>
      <c r="I606" s="95" t="s">
        <v>7</v>
      </c>
      <c r="J606" s="95" t="s">
        <v>8</v>
      </c>
    </row>
    <row r="607" spans="1:10">
      <c r="A607" s="96"/>
      <c r="B607" s="96"/>
      <c r="C607" s="96"/>
      <c r="D607" s="96"/>
      <c r="E607" s="96"/>
      <c r="F607" s="4" t="s">
        <v>9</v>
      </c>
      <c r="G607" s="4" t="s">
        <v>10</v>
      </c>
      <c r="H607" s="4" t="s">
        <v>11</v>
      </c>
      <c r="I607" s="96"/>
      <c r="J607" s="96"/>
    </row>
    <row r="608" spans="1:10">
      <c r="A608" s="5" t="s">
        <v>1595</v>
      </c>
      <c r="B608" s="6">
        <v>44972.886269733797</v>
      </c>
      <c r="C608" s="5" t="s">
        <v>166</v>
      </c>
      <c r="D608" s="15">
        <v>45153179808</v>
      </c>
      <c r="E608" s="8" t="s">
        <v>167</v>
      </c>
      <c r="H608" s="9">
        <v>2444.2199999999998</v>
      </c>
      <c r="I608" s="5" t="s">
        <v>28</v>
      </c>
      <c r="J608" s="5" t="s">
        <v>171</v>
      </c>
    </row>
    <row r="609" spans="1:10">
      <c r="A609" s="5" t="s">
        <v>1594</v>
      </c>
      <c r="B609" s="6">
        <v>44972.886269733797</v>
      </c>
      <c r="C609" s="5" t="s">
        <v>166</v>
      </c>
      <c r="D609" s="15">
        <v>54510679581</v>
      </c>
      <c r="E609" s="8" t="s">
        <v>167</v>
      </c>
      <c r="H609" s="9">
        <v>6446.58</v>
      </c>
      <c r="I609" s="5" t="s">
        <v>28</v>
      </c>
      <c r="J609" s="5" t="s">
        <v>171</v>
      </c>
    </row>
    <row r="610" spans="1:10">
      <c r="A610" s="5" t="s">
        <v>1594</v>
      </c>
      <c r="B610" s="6">
        <v>44972.886269733797</v>
      </c>
      <c r="C610" s="5" t="s">
        <v>166</v>
      </c>
      <c r="D610" s="15">
        <v>45113335496</v>
      </c>
      <c r="E610" s="8" t="s">
        <v>167</v>
      </c>
      <c r="H610" s="9">
        <v>3592.08</v>
      </c>
      <c r="I610" s="5" t="s">
        <v>28</v>
      </c>
      <c r="J610" s="5" t="s">
        <v>171</v>
      </c>
    </row>
    <row r="611" spans="1:10">
      <c r="A611" s="5" t="s">
        <v>1594</v>
      </c>
      <c r="B611" s="6">
        <v>44972.886269733797</v>
      </c>
      <c r="C611" s="5" t="s">
        <v>166</v>
      </c>
      <c r="D611" s="15">
        <v>45133186611</v>
      </c>
      <c r="E611" s="8" t="s">
        <v>167</v>
      </c>
      <c r="H611" s="9">
        <v>670.32</v>
      </c>
      <c r="I611" s="5" t="s">
        <v>28</v>
      </c>
      <c r="J611" s="5" t="s">
        <v>171</v>
      </c>
    </row>
    <row r="612" spans="1:10">
      <c r="A612" s="5" t="s">
        <v>1594</v>
      </c>
      <c r="B612" s="6">
        <v>44972.886269733797</v>
      </c>
      <c r="C612" s="5" t="s">
        <v>166</v>
      </c>
      <c r="D612" s="15">
        <v>45143553109</v>
      </c>
      <c r="E612" s="8" t="s">
        <v>167</v>
      </c>
      <c r="H612" s="9">
        <v>473.52</v>
      </c>
      <c r="I612" s="5" t="s">
        <v>28</v>
      </c>
      <c r="J612" s="5" t="s">
        <v>171</v>
      </c>
    </row>
    <row r="613" spans="1:10">
      <c r="A613" s="5" t="s">
        <v>1594</v>
      </c>
      <c r="B613" s="6">
        <v>44972.886269733797</v>
      </c>
      <c r="C613" s="5" t="s">
        <v>166</v>
      </c>
      <c r="D613" s="15">
        <v>45173246456</v>
      </c>
      <c r="E613" s="8" t="s">
        <v>167</v>
      </c>
      <c r="H613" s="9">
        <v>1050</v>
      </c>
      <c r="I613" s="5" t="s">
        <v>28</v>
      </c>
      <c r="J613" s="5" t="s">
        <v>171</v>
      </c>
    </row>
    <row r="614" spans="1:10">
      <c r="A614" s="5" t="s">
        <v>1594</v>
      </c>
      <c r="B614" s="6">
        <v>44972.886269733797</v>
      </c>
      <c r="C614" s="5" t="s">
        <v>166</v>
      </c>
      <c r="D614" s="7"/>
      <c r="E614" s="8"/>
      <c r="F614" s="9">
        <v>58221.4</v>
      </c>
      <c r="I614" s="10" t="s">
        <v>9</v>
      </c>
      <c r="J614" s="5" t="s">
        <v>169</v>
      </c>
    </row>
    <row r="615" spans="1:10">
      <c r="A615" s="5" t="s">
        <v>1594</v>
      </c>
      <c r="B615" s="6">
        <v>44972.886269733797</v>
      </c>
      <c r="C615" s="5" t="s">
        <v>166</v>
      </c>
      <c r="D615" s="7"/>
      <c r="E615" s="8"/>
      <c r="F615" s="9">
        <v>14194.3</v>
      </c>
      <c r="I615" s="10" t="s">
        <v>9</v>
      </c>
      <c r="J615" s="8" t="s">
        <v>214</v>
      </c>
    </row>
    <row r="616" spans="1:10">
      <c r="A616" s="5" t="s">
        <v>1594</v>
      </c>
      <c r="B616" s="6">
        <v>44972.886269733797</v>
      </c>
      <c r="C616" s="5" t="s">
        <v>166</v>
      </c>
      <c r="D616" s="7"/>
      <c r="E616" s="8"/>
      <c r="F616" s="9">
        <v>32250.400000000001</v>
      </c>
      <c r="I616" s="10" t="s">
        <v>9</v>
      </c>
      <c r="J616" s="5" t="s">
        <v>171</v>
      </c>
    </row>
    <row r="617" spans="1:10">
      <c r="A617" s="5" t="s">
        <v>1594</v>
      </c>
      <c r="B617" s="6">
        <v>44972.886269733797</v>
      </c>
      <c r="C617" s="5" t="s">
        <v>166</v>
      </c>
      <c r="D617" s="7"/>
      <c r="E617" s="8"/>
      <c r="F617" s="9">
        <v>15381.9</v>
      </c>
      <c r="I617" s="10" t="s">
        <v>9</v>
      </c>
      <c r="J617" s="8" t="s">
        <v>168</v>
      </c>
    </row>
    <row r="618" spans="1:10">
      <c r="A618" s="5" t="s">
        <v>1594</v>
      </c>
      <c r="B618" s="6">
        <v>44972.886269733797</v>
      </c>
      <c r="C618" s="5" t="s">
        <v>166</v>
      </c>
      <c r="D618" s="7"/>
      <c r="E618" s="8"/>
      <c r="F618" s="9">
        <v>4808.3</v>
      </c>
      <c r="I618" s="10" t="s">
        <v>9</v>
      </c>
      <c r="J618" s="8" t="s">
        <v>172</v>
      </c>
    </row>
    <row r="619" spans="1:10">
      <c r="A619" s="11" t="s">
        <v>22</v>
      </c>
      <c r="B619" s="3"/>
      <c r="C619" s="3"/>
      <c r="D619" s="7"/>
      <c r="E619" s="8"/>
      <c r="F619" s="37">
        <f>SUM(F608:G618)</f>
        <v>124856.3</v>
      </c>
      <c r="H619" s="9"/>
      <c r="I619" s="10"/>
      <c r="J619" s="5"/>
    </row>
    <row r="620" spans="1:10" ht="15.75">
      <c r="A620" s="13" t="s">
        <v>23</v>
      </c>
      <c r="B620" s="13" t="s">
        <v>24</v>
      </c>
      <c r="C620" s="13" t="s">
        <v>25</v>
      </c>
      <c r="D620" s="14">
        <v>112799996</v>
      </c>
      <c r="E620" s="8"/>
      <c r="H620" s="9"/>
      <c r="I620" s="10"/>
      <c r="J620" s="5"/>
    </row>
    <row r="623" spans="1:10">
      <c r="A623" s="1" t="s">
        <v>0</v>
      </c>
      <c r="B623" s="2"/>
      <c r="C623" s="2"/>
      <c r="D623" s="2"/>
      <c r="E623" s="2"/>
      <c r="F623" s="2"/>
      <c r="G623" s="2"/>
      <c r="H623" s="2"/>
      <c r="I623" s="2"/>
      <c r="J623" s="2"/>
    </row>
    <row r="624" spans="1:10">
      <c r="A624" s="3" t="s">
        <v>1612</v>
      </c>
      <c r="B624" s="2"/>
      <c r="C624" s="2"/>
      <c r="D624" s="2"/>
      <c r="E624" s="2"/>
      <c r="F624" s="2"/>
      <c r="G624" s="2"/>
      <c r="H624" s="2"/>
      <c r="I624" s="2"/>
      <c r="J624" s="2"/>
    </row>
    <row r="625" spans="1:10">
      <c r="A625" s="95" t="s">
        <v>0</v>
      </c>
      <c r="B625" s="95" t="s">
        <v>2</v>
      </c>
      <c r="C625" s="95" t="s">
        <v>3</v>
      </c>
      <c r="D625" s="95" t="s">
        <v>4</v>
      </c>
      <c r="E625" s="95" t="s">
        <v>5</v>
      </c>
      <c r="F625" s="97" t="s">
        <v>6</v>
      </c>
      <c r="G625" s="98"/>
      <c r="H625" s="99"/>
      <c r="I625" s="95" t="s">
        <v>7</v>
      </c>
      <c r="J625" s="95" t="s">
        <v>8</v>
      </c>
    </row>
    <row r="626" spans="1:10">
      <c r="A626" s="96"/>
      <c r="B626" s="96"/>
      <c r="C626" s="96"/>
      <c r="D626" s="96"/>
      <c r="E626" s="96"/>
      <c r="F626" s="4" t="s">
        <v>9</v>
      </c>
      <c r="G626" s="4" t="s">
        <v>10</v>
      </c>
      <c r="H626" s="4" t="s">
        <v>11</v>
      </c>
      <c r="I626" s="96"/>
      <c r="J626" s="96"/>
    </row>
    <row r="627" spans="1:10">
      <c r="A627" s="5" t="s">
        <v>1636</v>
      </c>
      <c r="B627" s="6">
        <v>44973.769280069442</v>
      </c>
      <c r="C627" s="5" t="s">
        <v>166</v>
      </c>
      <c r="D627" s="15">
        <v>45143557225</v>
      </c>
      <c r="E627" s="8" t="s">
        <v>167</v>
      </c>
      <c r="H627" s="9">
        <v>700</v>
      </c>
      <c r="I627" s="5" t="s">
        <v>28</v>
      </c>
      <c r="J627" s="5" t="s">
        <v>169</v>
      </c>
    </row>
    <row r="628" spans="1:10">
      <c r="A628" s="5" t="s">
        <v>1636</v>
      </c>
      <c r="B628" s="6">
        <v>44973.769280069442</v>
      </c>
      <c r="C628" s="5" t="s">
        <v>166</v>
      </c>
      <c r="D628" s="15">
        <v>45143557249</v>
      </c>
      <c r="E628" s="8" t="s">
        <v>167</v>
      </c>
      <c r="H628" s="9">
        <v>700</v>
      </c>
      <c r="I628" s="5" t="s">
        <v>28</v>
      </c>
      <c r="J628" s="5" t="s">
        <v>169</v>
      </c>
    </row>
    <row r="629" spans="1:10">
      <c r="A629" s="5" t="s">
        <v>1636</v>
      </c>
      <c r="B629" s="6">
        <v>44973.769280069442</v>
      </c>
      <c r="C629" s="5" t="s">
        <v>166</v>
      </c>
      <c r="D629" s="15">
        <v>45143557434</v>
      </c>
      <c r="E629" s="8" t="s">
        <v>167</v>
      </c>
      <c r="H629" s="9">
        <v>14620</v>
      </c>
      <c r="I629" s="5" t="s">
        <v>28</v>
      </c>
      <c r="J629" s="5" t="s">
        <v>171</v>
      </c>
    </row>
    <row r="630" spans="1:10">
      <c r="A630" s="5" t="s">
        <v>1636</v>
      </c>
      <c r="B630" s="6">
        <v>44973.769280069442</v>
      </c>
      <c r="C630" s="5" t="s">
        <v>166</v>
      </c>
      <c r="D630" s="15">
        <v>45123322668</v>
      </c>
      <c r="E630" s="8" t="s">
        <v>167</v>
      </c>
      <c r="H630" s="9">
        <v>2256.98</v>
      </c>
      <c r="I630" s="5" t="s">
        <v>28</v>
      </c>
      <c r="J630" s="5" t="s">
        <v>171</v>
      </c>
    </row>
    <row r="631" spans="1:10">
      <c r="A631" s="5" t="s">
        <v>1636</v>
      </c>
      <c r="B631" s="6">
        <v>44973.769280069442</v>
      </c>
      <c r="C631" s="5" t="s">
        <v>166</v>
      </c>
      <c r="D631" s="15">
        <v>45173246249</v>
      </c>
      <c r="E631" s="8" t="s">
        <v>167</v>
      </c>
      <c r="H631" s="9">
        <v>2730</v>
      </c>
      <c r="I631" s="5" t="s">
        <v>28</v>
      </c>
      <c r="J631" s="5" t="s">
        <v>171</v>
      </c>
    </row>
    <row r="632" spans="1:10">
      <c r="A632" s="5" t="s">
        <v>1636</v>
      </c>
      <c r="B632" s="6">
        <v>44973.769280069442</v>
      </c>
      <c r="C632" s="5" t="s">
        <v>166</v>
      </c>
      <c r="D632" s="15">
        <v>54110691223</v>
      </c>
      <c r="E632" s="8" t="s">
        <v>167</v>
      </c>
      <c r="H632" s="9">
        <v>4914.9799999999996</v>
      </c>
      <c r="I632" s="5" t="s">
        <v>28</v>
      </c>
      <c r="J632" s="5" t="s">
        <v>171</v>
      </c>
    </row>
    <row r="633" spans="1:10">
      <c r="A633" s="5" t="s">
        <v>1636</v>
      </c>
      <c r="B633" s="6">
        <v>44973.769280069442</v>
      </c>
      <c r="C633" s="5" t="s">
        <v>166</v>
      </c>
      <c r="D633" s="15">
        <v>54110690347</v>
      </c>
      <c r="E633" s="8" t="s">
        <v>167</v>
      </c>
      <c r="H633" s="9">
        <v>13273</v>
      </c>
      <c r="I633" s="5" t="s">
        <v>28</v>
      </c>
      <c r="J633" s="5" t="s">
        <v>171</v>
      </c>
    </row>
    <row r="634" spans="1:10">
      <c r="A634" s="5" t="s">
        <v>1636</v>
      </c>
      <c r="B634" s="6">
        <v>44973.769280069442</v>
      </c>
      <c r="C634" s="5" t="s">
        <v>166</v>
      </c>
      <c r="D634" s="15">
        <v>54110690397</v>
      </c>
      <c r="E634" s="8" t="s">
        <v>167</v>
      </c>
      <c r="H634" s="9">
        <v>0.1</v>
      </c>
      <c r="I634" s="5" t="s">
        <v>28</v>
      </c>
      <c r="J634" s="5" t="s">
        <v>171</v>
      </c>
    </row>
    <row r="635" spans="1:10">
      <c r="A635" s="5" t="s">
        <v>1636</v>
      </c>
      <c r="B635" s="6">
        <v>44973.769280069442</v>
      </c>
      <c r="C635" s="5" t="s">
        <v>166</v>
      </c>
      <c r="D635" s="7"/>
      <c r="E635" s="8"/>
      <c r="F635" s="9">
        <v>15553.9</v>
      </c>
      <c r="I635" s="10" t="s">
        <v>9</v>
      </c>
      <c r="J635" s="5" t="s">
        <v>169</v>
      </c>
    </row>
    <row r="636" spans="1:10">
      <c r="A636" s="5" t="s">
        <v>1636</v>
      </c>
      <c r="B636" s="6">
        <v>44973.769280069442</v>
      </c>
      <c r="C636" s="5" t="s">
        <v>166</v>
      </c>
      <c r="D636" s="7"/>
      <c r="E636" s="8"/>
      <c r="F636" s="9">
        <v>2373.9</v>
      </c>
      <c r="I636" s="10" t="s">
        <v>9</v>
      </c>
      <c r="J636" s="8" t="s">
        <v>214</v>
      </c>
    </row>
    <row r="637" spans="1:10">
      <c r="A637" s="5" t="s">
        <v>1636</v>
      </c>
      <c r="B637" s="6">
        <v>44973.769280069442</v>
      </c>
      <c r="C637" s="5" t="s">
        <v>166</v>
      </c>
      <c r="D637" s="7"/>
      <c r="E637" s="8"/>
      <c r="F637" s="9">
        <v>15185.3</v>
      </c>
      <c r="I637" s="10" t="s">
        <v>9</v>
      </c>
      <c r="J637" s="5" t="s">
        <v>171</v>
      </c>
    </row>
    <row r="638" spans="1:10">
      <c r="A638" s="5" t="s">
        <v>1636</v>
      </c>
      <c r="B638" s="6">
        <v>44973.769280069442</v>
      </c>
      <c r="C638" s="5" t="s">
        <v>166</v>
      </c>
      <c r="D638" s="7"/>
      <c r="E638" s="8"/>
      <c r="F638" s="9">
        <v>7370.1</v>
      </c>
      <c r="I638" s="10" t="s">
        <v>9</v>
      </c>
      <c r="J638" s="8" t="s">
        <v>172</v>
      </c>
    </row>
    <row r="639" spans="1:10">
      <c r="A639" s="11" t="s">
        <v>22</v>
      </c>
      <c r="B639" s="3"/>
      <c r="C639" s="3"/>
      <c r="D639" s="7"/>
      <c r="E639" s="8"/>
      <c r="F639" s="37">
        <f>SUM(F627:G638)</f>
        <v>40483.199999999997</v>
      </c>
      <c r="H639" s="9"/>
      <c r="I639" s="10"/>
      <c r="J639" s="8"/>
    </row>
    <row r="640" spans="1:10" ht="15.75">
      <c r="A640" s="13" t="s">
        <v>23</v>
      </c>
      <c r="B640" s="13" t="s">
        <v>24</v>
      </c>
      <c r="C640" s="13" t="s">
        <v>25</v>
      </c>
      <c r="D640" s="14">
        <v>112799997</v>
      </c>
      <c r="E640" s="8"/>
      <c r="H640" s="9"/>
      <c r="I640" s="10"/>
      <c r="J640" s="8"/>
    </row>
    <row r="643" spans="1:10">
      <c r="A643" s="1" t="s">
        <v>0</v>
      </c>
      <c r="B643" s="2"/>
      <c r="C643" s="2"/>
      <c r="D643" s="2"/>
      <c r="E643" s="2"/>
      <c r="F643" s="2"/>
      <c r="G643" s="2"/>
      <c r="H643" s="2"/>
      <c r="I643" s="2"/>
      <c r="J643" s="2"/>
    </row>
    <row r="644" spans="1:10">
      <c r="A644" s="3" t="s">
        <v>1656</v>
      </c>
      <c r="B644" s="2"/>
      <c r="C644" s="2"/>
      <c r="D644" s="2"/>
      <c r="E644" s="2"/>
      <c r="F644" s="2"/>
      <c r="G644" s="2"/>
      <c r="H644" s="2"/>
      <c r="I644" s="2"/>
      <c r="J644" s="2"/>
    </row>
    <row r="645" spans="1:10">
      <c r="A645" s="95" t="s">
        <v>0</v>
      </c>
      <c r="B645" s="95" t="s">
        <v>2</v>
      </c>
      <c r="C645" s="95" t="s">
        <v>3</v>
      </c>
      <c r="D645" s="95" t="s">
        <v>4</v>
      </c>
      <c r="E645" s="95" t="s">
        <v>5</v>
      </c>
      <c r="F645" s="97" t="s">
        <v>6</v>
      </c>
      <c r="G645" s="98"/>
      <c r="H645" s="99"/>
      <c r="I645" s="95" t="s">
        <v>7</v>
      </c>
      <c r="J645" s="95" t="s">
        <v>8</v>
      </c>
    </row>
    <row r="646" spans="1:10">
      <c r="A646" s="96"/>
      <c r="B646" s="96"/>
      <c r="C646" s="96"/>
      <c r="D646" s="96"/>
      <c r="E646" s="96"/>
      <c r="F646" s="4" t="s">
        <v>9</v>
      </c>
      <c r="G646" s="4" t="s">
        <v>10</v>
      </c>
      <c r="H646" s="4" t="s">
        <v>11</v>
      </c>
      <c r="I646" s="96"/>
      <c r="J646" s="96"/>
    </row>
    <row r="647" spans="1:10">
      <c r="A647" s="5" t="s">
        <v>1696</v>
      </c>
      <c r="B647" s="6">
        <v>44974.711120474538</v>
      </c>
      <c r="C647" s="5" t="s">
        <v>166</v>
      </c>
      <c r="D647" s="7"/>
      <c r="E647" s="8"/>
      <c r="G647" s="9">
        <v>3781.17</v>
      </c>
      <c r="I647" s="10" t="s">
        <v>10</v>
      </c>
      <c r="J647" s="8" t="s">
        <v>168</v>
      </c>
    </row>
    <row r="648" spans="1:10">
      <c r="A648" s="5" t="s">
        <v>1696</v>
      </c>
      <c r="B648" s="6">
        <v>44974.711120474538</v>
      </c>
      <c r="C648" s="5" t="s">
        <v>166</v>
      </c>
      <c r="D648" s="15">
        <v>45123322330</v>
      </c>
      <c r="E648" s="8" t="s">
        <v>167</v>
      </c>
      <c r="H648" s="9">
        <v>386.1</v>
      </c>
      <c r="I648" s="5" t="s">
        <v>28</v>
      </c>
      <c r="J648" s="8" t="s">
        <v>168</v>
      </c>
    </row>
    <row r="649" spans="1:10">
      <c r="A649" s="5" t="s">
        <v>1696</v>
      </c>
      <c r="B649" s="6">
        <v>44974.711120474538</v>
      </c>
      <c r="C649" s="5" t="s">
        <v>166</v>
      </c>
      <c r="D649" s="15">
        <v>45123323810</v>
      </c>
      <c r="E649" s="8" t="s">
        <v>167</v>
      </c>
      <c r="H649" s="9">
        <v>3519.18</v>
      </c>
      <c r="I649" s="5" t="s">
        <v>28</v>
      </c>
      <c r="J649" s="5" t="s">
        <v>171</v>
      </c>
    </row>
    <row r="650" spans="1:10">
      <c r="A650" s="5" t="s">
        <v>1696</v>
      </c>
      <c r="B650" s="6">
        <v>44974.711120474538</v>
      </c>
      <c r="C650" s="5" t="s">
        <v>166</v>
      </c>
      <c r="D650" s="15">
        <v>54310679235</v>
      </c>
      <c r="E650" s="8" t="s">
        <v>167</v>
      </c>
      <c r="H650" s="9">
        <v>5829.69</v>
      </c>
      <c r="I650" s="5" t="s">
        <v>28</v>
      </c>
      <c r="J650" s="5" t="s">
        <v>171</v>
      </c>
    </row>
    <row r="651" spans="1:10">
      <c r="A651" s="5" t="s">
        <v>1696</v>
      </c>
      <c r="B651" s="6">
        <v>44974.711120474538</v>
      </c>
      <c r="C651" s="5" t="s">
        <v>166</v>
      </c>
      <c r="D651" s="7"/>
      <c r="E651" s="8"/>
      <c r="F651" s="9">
        <v>6463.1</v>
      </c>
      <c r="I651" s="10" t="s">
        <v>9</v>
      </c>
      <c r="J651" s="5" t="s">
        <v>169</v>
      </c>
    </row>
    <row r="652" spans="1:10">
      <c r="A652" s="5" t="s">
        <v>1696</v>
      </c>
      <c r="B652" s="6">
        <v>44974.711120474538</v>
      </c>
      <c r="C652" s="5" t="s">
        <v>166</v>
      </c>
      <c r="D652" s="7"/>
      <c r="E652" s="8"/>
      <c r="F652" s="9">
        <v>3248.9</v>
      </c>
      <c r="I652" s="10" t="s">
        <v>9</v>
      </c>
      <c r="J652" s="8" t="s">
        <v>214</v>
      </c>
    </row>
    <row r="653" spans="1:10">
      <c r="A653" s="5" t="s">
        <v>1696</v>
      </c>
      <c r="B653" s="6">
        <v>44974.711120474538</v>
      </c>
      <c r="C653" s="5" t="s">
        <v>166</v>
      </c>
      <c r="D653" s="7"/>
      <c r="E653" s="8"/>
      <c r="F653" s="9">
        <v>8404.2999999999993</v>
      </c>
      <c r="I653" s="10" t="s">
        <v>9</v>
      </c>
      <c r="J653" s="5" t="s">
        <v>171</v>
      </c>
    </row>
    <row r="654" spans="1:10">
      <c r="A654" s="5" t="s">
        <v>1696</v>
      </c>
      <c r="B654" s="6">
        <v>44974.711120474538</v>
      </c>
      <c r="C654" s="5" t="s">
        <v>166</v>
      </c>
      <c r="D654" s="7"/>
      <c r="E654" s="8"/>
      <c r="F654" s="9">
        <v>11175.7</v>
      </c>
      <c r="I654" s="10" t="s">
        <v>9</v>
      </c>
      <c r="J654" s="8" t="s">
        <v>168</v>
      </c>
    </row>
    <row r="655" spans="1:10">
      <c r="A655" s="11" t="s">
        <v>22</v>
      </c>
      <c r="B655" s="3"/>
      <c r="C655" s="3"/>
      <c r="D655" s="7"/>
      <c r="E655" s="8"/>
      <c r="F655" s="37">
        <f>SUM(F647:G654)</f>
        <v>33073.17</v>
      </c>
      <c r="G655" s="9"/>
      <c r="I655" s="10"/>
      <c r="J655" s="8"/>
    </row>
    <row r="656" spans="1:10" ht="15.75">
      <c r="A656" s="13" t="s">
        <v>23</v>
      </c>
      <c r="B656" s="13" t="s">
        <v>24</v>
      </c>
      <c r="C656" s="13" t="s">
        <v>25</v>
      </c>
      <c r="D656" s="69">
        <v>112808050</v>
      </c>
      <c r="E656" s="14">
        <v>112808167</v>
      </c>
      <c r="G656" s="9"/>
      <c r="I656" s="10"/>
      <c r="J656" s="8"/>
    </row>
    <row r="657" spans="1:10">
      <c r="D657" s="35" t="s">
        <v>641</v>
      </c>
    </row>
    <row r="659" spans="1:10">
      <c r="A659" s="1" t="s">
        <v>0</v>
      </c>
      <c r="B659" s="2"/>
      <c r="C659" s="2"/>
      <c r="D659" s="2"/>
      <c r="E659" s="2"/>
      <c r="F659" s="2"/>
      <c r="G659" s="2"/>
      <c r="H659" s="2"/>
      <c r="I659" s="2"/>
      <c r="J659" s="2"/>
    </row>
    <row r="660" spans="1:10">
      <c r="A660" s="3" t="s">
        <v>1649</v>
      </c>
      <c r="B660" s="2"/>
      <c r="C660" s="2"/>
      <c r="D660" s="2"/>
      <c r="E660" s="2"/>
      <c r="F660" s="2"/>
      <c r="G660" s="2"/>
      <c r="H660" s="2"/>
      <c r="I660" s="2"/>
      <c r="J660" s="2"/>
    </row>
    <row r="661" spans="1:10">
      <c r="A661" s="95" t="s">
        <v>0</v>
      </c>
      <c r="B661" s="95" t="s">
        <v>2</v>
      </c>
      <c r="C661" s="95" t="s">
        <v>3</v>
      </c>
      <c r="D661" s="95" t="s">
        <v>4</v>
      </c>
      <c r="E661" s="95" t="s">
        <v>5</v>
      </c>
      <c r="F661" s="97" t="s">
        <v>6</v>
      </c>
      <c r="G661" s="98"/>
      <c r="H661" s="99"/>
      <c r="I661" s="95" t="s">
        <v>7</v>
      </c>
      <c r="J661" s="95" t="s">
        <v>8</v>
      </c>
    </row>
    <row r="662" spans="1:10">
      <c r="A662" s="96"/>
      <c r="B662" s="96"/>
      <c r="C662" s="96"/>
      <c r="D662" s="96"/>
      <c r="E662" s="96"/>
      <c r="F662" s="4" t="s">
        <v>9</v>
      </c>
      <c r="G662" s="4" t="s">
        <v>10</v>
      </c>
      <c r="H662" s="4" t="s">
        <v>11</v>
      </c>
      <c r="I662" s="96"/>
      <c r="J662" s="96"/>
    </row>
    <row r="663" spans="1:10">
      <c r="A663" s="40" t="s">
        <v>409</v>
      </c>
      <c r="B663" s="52"/>
      <c r="C663" s="5"/>
      <c r="D663" s="7"/>
      <c r="E663" s="8"/>
      <c r="F663" s="9"/>
      <c r="I663" s="10"/>
      <c r="J663" s="8"/>
    </row>
    <row r="664" spans="1:10">
      <c r="A664" s="11" t="s">
        <v>22</v>
      </c>
      <c r="B664" s="3"/>
      <c r="C664" s="3"/>
      <c r="D664" s="7"/>
      <c r="E664" s="8"/>
      <c r="H664" s="9"/>
      <c r="I664" s="10"/>
      <c r="J664" s="8"/>
    </row>
    <row r="665" spans="1:10">
      <c r="A665" s="13" t="s">
        <v>23</v>
      </c>
      <c r="B665" s="13" t="s">
        <v>24</v>
      </c>
      <c r="C665" s="13" t="s">
        <v>25</v>
      </c>
      <c r="F665" s="9"/>
      <c r="G665" s="10"/>
      <c r="H665" s="8"/>
    </row>
    <row r="668" spans="1:10">
      <c r="A668" s="1" t="s">
        <v>0</v>
      </c>
      <c r="B668" s="2"/>
      <c r="C668" s="2"/>
      <c r="D668" s="2"/>
      <c r="E668" s="2"/>
      <c r="F668" s="2"/>
      <c r="G668" s="2"/>
      <c r="H668" s="2"/>
      <c r="I668" s="2"/>
      <c r="J668" s="2"/>
    </row>
    <row r="669" spans="1:10">
      <c r="A669" s="3" t="s">
        <v>1714</v>
      </c>
      <c r="B669" s="2"/>
      <c r="C669" s="2"/>
      <c r="D669" s="2"/>
      <c r="E669" s="2"/>
      <c r="F669" s="2"/>
      <c r="G669" s="2"/>
      <c r="H669" s="2"/>
      <c r="I669" s="2"/>
      <c r="J669" s="2"/>
    </row>
    <row r="670" spans="1:10">
      <c r="A670" s="95" t="s">
        <v>0</v>
      </c>
      <c r="B670" s="95" t="s">
        <v>2</v>
      </c>
      <c r="C670" s="95" t="s">
        <v>3</v>
      </c>
      <c r="D670" s="95" t="s">
        <v>4</v>
      </c>
      <c r="E670" s="95" t="s">
        <v>5</v>
      </c>
      <c r="F670" s="97" t="s">
        <v>6</v>
      </c>
      <c r="G670" s="98"/>
      <c r="H670" s="99"/>
      <c r="I670" s="95" t="s">
        <v>7</v>
      </c>
      <c r="J670" s="95" t="s">
        <v>8</v>
      </c>
    </row>
    <row r="671" spans="1:10">
      <c r="A671" s="96"/>
      <c r="B671" s="96"/>
      <c r="C671" s="96"/>
      <c r="D671" s="96"/>
      <c r="E671" s="96"/>
      <c r="F671" s="4" t="s">
        <v>9</v>
      </c>
      <c r="G671" s="4" t="s">
        <v>10</v>
      </c>
      <c r="H671" s="4" t="s">
        <v>11</v>
      </c>
      <c r="I671" s="96"/>
      <c r="J671" s="96"/>
    </row>
    <row r="672" spans="1:10">
      <c r="A672" s="40" t="s">
        <v>1715</v>
      </c>
      <c r="B672" s="52"/>
      <c r="C672" s="40"/>
      <c r="D672" s="23"/>
      <c r="E672" s="8"/>
      <c r="H672" s="9"/>
      <c r="I672" s="5"/>
      <c r="J672" s="8"/>
    </row>
    <row r="673" spans="1:10">
      <c r="A673" s="11" t="s">
        <v>22</v>
      </c>
      <c r="B673" s="3"/>
      <c r="C673" s="3"/>
      <c r="D673" s="7"/>
      <c r="E673" s="8"/>
      <c r="G673" s="9"/>
      <c r="I673" s="10"/>
      <c r="J673" s="8"/>
    </row>
    <row r="674" spans="1:10">
      <c r="A674" s="13" t="s">
        <v>23</v>
      </c>
      <c r="B674" s="13" t="s">
        <v>24</v>
      </c>
      <c r="C674" s="13" t="s">
        <v>25</v>
      </c>
      <c r="D674" s="7"/>
      <c r="E674" s="8"/>
      <c r="G674" s="9"/>
      <c r="I674" s="10"/>
      <c r="J674" s="8"/>
    </row>
    <row r="676" spans="1:10">
      <c r="A676" s="1" t="s">
        <v>0</v>
      </c>
      <c r="B676" s="2"/>
      <c r="C676" s="2"/>
      <c r="D676" s="2"/>
      <c r="E676" s="2"/>
      <c r="F676" s="2"/>
      <c r="G676" s="2"/>
      <c r="H676" s="2"/>
      <c r="I676" s="2"/>
      <c r="J676" s="2"/>
    </row>
    <row r="677" spans="1:10">
      <c r="A677" s="3" t="s">
        <v>1716</v>
      </c>
      <c r="B677" s="2"/>
      <c r="C677" s="2"/>
      <c r="D677" s="2"/>
      <c r="E677" s="2"/>
      <c r="F677" s="2"/>
      <c r="G677" s="2"/>
      <c r="H677" s="2"/>
      <c r="I677" s="2"/>
      <c r="J677" s="2"/>
    </row>
    <row r="678" spans="1:10">
      <c r="A678" s="95" t="s">
        <v>0</v>
      </c>
      <c r="B678" s="95" t="s">
        <v>2</v>
      </c>
      <c r="C678" s="95" t="s">
        <v>3</v>
      </c>
      <c r="D678" s="95" t="s">
        <v>4</v>
      </c>
      <c r="E678" s="95" t="s">
        <v>5</v>
      </c>
      <c r="F678" s="97" t="s">
        <v>6</v>
      </c>
      <c r="G678" s="98"/>
      <c r="H678" s="99"/>
      <c r="I678" s="95" t="s">
        <v>7</v>
      </c>
      <c r="J678" s="95" t="s">
        <v>8</v>
      </c>
    </row>
    <row r="679" spans="1:10">
      <c r="A679" s="96"/>
      <c r="B679" s="96"/>
      <c r="C679" s="96"/>
      <c r="D679" s="96"/>
      <c r="E679" s="96"/>
      <c r="F679" s="4" t="s">
        <v>9</v>
      </c>
      <c r="G679" s="4" t="s">
        <v>10</v>
      </c>
      <c r="H679" s="4" t="s">
        <v>11</v>
      </c>
      <c r="I679" s="96"/>
      <c r="J679" s="96"/>
    </row>
    <row r="680" spans="1:10">
      <c r="A680" s="40" t="s">
        <v>1715</v>
      </c>
      <c r="B680" s="52"/>
      <c r="C680" s="40"/>
      <c r="D680" s="23"/>
      <c r="E680" s="8"/>
      <c r="H680" s="9"/>
      <c r="I680" s="5"/>
      <c r="J680" s="8"/>
    </row>
    <row r="681" spans="1:10">
      <c r="A681" s="11" t="s">
        <v>22</v>
      </c>
      <c r="B681" s="3"/>
      <c r="C681" s="3"/>
      <c r="D681" s="7"/>
      <c r="E681" s="8"/>
      <c r="G681" s="9"/>
      <c r="I681" s="10"/>
      <c r="J681" s="8"/>
    </row>
    <row r="682" spans="1:10">
      <c r="A682" s="13" t="s">
        <v>23</v>
      </c>
      <c r="B682" s="13" t="s">
        <v>24</v>
      </c>
      <c r="C682" s="13" t="s">
        <v>25</v>
      </c>
    </row>
    <row r="685" spans="1:10">
      <c r="A685" s="1" t="s">
        <v>0</v>
      </c>
      <c r="B685" s="2"/>
      <c r="C685" s="2"/>
      <c r="D685" s="2"/>
      <c r="E685" s="2"/>
      <c r="F685" s="2"/>
      <c r="G685" s="2"/>
      <c r="H685" s="2"/>
      <c r="I685" s="2"/>
      <c r="J685" s="2"/>
    </row>
    <row r="686" spans="1:10">
      <c r="A686" s="3" t="s">
        <v>1728</v>
      </c>
      <c r="B686" s="2"/>
      <c r="C686" s="2"/>
      <c r="D686" s="2"/>
      <c r="E686" s="2"/>
      <c r="F686" s="2"/>
      <c r="G686" s="2"/>
      <c r="H686" s="2"/>
      <c r="I686" s="2"/>
      <c r="J686" s="2"/>
    </row>
    <row r="687" spans="1:10">
      <c r="A687" s="95" t="s">
        <v>0</v>
      </c>
      <c r="B687" s="95" t="s">
        <v>2</v>
      </c>
      <c r="C687" s="95" t="s">
        <v>3</v>
      </c>
      <c r="D687" s="95" t="s">
        <v>4</v>
      </c>
      <c r="E687" s="95" t="s">
        <v>5</v>
      </c>
      <c r="F687" s="97" t="s">
        <v>6</v>
      </c>
      <c r="G687" s="98"/>
      <c r="H687" s="99"/>
      <c r="I687" s="95" t="s">
        <v>7</v>
      </c>
      <c r="J687" s="95" t="s">
        <v>8</v>
      </c>
    </row>
    <row r="688" spans="1:10">
      <c r="A688" s="96"/>
      <c r="B688" s="96"/>
      <c r="C688" s="96"/>
      <c r="D688" s="96"/>
      <c r="E688" s="96"/>
      <c r="F688" s="4" t="s">
        <v>9</v>
      </c>
      <c r="G688" s="4" t="s">
        <v>10</v>
      </c>
      <c r="H688" s="4" t="s">
        <v>11</v>
      </c>
      <c r="I688" s="96"/>
      <c r="J688" s="96"/>
    </row>
    <row r="689" spans="1:10">
      <c r="A689" s="5" t="s">
        <v>1756</v>
      </c>
      <c r="B689" s="6">
        <v>44979.437510393516</v>
      </c>
      <c r="C689" s="5" t="s">
        <v>166</v>
      </c>
      <c r="D689" s="15">
        <v>45163282462</v>
      </c>
      <c r="E689" s="8" t="s">
        <v>167</v>
      </c>
      <c r="H689" s="9">
        <v>500</v>
      </c>
      <c r="I689" s="5" t="s">
        <v>28</v>
      </c>
      <c r="J689" s="5" t="s">
        <v>169</v>
      </c>
    </row>
    <row r="690" spans="1:10">
      <c r="A690" s="5" t="s">
        <v>1756</v>
      </c>
      <c r="B690" s="6">
        <v>44979.437510393516</v>
      </c>
      <c r="C690" s="5" t="s">
        <v>166</v>
      </c>
      <c r="D690" s="7"/>
      <c r="E690" s="8"/>
      <c r="F690" s="9">
        <v>10366.5</v>
      </c>
      <c r="I690" s="10" t="s">
        <v>9</v>
      </c>
      <c r="J690" s="5" t="s">
        <v>169</v>
      </c>
    </row>
    <row r="691" spans="1:10">
      <c r="A691" s="5" t="s">
        <v>1756</v>
      </c>
      <c r="B691" s="6">
        <v>44979.437510393516</v>
      </c>
      <c r="C691" s="5" t="s">
        <v>166</v>
      </c>
      <c r="D691" s="7"/>
      <c r="E691" s="8"/>
      <c r="F691" s="9">
        <v>10072.6</v>
      </c>
      <c r="I691" s="10" t="s">
        <v>9</v>
      </c>
      <c r="J691" s="5" t="s">
        <v>171</v>
      </c>
    </row>
    <row r="692" spans="1:10">
      <c r="A692" s="11" t="s">
        <v>22</v>
      </c>
      <c r="B692" s="3"/>
      <c r="C692" s="3"/>
      <c r="D692" s="7"/>
      <c r="E692" s="8"/>
      <c r="F692" s="37">
        <f>SUM(F689:G691)</f>
        <v>20439.099999999999</v>
      </c>
      <c r="H692" s="9"/>
      <c r="I692" s="10"/>
      <c r="J692" s="5"/>
    </row>
    <row r="693" spans="1:10" ht="15.75">
      <c r="A693" s="13" t="s">
        <v>23</v>
      </c>
      <c r="B693" s="13" t="s">
        <v>24</v>
      </c>
      <c r="C693" s="13" t="s">
        <v>25</v>
      </c>
      <c r="D693" s="69">
        <v>112808049</v>
      </c>
      <c r="E693" s="14">
        <v>112808169</v>
      </c>
      <c r="H693" s="9"/>
      <c r="I693" s="10"/>
      <c r="J693" s="5"/>
    </row>
    <row r="694" spans="1:10">
      <c r="A694" s="5"/>
      <c r="B694" s="6"/>
      <c r="C694" s="5"/>
      <c r="D694" s="35" t="s">
        <v>641</v>
      </c>
      <c r="E694" s="8"/>
      <c r="H694" s="9"/>
      <c r="I694" s="10"/>
      <c r="J694" s="5"/>
    </row>
    <row r="695" spans="1:10">
      <c r="A695" s="5"/>
      <c r="B695" s="6"/>
      <c r="C695" s="5"/>
      <c r="D695" s="7"/>
      <c r="E695" s="8"/>
      <c r="H695" s="9"/>
      <c r="I695" s="10"/>
      <c r="J695" s="5"/>
    </row>
    <row r="696" spans="1:10">
      <c r="A696" s="5" t="s">
        <v>1754</v>
      </c>
      <c r="B696" s="6">
        <v>44979.731294074074</v>
      </c>
      <c r="C696" s="5" t="s">
        <v>166</v>
      </c>
      <c r="D696" s="7"/>
      <c r="E696" s="8"/>
      <c r="G696" s="9">
        <v>1253.71</v>
      </c>
      <c r="I696" s="10" t="s">
        <v>10</v>
      </c>
      <c r="J696" s="5" t="s">
        <v>171</v>
      </c>
    </row>
    <row r="697" spans="1:10">
      <c r="A697" s="5" t="s">
        <v>1755</v>
      </c>
      <c r="B697" s="6">
        <v>44979.731294074074</v>
      </c>
      <c r="C697" s="5" t="s">
        <v>166</v>
      </c>
      <c r="D697" s="15">
        <v>45153190705</v>
      </c>
      <c r="E697" s="8" t="s">
        <v>167</v>
      </c>
      <c r="H697" s="9">
        <v>280.95</v>
      </c>
      <c r="I697" s="5" t="s">
        <v>28</v>
      </c>
      <c r="J697" s="8" t="s">
        <v>168</v>
      </c>
    </row>
    <row r="698" spans="1:10">
      <c r="A698" s="5" t="s">
        <v>1754</v>
      </c>
      <c r="B698" s="6">
        <v>44979.731294074074</v>
      </c>
      <c r="C698" s="5" t="s">
        <v>166</v>
      </c>
      <c r="D698" s="15">
        <v>45123326192</v>
      </c>
      <c r="E698" s="8" t="s">
        <v>167</v>
      </c>
      <c r="H698" s="9">
        <v>648.27</v>
      </c>
      <c r="I698" s="5" t="s">
        <v>28</v>
      </c>
      <c r="J698" s="8" t="s">
        <v>168</v>
      </c>
    </row>
    <row r="699" spans="1:10">
      <c r="A699" s="5" t="s">
        <v>1754</v>
      </c>
      <c r="B699" s="6">
        <v>44979.731294074074</v>
      </c>
      <c r="C699" s="5" t="s">
        <v>166</v>
      </c>
      <c r="D699" s="15">
        <v>45113344617</v>
      </c>
      <c r="E699" s="8" t="s">
        <v>167</v>
      </c>
      <c r="H699" s="9">
        <v>30416</v>
      </c>
      <c r="I699" s="5" t="s">
        <v>28</v>
      </c>
      <c r="J699" s="5" t="s">
        <v>669</v>
      </c>
    </row>
    <row r="700" spans="1:10">
      <c r="A700" s="5" t="s">
        <v>1754</v>
      </c>
      <c r="B700" s="6">
        <v>44979.731294074074</v>
      </c>
      <c r="C700" s="5" t="s">
        <v>166</v>
      </c>
      <c r="D700" s="15">
        <v>45123327273</v>
      </c>
      <c r="E700" s="8" t="s">
        <v>167</v>
      </c>
      <c r="H700" s="9">
        <v>61478.239999999998</v>
      </c>
      <c r="I700" s="5" t="s">
        <v>28</v>
      </c>
      <c r="J700" s="5" t="s">
        <v>669</v>
      </c>
    </row>
    <row r="701" spans="1:10">
      <c r="A701" s="5" t="s">
        <v>1754</v>
      </c>
      <c r="B701" s="6">
        <v>44979.731294074074</v>
      </c>
      <c r="C701" s="5" t="s">
        <v>166</v>
      </c>
      <c r="D701" s="15">
        <v>45133200331</v>
      </c>
      <c r="E701" s="8" t="s">
        <v>167</v>
      </c>
      <c r="H701" s="9">
        <v>25538.38</v>
      </c>
      <c r="I701" s="5" t="s">
        <v>28</v>
      </c>
      <c r="J701" s="5" t="s">
        <v>171</v>
      </c>
    </row>
    <row r="702" spans="1:10">
      <c r="A702" s="5" t="s">
        <v>1754</v>
      </c>
      <c r="B702" s="6">
        <v>44979.731294074074</v>
      </c>
      <c r="C702" s="5" t="s">
        <v>166</v>
      </c>
      <c r="D702" s="15">
        <v>54110693243</v>
      </c>
      <c r="E702" s="8" t="s">
        <v>167</v>
      </c>
      <c r="H702" s="9">
        <v>12172.97</v>
      </c>
      <c r="I702" s="5" t="s">
        <v>28</v>
      </c>
      <c r="J702" s="5" t="s">
        <v>171</v>
      </c>
    </row>
    <row r="703" spans="1:10">
      <c r="A703" s="5" t="s">
        <v>1754</v>
      </c>
      <c r="B703" s="6">
        <v>44979.731294074074</v>
      </c>
      <c r="C703" s="5" t="s">
        <v>166</v>
      </c>
      <c r="D703" s="15">
        <v>54110693026</v>
      </c>
      <c r="E703" s="8" t="s">
        <v>167</v>
      </c>
      <c r="H703" s="9">
        <v>1225</v>
      </c>
      <c r="I703" s="5" t="s">
        <v>28</v>
      </c>
      <c r="J703" s="5" t="s">
        <v>169</v>
      </c>
    </row>
    <row r="704" spans="1:10">
      <c r="A704" s="5" t="s">
        <v>1754</v>
      </c>
      <c r="B704" s="6">
        <v>44979.731294074074</v>
      </c>
      <c r="C704" s="5" t="s">
        <v>166</v>
      </c>
      <c r="D704" s="7"/>
      <c r="E704" s="8"/>
      <c r="F704" s="9">
        <v>92564.6</v>
      </c>
      <c r="I704" s="10" t="s">
        <v>9</v>
      </c>
      <c r="J704" s="5" t="s">
        <v>169</v>
      </c>
    </row>
    <row r="705" spans="1:10">
      <c r="A705" s="5" t="s">
        <v>1754</v>
      </c>
      <c r="B705" s="6">
        <v>44979.731294074074</v>
      </c>
      <c r="C705" s="5" t="s">
        <v>166</v>
      </c>
      <c r="D705" s="7"/>
      <c r="E705" s="8"/>
      <c r="F705" s="9">
        <v>12195.2</v>
      </c>
      <c r="I705" s="10" t="s">
        <v>9</v>
      </c>
      <c r="J705" s="8" t="s">
        <v>214</v>
      </c>
    </row>
    <row r="706" spans="1:10">
      <c r="A706" s="5" t="s">
        <v>1754</v>
      </c>
      <c r="B706" s="6">
        <v>44979.731294074074</v>
      </c>
      <c r="C706" s="5" t="s">
        <v>166</v>
      </c>
      <c r="D706" s="7"/>
      <c r="E706" s="8"/>
      <c r="F706" s="9">
        <v>53358.8</v>
      </c>
      <c r="I706" s="10" t="s">
        <v>9</v>
      </c>
      <c r="J706" s="5" t="s">
        <v>171</v>
      </c>
    </row>
    <row r="707" spans="1:10">
      <c r="A707" s="5" t="s">
        <v>1754</v>
      </c>
      <c r="B707" s="6">
        <v>44979.731294074074</v>
      </c>
      <c r="C707" s="5" t="s">
        <v>166</v>
      </c>
      <c r="D707" s="7"/>
      <c r="E707" s="8"/>
      <c r="F707" s="9">
        <v>18115.400000000001</v>
      </c>
      <c r="I707" s="10" t="s">
        <v>9</v>
      </c>
      <c r="J707" s="8" t="s">
        <v>168</v>
      </c>
    </row>
    <row r="708" spans="1:10">
      <c r="A708" s="5" t="s">
        <v>1754</v>
      </c>
      <c r="B708" s="6">
        <v>44979.731294074074</v>
      </c>
      <c r="C708" s="5" t="s">
        <v>166</v>
      </c>
      <c r="D708" s="7"/>
      <c r="E708" s="8"/>
      <c r="F708" s="9">
        <v>51980</v>
      </c>
      <c r="I708" s="10" t="s">
        <v>9</v>
      </c>
      <c r="J708" s="8" t="s">
        <v>172</v>
      </c>
    </row>
    <row r="709" spans="1:10">
      <c r="A709" s="11" t="s">
        <v>22</v>
      </c>
      <c r="B709" s="3"/>
      <c r="C709" s="3"/>
      <c r="D709" s="7"/>
      <c r="E709" s="8"/>
      <c r="F709" s="37">
        <f>SUM(F696:G708)</f>
        <v>229467.71</v>
      </c>
      <c r="H709" s="9"/>
      <c r="I709" s="10"/>
      <c r="J709" s="5"/>
    </row>
    <row r="710" spans="1:10">
      <c r="A710" s="13" t="s">
        <v>23</v>
      </c>
      <c r="B710" s="13" t="s">
        <v>24</v>
      </c>
      <c r="C710" s="13" t="s">
        <v>25</v>
      </c>
      <c r="D710" s="7"/>
      <c r="E710" s="8"/>
      <c r="H710" s="9"/>
      <c r="I710" s="10"/>
      <c r="J710" s="5"/>
    </row>
  </sheetData>
  <mergeCells count="376">
    <mergeCell ref="A678:A679"/>
    <mergeCell ref="B678:B679"/>
    <mergeCell ref="C678:C679"/>
    <mergeCell ref="D678:D679"/>
    <mergeCell ref="E678:E679"/>
    <mergeCell ref="F678:H678"/>
    <mergeCell ref="I678:I679"/>
    <mergeCell ref="J678:J679"/>
    <mergeCell ref="A661:A662"/>
    <mergeCell ref="B661:B662"/>
    <mergeCell ref="C661:C662"/>
    <mergeCell ref="D661:D662"/>
    <mergeCell ref="E661:E662"/>
    <mergeCell ref="F661:H661"/>
    <mergeCell ref="I661:I662"/>
    <mergeCell ref="J661:J662"/>
    <mergeCell ref="A670:A671"/>
    <mergeCell ref="B670:B671"/>
    <mergeCell ref="C670:C671"/>
    <mergeCell ref="D670:D671"/>
    <mergeCell ref="E670:E671"/>
    <mergeCell ref="F670:H670"/>
    <mergeCell ref="I670:I671"/>
    <mergeCell ref="J670:J671"/>
    <mergeCell ref="A590:A591"/>
    <mergeCell ref="B590:B591"/>
    <mergeCell ref="C590:C591"/>
    <mergeCell ref="D590:D591"/>
    <mergeCell ref="E590:E591"/>
    <mergeCell ref="F590:H590"/>
    <mergeCell ref="I590:I591"/>
    <mergeCell ref="J590:J591"/>
    <mergeCell ref="A645:A646"/>
    <mergeCell ref="B645:B646"/>
    <mergeCell ref="C645:C646"/>
    <mergeCell ref="D645:D646"/>
    <mergeCell ref="E645:E646"/>
    <mergeCell ref="F645:H645"/>
    <mergeCell ref="I645:I646"/>
    <mergeCell ref="J645:J646"/>
    <mergeCell ref="I625:I626"/>
    <mergeCell ref="J625:J626"/>
    <mergeCell ref="A625:A626"/>
    <mergeCell ref="B625:B626"/>
    <mergeCell ref="C625:C626"/>
    <mergeCell ref="D625:D626"/>
    <mergeCell ref="E625:E626"/>
    <mergeCell ref="F625:H625"/>
    <mergeCell ref="I451:I452"/>
    <mergeCell ref="J451:J452"/>
    <mergeCell ref="A451:A452"/>
    <mergeCell ref="B451:B452"/>
    <mergeCell ref="C451:C452"/>
    <mergeCell ref="D451:D452"/>
    <mergeCell ref="E451:E452"/>
    <mergeCell ref="F451:H451"/>
    <mergeCell ref="A465:A466"/>
    <mergeCell ref="B465:B466"/>
    <mergeCell ref="C465:C466"/>
    <mergeCell ref="D465:D466"/>
    <mergeCell ref="E465:E466"/>
    <mergeCell ref="F465:H465"/>
    <mergeCell ref="I465:I466"/>
    <mergeCell ref="J465:J466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A423:A424"/>
    <mergeCell ref="B423:B424"/>
    <mergeCell ref="C423:C424"/>
    <mergeCell ref="D423:D424"/>
    <mergeCell ref="E423:E424"/>
    <mergeCell ref="F423:H423"/>
    <mergeCell ref="I423:I424"/>
    <mergeCell ref="J423:J424"/>
    <mergeCell ref="A401:A402"/>
    <mergeCell ref="B401:B402"/>
    <mergeCell ref="C401:C402"/>
    <mergeCell ref="D401:D402"/>
    <mergeCell ref="E401:E402"/>
    <mergeCell ref="F401:H401"/>
    <mergeCell ref="I401:I402"/>
    <mergeCell ref="J401:J402"/>
    <mergeCell ref="I358:I359"/>
    <mergeCell ref="J358:J359"/>
    <mergeCell ref="A358:A359"/>
    <mergeCell ref="B358:B359"/>
    <mergeCell ref="C358:C359"/>
    <mergeCell ref="D358:D359"/>
    <mergeCell ref="E358:E359"/>
    <mergeCell ref="F358:H358"/>
    <mergeCell ref="A373:A374"/>
    <mergeCell ref="B373:B374"/>
    <mergeCell ref="C373:C374"/>
    <mergeCell ref="D373:D374"/>
    <mergeCell ref="E373:E374"/>
    <mergeCell ref="F373:H373"/>
    <mergeCell ref="I373:I374"/>
    <mergeCell ref="J373:J374"/>
    <mergeCell ref="I271:I272"/>
    <mergeCell ref="J271:J272"/>
    <mergeCell ref="A271:A272"/>
    <mergeCell ref="B271:B272"/>
    <mergeCell ref="C271:C272"/>
    <mergeCell ref="D271:D272"/>
    <mergeCell ref="E271:E272"/>
    <mergeCell ref="F271:H271"/>
    <mergeCell ref="A299:A300"/>
    <mergeCell ref="B299:B300"/>
    <mergeCell ref="C299:C300"/>
    <mergeCell ref="D299:D300"/>
    <mergeCell ref="E299:E300"/>
    <mergeCell ref="F299:H299"/>
    <mergeCell ref="I299:I300"/>
    <mergeCell ref="J299:J300"/>
    <mergeCell ref="A290:A291"/>
    <mergeCell ref="B290:B291"/>
    <mergeCell ref="C290:C291"/>
    <mergeCell ref="D290:D291"/>
    <mergeCell ref="E290:E291"/>
    <mergeCell ref="F290:H290"/>
    <mergeCell ref="I290:I291"/>
    <mergeCell ref="J290:J291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I199:I200"/>
    <mergeCell ref="J199:J200"/>
    <mergeCell ref="A199:A200"/>
    <mergeCell ref="B199:B200"/>
    <mergeCell ref="C199:C200"/>
    <mergeCell ref="D199:D200"/>
    <mergeCell ref="E199:E200"/>
    <mergeCell ref="F199:H199"/>
    <mergeCell ref="F152:H152"/>
    <mergeCell ref="I152:I153"/>
    <mergeCell ref="J152:J153"/>
    <mergeCell ref="A152:A153"/>
    <mergeCell ref="B152:B153"/>
    <mergeCell ref="C152:C153"/>
    <mergeCell ref="D152:D153"/>
    <mergeCell ref="E152:E153"/>
    <mergeCell ref="A35:A36"/>
    <mergeCell ref="B35:B36"/>
    <mergeCell ref="C35:C36"/>
    <mergeCell ref="D35:D36"/>
    <mergeCell ref="E35:E36"/>
    <mergeCell ref="F35:H35"/>
    <mergeCell ref="I35:I36"/>
    <mergeCell ref="J35:J36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F57:H57"/>
    <mergeCell ref="I57:I58"/>
    <mergeCell ref="J57:J58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I20:I21"/>
    <mergeCell ref="J20:J21"/>
    <mergeCell ref="I44:I45"/>
    <mergeCell ref="J44:J45"/>
    <mergeCell ref="F44:H44"/>
    <mergeCell ref="A57:A58"/>
    <mergeCell ref="D57:D58"/>
    <mergeCell ref="E57:E58"/>
    <mergeCell ref="B57:B58"/>
    <mergeCell ref="C57:C5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124:H124"/>
    <mergeCell ref="I124:I125"/>
    <mergeCell ref="J124:J125"/>
    <mergeCell ref="A124:A125"/>
    <mergeCell ref="B124:B125"/>
    <mergeCell ref="C124:C125"/>
    <mergeCell ref="D124:D125"/>
    <mergeCell ref="E124:E125"/>
    <mergeCell ref="I238:I239"/>
    <mergeCell ref="J238:J239"/>
    <mergeCell ref="A238:A239"/>
    <mergeCell ref="B238:B239"/>
    <mergeCell ref="C238:C239"/>
    <mergeCell ref="D238:D239"/>
    <mergeCell ref="E238:E239"/>
    <mergeCell ref="F238:H238"/>
    <mergeCell ref="F190:H190"/>
    <mergeCell ref="I190:I191"/>
    <mergeCell ref="J190:J191"/>
    <mergeCell ref="A190:A191"/>
    <mergeCell ref="B190:B191"/>
    <mergeCell ref="C190:C191"/>
    <mergeCell ref="D190:D191"/>
    <mergeCell ref="E190:E191"/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A224:A225"/>
    <mergeCell ref="B224:B225"/>
    <mergeCell ref="C224:C225"/>
    <mergeCell ref="D224:D225"/>
    <mergeCell ref="E224:E225"/>
    <mergeCell ref="F224:H224"/>
    <mergeCell ref="I224:I225"/>
    <mergeCell ref="J224:J225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I473:I474"/>
    <mergeCell ref="J473:J474"/>
    <mergeCell ref="A473:A474"/>
    <mergeCell ref="B473:B474"/>
    <mergeCell ref="C473:C474"/>
    <mergeCell ref="D473:D474"/>
    <mergeCell ref="E473:E474"/>
    <mergeCell ref="F473:H473"/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A343:A344"/>
    <mergeCell ref="B343:B344"/>
    <mergeCell ref="C343:C344"/>
    <mergeCell ref="D343:D344"/>
    <mergeCell ref="E343:E344"/>
    <mergeCell ref="F343:H343"/>
    <mergeCell ref="I343:I344"/>
    <mergeCell ref="J343:J344"/>
    <mergeCell ref="I522:I523"/>
    <mergeCell ref="J522:J523"/>
    <mergeCell ref="A522:A523"/>
    <mergeCell ref="B522:B523"/>
    <mergeCell ref="C522:C523"/>
    <mergeCell ref="D522:D523"/>
    <mergeCell ref="E522:E523"/>
    <mergeCell ref="F522:H522"/>
    <mergeCell ref="E437:E438"/>
    <mergeCell ref="F437:H437"/>
    <mergeCell ref="I437:I438"/>
    <mergeCell ref="J437:J438"/>
    <mergeCell ref="A437:A438"/>
    <mergeCell ref="B437:B438"/>
    <mergeCell ref="C437:C438"/>
    <mergeCell ref="D437:D438"/>
    <mergeCell ref="I504:I505"/>
    <mergeCell ref="J504:J505"/>
    <mergeCell ref="A504:A505"/>
    <mergeCell ref="B504:B505"/>
    <mergeCell ref="C504:C505"/>
    <mergeCell ref="D504:D505"/>
    <mergeCell ref="E504:E505"/>
    <mergeCell ref="F504:H504"/>
    <mergeCell ref="A558:A559"/>
    <mergeCell ref="B558:B559"/>
    <mergeCell ref="C558:C559"/>
    <mergeCell ref="D558:D559"/>
    <mergeCell ref="E558:E559"/>
    <mergeCell ref="F558:H558"/>
    <mergeCell ref="I558:I559"/>
    <mergeCell ref="J558:J559"/>
    <mergeCell ref="I492:I493"/>
    <mergeCell ref="J492:J493"/>
    <mergeCell ref="A492:A493"/>
    <mergeCell ref="B492:B493"/>
    <mergeCell ref="C492:C493"/>
    <mergeCell ref="D492:D493"/>
    <mergeCell ref="E492:E493"/>
    <mergeCell ref="F492:H492"/>
    <mergeCell ref="I538:I539"/>
    <mergeCell ref="J538:J539"/>
    <mergeCell ref="A538:A539"/>
    <mergeCell ref="B538:B539"/>
    <mergeCell ref="C538:C539"/>
    <mergeCell ref="D538:D539"/>
    <mergeCell ref="E538:E539"/>
    <mergeCell ref="F538:H538"/>
    <mergeCell ref="I687:I688"/>
    <mergeCell ref="J687:J688"/>
    <mergeCell ref="A687:A688"/>
    <mergeCell ref="B687:B688"/>
    <mergeCell ref="C687:C688"/>
    <mergeCell ref="D687:D688"/>
    <mergeCell ref="E687:E688"/>
    <mergeCell ref="F687:H687"/>
    <mergeCell ref="A567:A568"/>
    <mergeCell ref="B567:B568"/>
    <mergeCell ref="C567:C568"/>
    <mergeCell ref="D567:D568"/>
    <mergeCell ref="E567:E568"/>
    <mergeCell ref="F567:H567"/>
    <mergeCell ref="I567:I568"/>
    <mergeCell ref="J567:J568"/>
    <mergeCell ref="I606:I607"/>
    <mergeCell ref="J606:J607"/>
    <mergeCell ref="A606:A607"/>
    <mergeCell ref="B606:B607"/>
    <mergeCell ref="C606:C607"/>
    <mergeCell ref="D606:D607"/>
    <mergeCell ref="E606:E607"/>
    <mergeCell ref="F606:H60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B9BF-84DE-4070-956D-03E6F51E4DC6}">
  <sheetPr>
    <tabColor theme="9"/>
  </sheetPr>
  <dimension ref="A1:J423"/>
  <sheetViews>
    <sheetView topLeftCell="A410" workbookViewId="0">
      <selection activeCell="D397" sqref="D39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173</v>
      </c>
      <c r="B5" s="6">
        <v>44926.671849675928</v>
      </c>
      <c r="C5" s="5" t="s">
        <v>174</v>
      </c>
      <c r="D5" s="7"/>
      <c r="E5" s="8"/>
      <c r="F5" s="9">
        <v>1849.02</v>
      </c>
      <c r="I5" s="10" t="s">
        <v>9</v>
      </c>
      <c r="J5" s="8" t="s">
        <v>174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112517558</v>
      </c>
      <c r="E7" s="14">
        <v>112517741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5" t="s">
        <v>0</v>
      </c>
      <c r="B12" s="95" t="s">
        <v>2</v>
      </c>
      <c r="C12" s="95" t="s">
        <v>3</v>
      </c>
      <c r="D12" s="95" t="s">
        <v>4</v>
      </c>
      <c r="E12" s="95" t="s">
        <v>5</v>
      </c>
      <c r="F12" s="97" t="s">
        <v>6</v>
      </c>
      <c r="G12" s="98"/>
      <c r="H12" s="99"/>
      <c r="I12" s="95" t="s">
        <v>7</v>
      </c>
      <c r="J12" s="95" t="s">
        <v>8</v>
      </c>
    </row>
    <row r="13" spans="1:10">
      <c r="A13" s="96"/>
      <c r="B13" s="96"/>
      <c r="C13" s="96"/>
      <c r="D13" s="96"/>
      <c r="E13" s="96"/>
      <c r="F13" s="4" t="s">
        <v>9</v>
      </c>
      <c r="G13" s="4" t="s">
        <v>10</v>
      </c>
      <c r="H13" s="4" t="s">
        <v>11</v>
      </c>
      <c r="I13" s="96"/>
      <c r="J13" s="96"/>
    </row>
    <row r="14" spans="1:10">
      <c r="A14" s="17" t="s">
        <v>270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5" t="s">
        <v>0</v>
      </c>
      <c r="B21" s="95" t="s">
        <v>2</v>
      </c>
      <c r="C21" s="95" t="s">
        <v>3</v>
      </c>
      <c r="D21" s="95" t="s">
        <v>4</v>
      </c>
      <c r="E21" s="95" t="s">
        <v>5</v>
      </c>
      <c r="F21" s="97" t="s">
        <v>6</v>
      </c>
      <c r="G21" s="98"/>
      <c r="H21" s="99"/>
      <c r="I21" s="95" t="s">
        <v>7</v>
      </c>
      <c r="J21" s="95" t="s">
        <v>8</v>
      </c>
    </row>
    <row r="22" spans="1:10">
      <c r="A22" s="96"/>
      <c r="B22" s="96"/>
      <c r="C22" s="96"/>
      <c r="D22" s="96"/>
      <c r="E22" s="96"/>
      <c r="F22" s="4" t="s">
        <v>9</v>
      </c>
      <c r="G22" s="4" t="s">
        <v>10</v>
      </c>
      <c r="H22" s="4" t="s">
        <v>11</v>
      </c>
      <c r="I22" s="96"/>
      <c r="J22" s="96"/>
    </row>
    <row r="23" spans="1:10">
      <c r="A23" s="5" t="s">
        <v>256</v>
      </c>
      <c r="B23" s="6">
        <v>44929.76695459491</v>
      </c>
      <c r="C23" s="5" t="s">
        <v>174</v>
      </c>
      <c r="D23" s="7"/>
      <c r="E23" s="8"/>
      <c r="F23" s="9">
        <v>1747.06</v>
      </c>
      <c r="I23" s="10" t="s">
        <v>9</v>
      </c>
      <c r="J23" s="8" t="s">
        <v>174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>
      <c r="A25" s="13" t="s">
        <v>23</v>
      </c>
      <c r="B25" s="13" t="s">
        <v>24</v>
      </c>
      <c r="C25" s="13" t="s">
        <v>25</v>
      </c>
      <c r="D25" s="28">
        <v>112518975</v>
      </c>
      <c r="E25" s="14">
        <v>112519171</v>
      </c>
      <c r="H25" s="9"/>
      <c r="I25" s="10"/>
      <c r="J25" s="8"/>
    </row>
    <row r="26" spans="1:10">
      <c r="A26" s="5"/>
      <c r="B26" s="6"/>
      <c r="C26" s="5"/>
      <c r="D26" s="7"/>
      <c r="E26" s="8"/>
      <c r="H26" s="9"/>
      <c r="I26" s="10"/>
      <c r="J26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271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95" t="s">
        <v>0</v>
      </c>
      <c r="B30" s="95" t="s">
        <v>2</v>
      </c>
      <c r="C30" s="95" t="s">
        <v>3</v>
      </c>
      <c r="D30" s="95" t="s">
        <v>4</v>
      </c>
      <c r="E30" s="95" t="s">
        <v>5</v>
      </c>
      <c r="F30" s="97" t="s">
        <v>6</v>
      </c>
      <c r="G30" s="98"/>
      <c r="H30" s="99"/>
      <c r="I30" s="95" t="s">
        <v>7</v>
      </c>
      <c r="J30" s="95" t="s">
        <v>8</v>
      </c>
    </row>
    <row r="31" spans="1:10">
      <c r="A31" s="96"/>
      <c r="B31" s="96"/>
      <c r="C31" s="96"/>
      <c r="D31" s="96"/>
      <c r="E31" s="96"/>
      <c r="F31" s="4" t="s">
        <v>9</v>
      </c>
      <c r="G31" s="4" t="s">
        <v>10</v>
      </c>
      <c r="H31" s="4" t="s">
        <v>11</v>
      </c>
      <c r="I31" s="96"/>
      <c r="J31" s="96"/>
    </row>
    <row r="32" spans="1:10">
      <c r="A32" s="5" t="s">
        <v>298</v>
      </c>
      <c r="B32" s="6">
        <v>44930.755967337966</v>
      </c>
      <c r="C32" s="5" t="s">
        <v>174</v>
      </c>
      <c r="D32" s="7"/>
      <c r="E32" s="8"/>
      <c r="F32" s="9">
        <v>1396.59</v>
      </c>
      <c r="I32" s="10" t="s">
        <v>9</v>
      </c>
      <c r="J32" s="8" t="s">
        <v>174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>
      <c r="A34" s="13" t="s">
        <v>23</v>
      </c>
      <c r="B34" s="13" t="s">
        <v>24</v>
      </c>
      <c r="C34" s="13" t="s">
        <v>25</v>
      </c>
      <c r="D34" s="28">
        <v>112521209</v>
      </c>
      <c r="E34" s="14">
        <v>112521416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323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95" t="s">
        <v>0</v>
      </c>
      <c r="B39" s="95" t="s">
        <v>2</v>
      </c>
      <c r="C39" s="95" t="s">
        <v>3</v>
      </c>
      <c r="D39" s="95" t="s">
        <v>4</v>
      </c>
      <c r="E39" s="95" t="s">
        <v>5</v>
      </c>
      <c r="F39" s="97" t="s">
        <v>6</v>
      </c>
      <c r="G39" s="98"/>
      <c r="H39" s="99"/>
      <c r="I39" s="95" t="s">
        <v>7</v>
      </c>
      <c r="J39" s="95" t="s">
        <v>8</v>
      </c>
    </row>
    <row r="40" spans="1:10">
      <c r="A40" s="96"/>
      <c r="B40" s="96"/>
      <c r="C40" s="96"/>
      <c r="D40" s="96"/>
      <c r="E40" s="96"/>
      <c r="F40" s="4" t="s">
        <v>9</v>
      </c>
      <c r="G40" s="4" t="s">
        <v>10</v>
      </c>
      <c r="H40" s="4" t="s">
        <v>11</v>
      </c>
      <c r="I40" s="96"/>
      <c r="J40" s="96"/>
    </row>
    <row r="41" spans="1:10">
      <c r="A41" s="5" t="s">
        <v>347</v>
      </c>
      <c r="B41" s="6">
        <v>44931.758812083332</v>
      </c>
      <c r="C41" s="5" t="s">
        <v>174</v>
      </c>
      <c r="D41" s="7"/>
      <c r="E41" s="8"/>
      <c r="F41" s="9">
        <v>1840.71</v>
      </c>
      <c r="I41" s="10" t="s">
        <v>9</v>
      </c>
      <c r="J41" s="8" t="s">
        <v>174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>
      <c r="A43" s="13" t="s">
        <v>23</v>
      </c>
      <c r="B43" s="13" t="s">
        <v>24</v>
      </c>
      <c r="C43" s="13" t="s">
        <v>25</v>
      </c>
      <c r="D43" s="28">
        <v>112543721</v>
      </c>
      <c r="E43" s="14">
        <v>112556947</v>
      </c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363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95" t="s">
        <v>0</v>
      </c>
      <c r="B48" s="95" t="s">
        <v>2</v>
      </c>
      <c r="C48" s="95" t="s">
        <v>3</v>
      </c>
      <c r="D48" s="95" t="s">
        <v>4</v>
      </c>
      <c r="E48" s="95" t="s">
        <v>5</v>
      </c>
      <c r="F48" s="97" t="s">
        <v>6</v>
      </c>
      <c r="G48" s="98"/>
      <c r="H48" s="99"/>
      <c r="I48" s="95" t="s">
        <v>7</v>
      </c>
      <c r="J48" s="95" t="s">
        <v>8</v>
      </c>
    </row>
    <row r="49" spans="1:10">
      <c r="A49" s="96"/>
      <c r="B49" s="96"/>
      <c r="C49" s="96"/>
      <c r="D49" s="96"/>
      <c r="E49" s="96"/>
      <c r="F49" s="4" t="s">
        <v>9</v>
      </c>
      <c r="G49" s="4" t="s">
        <v>10</v>
      </c>
      <c r="H49" s="4" t="s">
        <v>11</v>
      </c>
      <c r="I49" s="96"/>
      <c r="J49" s="96"/>
    </row>
    <row r="50" spans="1:10">
      <c r="A50" s="5" t="s">
        <v>408</v>
      </c>
      <c r="B50" s="6">
        <v>44932.756571377315</v>
      </c>
      <c r="C50" s="5" t="s">
        <v>174</v>
      </c>
      <c r="D50" s="7"/>
      <c r="E50" s="8"/>
      <c r="F50" s="9">
        <v>2078.37</v>
      </c>
      <c r="I50" s="10" t="s">
        <v>9</v>
      </c>
      <c r="J50" s="8" t="s">
        <v>174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28">
        <v>112543981</v>
      </c>
      <c r="E52" s="14">
        <v>112556948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366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5" t="s">
        <v>0</v>
      </c>
      <c r="B57" s="95" t="s">
        <v>2</v>
      </c>
      <c r="C57" s="95" t="s">
        <v>3</v>
      </c>
      <c r="D57" s="95" t="s">
        <v>4</v>
      </c>
      <c r="E57" s="95" t="s">
        <v>5</v>
      </c>
      <c r="F57" s="97" t="s">
        <v>6</v>
      </c>
      <c r="G57" s="98"/>
      <c r="H57" s="99"/>
      <c r="I57" s="95" t="s">
        <v>7</v>
      </c>
      <c r="J57" s="95" t="s">
        <v>8</v>
      </c>
    </row>
    <row r="58" spans="1:10">
      <c r="A58" s="96"/>
      <c r="B58" s="96"/>
      <c r="C58" s="96"/>
      <c r="D58" s="96"/>
      <c r="E58" s="96"/>
      <c r="F58" s="4" t="s">
        <v>9</v>
      </c>
      <c r="G58" s="4" t="s">
        <v>10</v>
      </c>
      <c r="H58" s="4" t="s">
        <v>11</v>
      </c>
      <c r="I58" s="96"/>
      <c r="J58" s="96"/>
    </row>
    <row r="59" spans="1:10">
      <c r="A59" s="5" t="s">
        <v>410</v>
      </c>
      <c r="B59" s="6">
        <v>44933.592431331017</v>
      </c>
      <c r="C59" s="5" t="s">
        <v>174</v>
      </c>
      <c r="D59" s="7"/>
      <c r="E59" s="8"/>
      <c r="F59" s="9">
        <v>2189.35</v>
      </c>
      <c r="I59" s="10" t="s">
        <v>9</v>
      </c>
      <c r="J59" s="8" t="s">
        <v>174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8">
        <v>112563535</v>
      </c>
      <c r="E61" s="14">
        <v>112563604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433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95" t="s">
        <v>0</v>
      </c>
      <c r="B66" s="95" t="s">
        <v>2</v>
      </c>
      <c r="C66" s="95" t="s">
        <v>3</v>
      </c>
      <c r="D66" s="95" t="s">
        <v>4</v>
      </c>
      <c r="E66" s="95" t="s">
        <v>5</v>
      </c>
      <c r="F66" s="97" t="s">
        <v>6</v>
      </c>
      <c r="G66" s="98"/>
      <c r="H66" s="99"/>
      <c r="I66" s="95" t="s">
        <v>7</v>
      </c>
      <c r="J66" s="95" t="s">
        <v>8</v>
      </c>
    </row>
    <row r="67" spans="1:10">
      <c r="A67" s="96"/>
      <c r="B67" s="96"/>
      <c r="C67" s="96"/>
      <c r="D67" s="96"/>
      <c r="E67" s="96"/>
      <c r="F67" s="4" t="s">
        <v>9</v>
      </c>
      <c r="G67" s="4" t="s">
        <v>10</v>
      </c>
      <c r="H67" s="4" t="s">
        <v>11</v>
      </c>
      <c r="I67" s="96"/>
      <c r="J67" s="96"/>
    </row>
    <row r="68" spans="1:10">
      <c r="A68" s="5" t="s">
        <v>458</v>
      </c>
      <c r="B68" s="6">
        <v>44935.752588564814</v>
      </c>
      <c r="C68" s="5" t="s">
        <v>174</v>
      </c>
      <c r="D68" s="7"/>
      <c r="E68" s="8"/>
      <c r="F68" s="9">
        <v>2340.94</v>
      </c>
      <c r="I68" s="10" t="s">
        <v>9</v>
      </c>
      <c r="J68" s="8" t="s">
        <v>174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112569792</v>
      </c>
      <c r="E70" s="14">
        <v>112569871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474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5" t="s">
        <v>0</v>
      </c>
      <c r="B75" s="95" t="s">
        <v>2</v>
      </c>
      <c r="C75" s="95" t="s">
        <v>3</v>
      </c>
      <c r="D75" s="95" t="s">
        <v>4</v>
      </c>
      <c r="E75" s="95" t="s">
        <v>5</v>
      </c>
      <c r="F75" s="97" t="s">
        <v>6</v>
      </c>
      <c r="G75" s="98"/>
      <c r="H75" s="99"/>
      <c r="I75" s="95" t="s">
        <v>7</v>
      </c>
      <c r="J75" s="95" t="s">
        <v>8</v>
      </c>
    </row>
    <row r="76" spans="1:10">
      <c r="A76" s="96"/>
      <c r="B76" s="96"/>
      <c r="C76" s="96"/>
      <c r="D76" s="96"/>
      <c r="E76" s="96"/>
      <c r="F76" s="4" t="s">
        <v>9</v>
      </c>
      <c r="G76" s="4" t="s">
        <v>10</v>
      </c>
      <c r="H76" s="4" t="s">
        <v>11</v>
      </c>
      <c r="I76" s="96"/>
      <c r="J76" s="96"/>
    </row>
    <row r="77" spans="1:10">
      <c r="A77" s="5" t="s">
        <v>495</v>
      </c>
      <c r="B77" s="6">
        <v>44936.758348240743</v>
      </c>
      <c r="C77" s="5" t="s">
        <v>174</v>
      </c>
      <c r="D77" s="7"/>
      <c r="E77" s="8"/>
      <c r="F77" s="9">
        <v>2453.52</v>
      </c>
      <c r="I77" s="10" t="s">
        <v>9</v>
      </c>
      <c r="J77" s="8" t="s">
        <v>174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 ht="15.75">
      <c r="A79" s="13" t="s">
        <v>23</v>
      </c>
      <c r="B79" s="13" t="s">
        <v>24</v>
      </c>
      <c r="C79" s="13" t="s">
        <v>25</v>
      </c>
      <c r="D79" s="28">
        <v>112576494</v>
      </c>
      <c r="E79" s="14">
        <v>112576606</v>
      </c>
      <c r="H79" s="9"/>
      <c r="I79" s="10"/>
      <c r="J79" s="5"/>
    </row>
    <row r="80" spans="1:10">
      <c r="A80" s="5"/>
      <c r="B80" s="6"/>
      <c r="C80" s="5"/>
      <c r="D80" s="7"/>
      <c r="E80" s="8"/>
      <c r="H80" s="9"/>
      <c r="I80" s="10"/>
      <c r="J80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508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95" t="s">
        <v>0</v>
      </c>
      <c r="B84" s="95" t="s">
        <v>2</v>
      </c>
      <c r="C84" s="95" t="s">
        <v>3</v>
      </c>
      <c r="D84" s="95" t="s">
        <v>4</v>
      </c>
      <c r="E84" s="95" t="s">
        <v>5</v>
      </c>
      <c r="F84" s="97" t="s">
        <v>6</v>
      </c>
      <c r="G84" s="98"/>
      <c r="H84" s="99"/>
      <c r="I84" s="95" t="s">
        <v>7</v>
      </c>
      <c r="J84" s="95" t="s">
        <v>8</v>
      </c>
    </row>
    <row r="85" spans="1:10">
      <c r="A85" s="96"/>
      <c r="B85" s="96"/>
      <c r="C85" s="96"/>
      <c r="D85" s="96"/>
      <c r="E85" s="96"/>
      <c r="F85" s="4" t="s">
        <v>9</v>
      </c>
      <c r="G85" s="4" t="s">
        <v>10</v>
      </c>
      <c r="H85" s="4" t="s">
        <v>11</v>
      </c>
      <c r="I85" s="96"/>
      <c r="J85" s="96"/>
    </row>
    <row r="86" spans="1:10">
      <c r="A86" s="5" t="s">
        <v>528</v>
      </c>
      <c r="B86" s="6">
        <v>44937.760798379626</v>
      </c>
      <c r="C86" s="5" t="s">
        <v>174</v>
      </c>
      <c r="D86" s="7"/>
      <c r="E86" s="8"/>
      <c r="F86" s="9">
        <v>2504.52</v>
      </c>
      <c r="I86" s="10" t="s">
        <v>9</v>
      </c>
      <c r="J86" s="8" t="s">
        <v>174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8"/>
    </row>
    <row r="88" spans="1:10" ht="15.75">
      <c r="A88" s="13" t="s">
        <v>23</v>
      </c>
      <c r="B88" s="13" t="s">
        <v>24</v>
      </c>
      <c r="C88" s="13" t="s">
        <v>25</v>
      </c>
      <c r="D88" s="28">
        <v>112584060</v>
      </c>
      <c r="E88" s="14">
        <v>112584192</v>
      </c>
      <c r="H88" s="9"/>
      <c r="I88" s="10"/>
      <c r="J88" s="8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541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95" t="s">
        <v>0</v>
      </c>
      <c r="B93" s="95" t="s">
        <v>2</v>
      </c>
      <c r="C93" s="95" t="s">
        <v>3</v>
      </c>
      <c r="D93" s="95" t="s">
        <v>4</v>
      </c>
      <c r="E93" s="95" t="s">
        <v>5</v>
      </c>
      <c r="F93" s="97" t="s">
        <v>6</v>
      </c>
      <c r="G93" s="98"/>
      <c r="H93" s="99"/>
      <c r="I93" s="95" t="s">
        <v>7</v>
      </c>
      <c r="J93" s="95" t="s">
        <v>8</v>
      </c>
    </row>
    <row r="94" spans="1:10">
      <c r="A94" s="96"/>
      <c r="B94" s="96"/>
      <c r="C94" s="96"/>
      <c r="D94" s="96"/>
      <c r="E94" s="96"/>
      <c r="F94" s="4" t="s">
        <v>9</v>
      </c>
      <c r="G94" s="4" t="s">
        <v>10</v>
      </c>
      <c r="H94" s="4" t="s">
        <v>11</v>
      </c>
      <c r="I94" s="96"/>
      <c r="J94" s="96"/>
    </row>
    <row r="95" spans="1:10">
      <c r="A95" s="5" t="s">
        <v>565</v>
      </c>
      <c r="B95" s="6">
        <v>44938.750893530094</v>
      </c>
      <c r="C95" s="5" t="s">
        <v>174</v>
      </c>
      <c r="D95" s="7"/>
      <c r="E95" s="8"/>
      <c r="F95" s="9">
        <v>2482.25</v>
      </c>
      <c r="I95" s="10" t="s">
        <v>9</v>
      </c>
      <c r="J95" s="8" t="s">
        <v>174</v>
      </c>
    </row>
    <row r="96" spans="1:10">
      <c r="A96" s="11" t="s">
        <v>22</v>
      </c>
      <c r="B96" s="3"/>
      <c r="C96" s="3"/>
      <c r="D96" s="7"/>
      <c r="E96" s="8"/>
      <c r="F96" s="9"/>
      <c r="I96" s="10"/>
      <c r="J96" s="8"/>
    </row>
    <row r="97" spans="1:10" ht="15.75">
      <c r="A97" s="13" t="s">
        <v>23</v>
      </c>
      <c r="B97" s="13" t="s">
        <v>24</v>
      </c>
      <c r="C97" s="13" t="s">
        <v>25</v>
      </c>
      <c r="D97" s="28">
        <v>112587062</v>
      </c>
      <c r="E97" s="14">
        <v>112587233</v>
      </c>
      <c r="F97" s="9"/>
      <c r="I97" s="10"/>
      <c r="J97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585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5" t="s">
        <v>0</v>
      </c>
      <c r="B102" s="95" t="s">
        <v>2</v>
      </c>
      <c r="C102" s="95" t="s">
        <v>3</v>
      </c>
      <c r="D102" s="95" t="s">
        <v>4</v>
      </c>
      <c r="E102" s="95" t="s">
        <v>5</v>
      </c>
      <c r="F102" s="97" t="s">
        <v>6</v>
      </c>
      <c r="G102" s="98"/>
      <c r="H102" s="99"/>
      <c r="I102" s="95" t="s">
        <v>7</v>
      </c>
      <c r="J102" s="95" t="s">
        <v>8</v>
      </c>
    </row>
    <row r="103" spans="1:10">
      <c r="A103" s="96"/>
      <c r="B103" s="96"/>
      <c r="C103" s="96"/>
      <c r="D103" s="96"/>
      <c r="E103" s="96"/>
      <c r="F103" s="4" t="s">
        <v>9</v>
      </c>
      <c r="G103" s="4" t="s">
        <v>10</v>
      </c>
      <c r="H103" s="4" t="s">
        <v>11</v>
      </c>
      <c r="I103" s="96"/>
      <c r="J103" s="96"/>
    </row>
    <row r="104" spans="1:10">
      <c r="A104" s="5" t="s">
        <v>623</v>
      </c>
      <c r="B104" s="6">
        <v>44939.755708703706</v>
      </c>
      <c r="C104" s="5" t="s">
        <v>174</v>
      </c>
      <c r="D104" s="7"/>
      <c r="E104" s="8"/>
      <c r="F104" s="9">
        <v>2758.6</v>
      </c>
      <c r="I104" s="10" t="s">
        <v>9</v>
      </c>
      <c r="J104" s="8" t="s">
        <v>174</v>
      </c>
    </row>
    <row r="105" spans="1:10">
      <c r="A105" s="11" t="s">
        <v>22</v>
      </c>
      <c r="B105" s="3"/>
      <c r="C105" s="3"/>
      <c r="D105" s="7"/>
      <c r="E105" s="8"/>
      <c r="H105" s="9"/>
      <c r="I105" s="5"/>
      <c r="J105" s="8"/>
    </row>
    <row r="106" spans="1:10" ht="15.75">
      <c r="A106" s="13" t="s">
        <v>23</v>
      </c>
      <c r="B106" s="13" t="s">
        <v>24</v>
      </c>
      <c r="C106" s="13" t="s">
        <v>25</v>
      </c>
      <c r="D106" s="28">
        <v>112587063</v>
      </c>
      <c r="E106" s="14">
        <v>112587234</v>
      </c>
      <c r="H106" s="9"/>
      <c r="I106" s="5"/>
      <c r="J106" s="8"/>
    </row>
    <row r="107" spans="1:10">
      <c r="A107" s="5"/>
      <c r="B107" s="6"/>
      <c r="C107" s="5"/>
      <c r="D107" s="7"/>
      <c r="E107" s="8"/>
      <c r="H107" s="9"/>
      <c r="I107" s="5"/>
      <c r="J107" s="8"/>
    </row>
    <row r="108" spans="1:10">
      <c r="A108" s="5"/>
      <c r="B108" s="6"/>
      <c r="C108" s="5"/>
      <c r="D108" s="7"/>
      <c r="E108" s="8"/>
      <c r="H108" s="9"/>
      <c r="I108" s="5"/>
      <c r="J108" s="8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581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95" t="s">
        <v>0</v>
      </c>
      <c r="B111" s="95" t="s">
        <v>2</v>
      </c>
      <c r="C111" s="95" t="s">
        <v>3</v>
      </c>
      <c r="D111" s="95" t="s">
        <v>4</v>
      </c>
      <c r="E111" s="95" t="s">
        <v>5</v>
      </c>
      <c r="F111" s="97" t="s">
        <v>6</v>
      </c>
      <c r="G111" s="98"/>
      <c r="H111" s="99"/>
      <c r="I111" s="95" t="s">
        <v>7</v>
      </c>
      <c r="J111" s="95" t="s">
        <v>8</v>
      </c>
    </row>
    <row r="112" spans="1:10">
      <c r="A112" s="96"/>
      <c r="B112" s="96"/>
      <c r="C112" s="96"/>
      <c r="D112" s="96"/>
      <c r="E112" s="96"/>
      <c r="F112" s="4" t="s">
        <v>9</v>
      </c>
      <c r="G112" s="4" t="s">
        <v>10</v>
      </c>
      <c r="H112" s="4" t="s">
        <v>11</v>
      </c>
      <c r="I112" s="96"/>
      <c r="J112" s="96"/>
    </row>
    <row r="113" spans="1:10">
      <c r="A113" s="5" t="s">
        <v>624</v>
      </c>
      <c r="B113" s="6">
        <v>44940.585247337964</v>
      </c>
      <c r="C113" s="5" t="s">
        <v>174</v>
      </c>
      <c r="D113" s="7"/>
      <c r="E113" s="8"/>
      <c r="F113" s="9">
        <v>1578.67</v>
      </c>
      <c r="I113" s="10" t="s">
        <v>9</v>
      </c>
      <c r="J113" s="8" t="s">
        <v>174</v>
      </c>
    </row>
    <row r="114" spans="1:10">
      <c r="A114" s="11" t="s">
        <v>22</v>
      </c>
      <c r="B114" s="3"/>
      <c r="C114" s="3"/>
      <c r="D114" s="7"/>
      <c r="E114" s="8"/>
      <c r="H114" s="9"/>
      <c r="I114" s="5"/>
      <c r="J114" s="8"/>
    </row>
    <row r="115" spans="1:10" ht="15.75">
      <c r="A115" s="13" t="s">
        <v>23</v>
      </c>
      <c r="B115" s="13" t="s">
        <v>24</v>
      </c>
      <c r="C115" s="13" t="s">
        <v>25</v>
      </c>
      <c r="D115" s="28">
        <v>112601168</v>
      </c>
      <c r="E115" s="14">
        <v>112603531</v>
      </c>
      <c r="H115" s="9"/>
      <c r="I115" s="5"/>
      <c r="J115" s="8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647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95" t="s">
        <v>0</v>
      </c>
      <c r="B120" s="95" t="s">
        <v>2</v>
      </c>
      <c r="C120" s="95" t="s">
        <v>3</v>
      </c>
      <c r="D120" s="95" t="s">
        <v>4</v>
      </c>
      <c r="E120" s="95" t="s">
        <v>5</v>
      </c>
      <c r="F120" s="97" t="s">
        <v>6</v>
      </c>
      <c r="G120" s="98"/>
      <c r="H120" s="99"/>
      <c r="I120" s="95" t="s">
        <v>7</v>
      </c>
      <c r="J120" s="95" t="s">
        <v>8</v>
      </c>
    </row>
    <row r="121" spans="1:10">
      <c r="A121" s="96"/>
      <c r="B121" s="96"/>
      <c r="C121" s="96"/>
      <c r="D121" s="96"/>
      <c r="E121" s="96"/>
      <c r="F121" s="4" t="s">
        <v>9</v>
      </c>
      <c r="G121" s="4" t="s">
        <v>10</v>
      </c>
      <c r="H121" s="4" t="s">
        <v>11</v>
      </c>
      <c r="I121" s="96"/>
      <c r="J121" s="96"/>
    </row>
    <row r="122" spans="1:10">
      <c r="A122" s="5" t="s">
        <v>670</v>
      </c>
      <c r="B122" s="6">
        <v>44942.756589999997</v>
      </c>
      <c r="C122" s="5" t="s">
        <v>174</v>
      </c>
      <c r="D122" s="7"/>
      <c r="E122" s="8"/>
      <c r="F122" s="9">
        <v>1576.19</v>
      </c>
      <c r="I122" s="10" t="s">
        <v>9</v>
      </c>
      <c r="J122" s="8" t="s">
        <v>174</v>
      </c>
    </row>
    <row r="123" spans="1:10">
      <c r="A123" s="11" t="s">
        <v>22</v>
      </c>
      <c r="B123" s="3"/>
      <c r="C123" s="3"/>
      <c r="D123" s="7"/>
      <c r="E123" s="8"/>
      <c r="H123" s="9"/>
      <c r="I123" s="10"/>
      <c r="J123" s="5"/>
    </row>
    <row r="124" spans="1:10" ht="15.75">
      <c r="A124" s="13" t="s">
        <v>23</v>
      </c>
      <c r="B124" s="13" t="s">
        <v>24</v>
      </c>
      <c r="C124" s="13" t="s">
        <v>25</v>
      </c>
      <c r="D124" s="28">
        <v>112609980</v>
      </c>
      <c r="E124" s="14">
        <v>112610149</v>
      </c>
      <c r="H124" s="9"/>
      <c r="I124" s="10"/>
      <c r="J124" s="5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687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95" t="s">
        <v>0</v>
      </c>
      <c r="B129" s="95" t="s">
        <v>2</v>
      </c>
      <c r="C129" s="95" t="s">
        <v>3</v>
      </c>
      <c r="D129" s="95" t="s">
        <v>4</v>
      </c>
      <c r="E129" s="95" t="s">
        <v>5</v>
      </c>
      <c r="F129" s="97" t="s">
        <v>6</v>
      </c>
      <c r="G129" s="98"/>
      <c r="H129" s="99"/>
      <c r="I129" s="95" t="s">
        <v>7</v>
      </c>
      <c r="J129" s="95" t="s">
        <v>8</v>
      </c>
    </row>
    <row r="130" spans="1:10">
      <c r="A130" s="96"/>
      <c r="B130" s="96"/>
      <c r="C130" s="96"/>
      <c r="D130" s="96"/>
      <c r="E130" s="96"/>
      <c r="F130" s="4" t="s">
        <v>9</v>
      </c>
      <c r="G130" s="4" t="s">
        <v>10</v>
      </c>
      <c r="H130" s="4" t="s">
        <v>11</v>
      </c>
      <c r="I130" s="96"/>
      <c r="J130" s="96"/>
    </row>
    <row r="131" spans="1:10">
      <c r="A131" s="5" t="s">
        <v>710</v>
      </c>
      <c r="B131" s="6">
        <v>44943.66822269676</v>
      </c>
      <c r="C131" s="5" t="s">
        <v>174</v>
      </c>
      <c r="D131" s="7"/>
      <c r="E131" s="8"/>
      <c r="F131" s="9">
        <v>1264.26</v>
      </c>
      <c r="I131" s="10" t="s">
        <v>9</v>
      </c>
      <c r="J131" s="8" t="s">
        <v>174</v>
      </c>
    </row>
    <row r="132" spans="1:10">
      <c r="A132" s="11" t="s">
        <v>22</v>
      </c>
      <c r="B132" s="3"/>
      <c r="C132" s="3"/>
      <c r="D132" s="7"/>
      <c r="E132" s="8"/>
      <c r="G132" s="9"/>
      <c r="I132" s="10"/>
      <c r="J132" s="5"/>
    </row>
    <row r="133" spans="1:10" ht="15.75">
      <c r="A133" s="13" t="s">
        <v>23</v>
      </c>
      <c r="B133" s="13" t="s">
        <v>24</v>
      </c>
      <c r="C133" s="13" t="s">
        <v>25</v>
      </c>
      <c r="D133" s="55">
        <v>112617170</v>
      </c>
      <c r="E133" s="14">
        <v>112617441</v>
      </c>
      <c r="G133" s="9"/>
      <c r="I133" s="10"/>
      <c r="J133" s="5"/>
    </row>
    <row r="134" spans="1:10">
      <c r="A134" s="5"/>
      <c r="B134" s="6"/>
      <c r="C134" s="5"/>
      <c r="D134" s="7"/>
      <c r="E134" s="8"/>
      <c r="G134" s="9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725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5" t="s">
        <v>0</v>
      </c>
      <c r="B138" s="95" t="s">
        <v>2</v>
      </c>
      <c r="C138" s="95" t="s">
        <v>3</v>
      </c>
      <c r="D138" s="95" t="s">
        <v>4</v>
      </c>
      <c r="E138" s="95" t="s">
        <v>5</v>
      </c>
      <c r="F138" s="97" t="s">
        <v>6</v>
      </c>
      <c r="G138" s="98"/>
      <c r="H138" s="99"/>
      <c r="I138" s="95" t="s">
        <v>7</v>
      </c>
      <c r="J138" s="95" t="s">
        <v>8</v>
      </c>
    </row>
    <row r="139" spans="1:10">
      <c r="A139" s="96"/>
      <c r="B139" s="96"/>
      <c r="C139" s="96"/>
      <c r="D139" s="96"/>
      <c r="E139" s="96"/>
      <c r="F139" s="4" t="s">
        <v>9</v>
      </c>
      <c r="G139" s="4" t="s">
        <v>10</v>
      </c>
      <c r="H139" s="4" t="s">
        <v>11</v>
      </c>
      <c r="I139" s="96"/>
      <c r="J139" s="96"/>
    </row>
    <row r="140" spans="1:10">
      <c r="A140" s="5" t="s">
        <v>750</v>
      </c>
      <c r="B140" s="6">
        <v>44944.751308136576</v>
      </c>
      <c r="C140" s="5" t="s">
        <v>174</v>
      </c>
      <c r="D140" s="7"/>
      <c r="E140" s="8"/>
      <c r="F140" s="9">
        <v>1495.12</v>
      </c>
      <c r="I140" s="10" t="s">
        <v>9</v>
      </c>
      <c r="J140" s="8" t="s">
        <v>174</v>
      </c>
    </row>
    <row r="141" spans="1:10">
      <c r="A141" s="11" t="s">
        <v>22</v>
      </c>
      <c r="B141" s="3"/>
      <c r="C141" s="3"/>
      <c r="D141" s="7"/>
      <c r="E141" s="8"/>
      <c r="F141" s="9"/>
      <c r="I141" s="10"/>
      <c r="J141" s="5"/>
    </row>
    <row r="142" spans="1:10" ht="15.75">
      <c r="A142" s="13" t="s">
        <v>23</v>
      </c>
      <c r="B142" s="13" t="s">
        <v>24</v>
      </c>
      <c r="C142" s="13" t="s">
        <v>25</v>
      </c>
      <c r="D142" s="28">
        <v>112625027</v>
      </c>
      <c r="E142" s="14">
        <v>112625169</v>
      </c>
      <c r="F142" s="9"/>
      <c r="I142" s="10"/>
      <c r="J142" s="5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769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5" t="s">
        <v>0</v>
      </c>
      <c r="B147" s="95" t="s">
        <v>2</v>
      </c>
      <c r="C147" s="95" t="s">
        <v>3</v>
      </c>
      <c r="D147" s="95" t="s">
        <v>4</v>
      </c>
      <c r="E147" s="95" t="s">
        <v>5</v>
      </c>
      <c r="F147" s="97" t="s">
        <v>6</v>
      </c>
      <c r="G147" s="98"/>
      <c r="H147" s="99"/>
      <c r="I147" s="95" t="s">
        <v>7</v>
      </c>
      <c r="J147" s="95" t="s">
        <v>8</v>
      </c>
    </row>
    <row r="148" spans="1:10">
      <c r="A148" s="96"/>
      <c r="B148" s="96"/>
      <c r="C148" s="96"/>
      <c r="D148" s="96"/>
      <c r="E148" s="96"/>
      <c r="F148" s="4" t="s">
        <v>9</v>
      </c>
      <c r="G148" s="4" t="s">
        <v>10</v>
      </c>
      <c r="H148" s="4" t="s">
        <v>11</v>
      </c>
      <c r="I148" s="96"/>
      <c r="J148" s="96"/>
    </row>
    <row r="149" spans="1:10">
      <c r="A149" s="5" t="s">
        <v>790</v>
      </c>
      <c r="B149" s="6">
        <v>44945.755531099538</v>
      </c>
      <c r="C149" s="5" t="s">
        <v>174</v>
      </c>
      <c r="D149" s="7"/>
      <c r="E149" s="8"/>
      <c r="F149" s="9">
        <v>1107.45</v>
      </c>
      <c r="I149" s="10" t="s">
        <v>9</v>
      </c>
      <c r="J149" s="8" t="s">
        <v>174</v>
      </c>
    </row>
    <row r="150" spans="1:10">
      <c r="A150" s="11" t="s">
        <v>22</v>
      </c>
      <c r="B150" s="3"/>
      <c r="C150" s="3"/>
      <c r="D150" s="7"/>
      <c r="E150" s="8"/>
      <c r="H150" s="9"/>
      <c r="I150" s="10"/>
      <c r="J150" s="5"/>
    </row>
    <row r="151" spans="1:10" ht="15.75">
      <c r="A151" s="13" t="s">
        <v>23</v>
      </c>
      <c r="B151" s="13" t="s">
        <v>24</v>
      </c>
      <c r="C151" s="13" t="s">
        <v>25</v>
      </c>
      <c r="D151" s="59">
        <v>112626654</v>
      </c>
      <c r="E151" s="14">
        <v>112636345</v>
      </c>
      <c r="H151" s="9"/>
      <c r="I151" s="10"/>
      <c r="J151" s="5"/>
    </row>
    <row r="152" spans="1:10">
      <c r="D152" s="61" t="s">
        <v>641</v>
      </c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806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95" t="s">
        <v>0</v>
      </c>
      <c r="B156" s="95" t="s">
        <v>2</v>
      </c>
      <c r="C156" s="95" t="s">
        <v>3</v>
      </c>
      <c r="D156" s="95" t="s">
        <v>4</v>
      </c>
      <c r="E156" s="95" t="s">
        <v>5</v>
      </c>
      <c r="F156" s="97" t="s">
        <v>6</v>
      </c>
      <c r="G156" s="98"/>
      <c r="H156" s="99"/>
      <c r="I156" s="95" t="s">
        <v>7</v>
      </c>
      <c r="J156" s="95" t="s">
        <v>8</v>
      </c>
    </row>
    <row r="157" spans="1:10">
      <c r="A157" s="96"/>
      <c r="B157" s="96"/>
      <c r="C157" s="96"/>
      <c r="D157" s="96"/>
      <c r="E157" s="96"/>
      <c r="F157" s="4" t="s">
        <v>9</v>
      </c>
      <c r="G157" s="4" t="s">
        <v>10</v>
      </c>
      <c r="H157" s="4" t="s">
        <v>11</v>
      </c>
      <c r="I157" s="96"/>
      <c r="J157" s="96"/>
    </row>
    <row r="158" spans="1:10">
      <c r="A158" s="5" t="s">
        <v>846</v>
      </c>
      <c r="B158" s="6">
        <v>44946.753378298614</v>
      </c>
      <c r="C158" s="5" t="s">
        <v>174</v>
      </c>
      <c r="D158" s="7"/>
      <c r="E158" s="8"/>
      <c r="F158" s="9">
        <v>1075.42</v>
      </c>
      <c r="I158" s="10" t="s">
        <v>9</v>
      </c>
      <c r="J158" s="8" t="s">
        <v>174</v>
      </c>
    </row>
    <row r="159" spans="1:10">
      <c r="A159" s="5" t="s">
        <v>846</v>
      </c>
      <c r="B159" s="6">
        <v>44946.753378298614</v>
      </c>
      <c r="C159" s="5" t="s">
        <v>174</v>
      </c>
      <c r="D159" s="7"/>
      <c r="E159" s="8"/>
      <c r="H159" s="9">
        <v>24.51</v>
      </c>
      <c r="I159" s="10" t="s">
        <v>37</v>
      </c>
      <c r="J159" s="8" t="s">
        <v>174</v>
      </c>
    </row>
    <row r="160" spans="1:10">
      <c r="A160" s="11" t="s">
        <v>22</v>
      </c>
      <c r="B160" s="3"/>
      <c r="C160" s="3"/>
      <c r="D160" s="10"/>
      <c r="E160" s="8"/>
      <c r="H160" s="9"/>
      <c r="I160" s="10"/>
      <c r="J160" s="5"/>
    </row>
    <row r="161" spans="1:10" ht="15.75">
      <c r="A161" s="13" t="s">
        <v>23</v>
      </c>
      <c r="B161" s="13" t="s">
        <v>24</v>
      </c>
      <c r="C161" s="13" t="s">
        <v>25</v>
      </c>
      <c r="D161" s="28">
        <v>112631882</v>
      </c>
      <c r="E161" s="14">
        <v>112636346</v>
      </c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3" spans="1:10">
      <c r="A163" s="5"/>
      <c r="B163" s="6"/>
      <c r="C163" s="5"/>
      <c r="D163" s="7"/>
      <c r="E163" s="8"/>
      <c r="H163" s="9"/>
      <c r="I163" s="10"/>
      <c r="J163" s="5"/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802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95" t="s">
        <v>0</v>
      </c>
      <c r="B166" s="95" t="s">
        <v>2</v>
      </c>
      <c r="C166" s="95" t="s">
        <v>3</v>
      </c>
      <c r="D166" s="95" t="s">
        <v>4</v>
      </c>
      <c r="E166" s="95" t="s">
        <v>5</v>
      </c>
      <c r="F166" s="97" t="s">
        <v>6</v>
      </c>
      <c r="G166" s="98"/>
      <c r="H166" s="99"/>
      <c r="I166" s="95" t="s">
        <v>7</v>
      </c>
      <c r="J166" s="95" t="s">
        <v>8</v>
      </c>
    </row>
    <row r="167" spans="1:10">
      <c r="A167" s="96"/>
      <c r="B167" s="96"/>
      <c r="C167" s="96"/>
      <c r="D167" s="96"/>
      <c r="E167" s="96"/>
      <c r="F167" s="4" t="s">
        <v>9</v>
      </c>
      <c r="G167" s="4" t="s">
        <v>10</v>
      </c>
      <c r="H167" s="4" t="s">
        <v>11</v>
      </c>
      <c r="I167" s="96"/>
      <c r="J167" s="96"/>
    </row>
    <row r="168" spans="1:10">
      <c r="A168" s="5" t="s">
        <v>847</v>
      </c>
      <c r="B168" s="6">
        <v>44947.584768946763</v>
      </c>
      <c r="C168" s="5" t="s">
        <v>174</v>
      </c>
      <c r="D168" s="7"/>
      <c r="E168" s="8"/>
      <c r="F168" s="9">
        <v>1829.09</v>
      </c>
      <c r="I168" s="10" t="s">
        <v>9</v>
      </c>
      <c r="J168" s="8" t="s">
        <v>174</v>
      </c>
    </row>
    <row r="169" spans="1:10">
      <c r="A169" s="5" t="s">
        <v>847</v>
      </c>
      <c r="B169" s="6">
        <v>44947.584768946763</v>
      </c>
      <c r="C169" s="5" t="s">
        <v>174</v>
      </c>
      <c r="D169" s="7"/>
      <c r="E169" s="8"/>
      <c r="H169" s="9">
        <v>77.8</v>
      </c>
      <c r="I169" s="10" t="s">
        <v>37</v>
      </c>
      <c r="J169" s="8" t="s">
        <v>174</v>
      </c>
    </row>
    <row r="170" spans="1:10">
      <c r="A170" s="11" t="s">
        <v>22</v>
      </c>
      <c r="B170" s="3"/>
      <c r="C170" s="3"/>
      <c r="D170" s="10"/>
      <c r="E170" s="8"/>
      <c r="H170" s="9"/>
      <c r="I170" s="10"/>
      <c r="J170" s="5"/>
    </row>
    <row r="171" spans="1:10" ht="15.75">
      <c r="A171" s="13" t="s">
        <v>23</v>
      </c>
      <c r="B171" s="13" t="s">
        <v>24</v>
      </c>
      <c r="C171" s="13" t="s">
        <v>25</v>
      </c>
      <c r="D171" s="69">
        <v>112644378</v>
      </c>
      <c r="E171" s="14">
        <v>112644450</v>
      </c>
      <c r="H171" s="9"/>
      <c r="I171" s="10"/>
      <c r="J171" s="5"/>
    </row>
    <row r="172" spans="1:10">
      <c r="D172" s="35" t="s">
        <v>641</v>
      </c>
    </row>
    <row r="174" spans="1:10">
      <c r="A174" s="1" t="s">
        <v>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3" t="s">
        <v>940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95" t="s">
        <v>0</v>
      </c>
      <c r="B176" s="95" t="s">
        <v>2</v>
      </c>
      <c r="C176" s="95" t="s">
        <v>3</v>
      </c>
      <c r="D176" s="95" t="s">
        <v>4</v>
      </c>
      <c r="E176" s="95" t="s">
        <v>5</v>
      </c>
      <c r="F176" s="97" t="s">
        <v>6</v>
      </c>
      <c r="G176" s="98"/>
      <c r="H176" s="99"/>
      <c r="I176" s="95" t="s">
        <v>7</v>
      </c>
      <c r="J176" s="95" t="s">
        <v>8</v>
      </c>
    </row>
    <row r="177" spans="1:10">
      <c r="A177" s="96"/>
      <c r="B177" s="96"/>
      <c r="C177" s="96"/>
      <c r="D177" s="96"/>
      <c r="E177" s="96"/>
      <c r="F177" s="4" t="s">
        <v>9</v>
      </c>
      <c r="G177" s="4" t="s">
        <v>10</v>
      </c>
      <c r="H177" s="4" t="s">
        <v>11</v>
      </c>
      <c r="I177" s="96"/>
      <c r="J177" s="96"/>
    </row>
    <row r="178" spans="1:10">
      <c r="A178" s="40" t="s">
        <v>941</v>
      </c>
      <c r="B178" s="41"/>
      <c r="C178" s="42"/>
      <c r="D178" s="70"/>
      <c r="E178" s="71"/>
      <c r="F178" s="9"/>
      <c r="I178" s="10"/>
      <c r="J178" s="5"/>
    </row>
    <row r="179" spans="1:10">
      <c r="A179" s="11" t="s">
        <v>22</v>
      </c>
      <c r="B179" s="3"/>
      <c r="C179" s="3"/>
      <c r="D179" s="7"/>
      <c r="E179" s="8"/>
      <c r="H179" s="9"/>
      <c r="I179" s="10"/>
      <c r="J179" s="5"/>
    </row>
    <row r="180" spans="1:10" ht="15.75">
      <c r="A180" s="13" t="s">
        <v>23</v>
      </c>
      <c r="B180" s="13" t="s">
        <v>24</v>
      </c>
      <c r="C180" s="13" t="s">
        <v>25</v>
      </c>
      <c r="D180" s="28"/>
      <c r="E180" s="14"/>
      <c r="H180" s="9"/>
      <c r="I180" s="10"/>
      <c r="J180" s="5"/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872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95" t="s">
        <v>0</v>
      </c>
      <c r="B185" s="95" t="s">
        <v>2</v>
      </c>
      <c r="C185" s="95" t="s">
        <v>3</v>
      </c>
      <c r="D185" s="95" t="s">
        <v>4</v>
      </c>
      <c r="E185" s="95" t="s">
        <v>5</v>
      </c>
      <c r="F185" s="97" t="s">
        <v>6</v>
      </c>
      <c r="G185" s="98"/>
      <c r="H185" s="99"/>
      <c r="I185" s="95" t="s">
        <v>7</v>
      </c>
      <c r="J185" s="95" t="s">
        <v>8</v>
      </c>
    </row>
    <row r="186" spans="1:10">
      <c r="A186" s="96"/>
      <c r="B186" s="96"/>
      <c r="C186" s="96"/>
      <c r="D186" s="96"/>
      <c r="E186" s="96"/>
      <c r="F186" s="4" t="s">
        <v>9</v>
      </c>
      <c r="G186" s="4" t="s">
        <v>10</v>
      </c>
      <c r="H186" s="4" t="s">
        <v>11</v>
      </c>
      <c r="I186" s="96"/>
      <c r="J186" s="96"/>
    </row>
    <row r="187" spans="1:10">
      <c r="A187" s="5" t="s">
        <v>893</v>
      </c>
      <c r="B187" s="6">
        <v>44950.758797106479</v>
      </c>
      <c r="C187" s="5" t="s">
        <v>174</v>
      </c>
      <c r="D187" s="7"/>
      <c r="E187" s="8"/>
      <c r="F187" s="9">
        <v>1334.56</v>
      </c>
      <c r="I187" s="10" t="s">
        <v>9</v>
      </c>
      <c r="J187" s="8" t="s">
        <v>174</v>
      </c>
    </row>
    <row r="188" spans="1:10">
      <c r="A188" s="11" t="s">
        <v>22</v>
      </c>
      <c r="B188" s="3"/>
      <c r="C188" s="3"/>
      <c r="D188" s="7"/>
      <c r="E188" s="8"/>
      <c r="H188" s="9"/>
      <c r="I188" s="10"/>
      <c r="J188" s="5"/>
    </row>
    <row r="189" spans="1:10" ht="15.75">
      <c r="A189" s="13" t="s">
        <v>23</v>
      </c>
      <c r="B189" s="13" t="s">
        <v>24</v>
      </c>
      <c r="C189" s="13" t="s">
        <v>25</v>
      </c>
      <c r="D189" s="69">
        <v>112651191</v>
      </c>
      <c r="E189" s="14">
        <v>112651359</v>
      </c>
      <c r="H189" s="9"/>
      <c r="I189" s="10"/>
      <c r="J189" s="5"/>
    </row>
    <row r="190" spans="1:10">
      <c r="D190" s="35" t="s">
        <v>641</v>
      </c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909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95" t="s">
        <v>0</v>
      </c>
      <c r="B194" s="95" t="s">
        <v>2</v>
      </c>
      <c r="C194" s="95" t="s">
        <v>3</v>
      </c>
      <c r="D194" s="95" t="s">
        <v>4</v>
      </c>
      <c r="E194" s="95" t="s">
        <v>5</v>
      </c>
      <c r="F194" s="97" t="s">
        <v>6</v>
      </c>
      <c r="G194" s="98"/>
      <c r="H194" s="99"/>
      <c r="I194" s="95" t="s">
        <v>7</v>
      </c>
      <c r="J194" s="95" t="s">
        <v>8</v>
      </c>
    </row>
    <row r="195" spans="1:10">
      <c r="A195" s="96"/>
      <c r="B195" s="96"/>
      <c r="C195" s="96"/>
      <c r="D195" s="96"/>
      <c r="E195" s="96"/>
      <c r="F195" s="4" t="s">
        <v>9</v>
      </c>
      <c r="G195" s="4" t="s">
        <v>10</v>
      </c>
      <c r="H195" s="4" t="s">
        <v>11</v>
      </c>
      <c r="I195" s="96"/>
      <c r="J195" s="96"/>
    </row>
    <row r="196" spans="1:10">
      <c r="A196" s="5" t="s">
        <v>929</v>
      </c>
      <c r="B196" s="6">
        <v>44951.675486793982</v>
      </c>
      <c r="C196" s="5" t="s">
        <v>174</v>
      </c>
      <c r="D196" s="10"/>
      <c r="E196" s="8"/>
      <c r="F196" s="9">
        <v>1837.91</v>
      </c>
      <c r="I196" s="10" t="s">
        <v>9</v>
      </c>
      <c r="J196" s="8" t="s">
        <v>174</v>
      </c>
    </row>
    <row r="197" spans="1:10">
      <c r="A197" s="11" t="s">
        <v>22</v>
      </c>
      <c r="B197" s="3"/>
      <c r="C197" s="3"/>
      <c r="D197" s="7"/>
      <c r="E197" s="8"/>
      <c r="H197" s="9"/>
      <c r="I197" s="10"/>
      <c r="J197" s="5"/>
    </row>
    <row r="198" spans="1:10" ht="15.75">
      <c r="A198" s="13" t="s">
        <v>23</v>
      </c>
      <c r="B198" s="13" t="s">
        <v>24</v>
      </c>
      <c r="C198" s="13" t="s">
        <v>25</v>
      </c>
      <c r="D198" s="69">
        <v>112659398</v>
      </c>
      <c r="E198" s="14">
        <v>112659598</v>
      </c>
      <c r="H198" s="9"/>
      <c r="I198" s="10"/>
      <c r="J198" s="5"/>
    </row>
    <row r="199" spans="1:10">
      <c r="A199" s="5"/>
      <c r="B199" s="6"/>
      <c r="C199" s="5"/>
      <c r="D199" s="35" t="s">
        <v>641</v>
      </c>
      <c r="E199" s="8"/>
      <c r="H199" s="9"/>
      <c r="I199" s="10"/>
      <c r="J199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946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5" t="s">
        <v>0</v>
      </c>
      <c r="B203" s="95" t="s">
        <v>2</v>
      </c>
      <c r="C203" s="95" t="s">
        <v>3</v>
      </c>
      <c r="D203" s="95" t="s">
        <v>4</v>
      </c>
      <c r="E203" s="95" t="s">
        <v>5</v>
      </c>
      <c r="F203" s="97" t="s">
        <v>6</v>
      </c>
      <c r="G203" s="98"/>
      <c r="H203" s="99"/>
      <c r="I203" s="95" t="s">
        <v>7</v>
      </c>
      <c r="J203" s="95" t="s">
        <v>8</v>
      </c>
    </row>
    <row r="204" spans="1:10">
      <c r="A204" s="96"/>
      <c r="B204" s="96"/>
      <c r="C204" s="96"/>
      <c r="D204" s="96"/>
      <c r="E204" s="96"/>
      <c r="F204" s="4" t="s">
        <v>9</v>
      </c>
      <c r="G204" s="4" t="s">
        <v>10</v>
      </c>
      <c r="H204" s="4" t="s">
        <v>11</v>
      </c>
      <c r="I204" s="96"/>
      <c r="J204" s="96"/>
    </row>
    <row r="205" spans="1:10">
      <c r="A205" s="5" t="s">
        <v>968</v>
      </c>
      <c r="B205" s="6">
        <v>44952.755757199076</v>
      </c>
      <c r="C205" s="5" t="s">
        <v>174</v>
      </c>
      <c r="D205" s="7"/>
      <c r="E205" s="8"/>
      <c r="F205" s="9">
        <v>1761.06</v>
      </c>
      <c r="I205" s="10" t="s">
        <v>9</v>
      </c>
      <c r="J205" s="8" t="s">
        <v>174</v>
      </c>
    </row>
    <row r="206" spans="1:10">
      <c r="A206" s="11" t="s">
        <v>22</v>
      </c>
      <c r="B206" s="3"/>
      <c r="C206" s="3"/>
      <c r="D206" s="7"/>
      <c r="E206" s="8"/>
      <c r="H206" s="9"/>
      <c r="I206" s="10"/>
      <c r="J206" s="5"/>
    </row>
    <row r="207" spans="1:10" ht="15.75">
      <c r="A207" s="13" t="s">
        <v>23</v>
      </c>
      <c r="B207" s="13" t="s">
        <v>24</v>
      </c>
      <c r="C207" s="13" t="s">
        <v>25</v>
      </c>
      <c r="D207" s="28">
        <v>112672294</v>
      </c>
      <c r="E207" s="14">
        <v>112672369</v>
      </c>
      <c r="H207" s="9"/>
      <c r="I207" s="10"/>
      <c r="J207" s="5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985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5" t="s">
        <v>0</v>
      </c>
      <c r="B212" s="95" t="s">
        <v>2</v>
      </c>
      <c r="C212" s="95" t="s">
        <v>3</v>
      </c>
      <c r="D212" s="95" t="s">
        <v>4</v>
      </c>
      <c r="E212" s="95" t="s">
        <v>5</v>
      </c>
      <c r="F212" s="97" t="s">
        <v>6</v>
      </c>
      <c r="G212" s="98"/>
      <c r="H212" s="99"/>
      <c r="I212" s="95" t="s">
        <v>7</v>
      </c>
      <c r="J212" s="95" t="s">
        <v>8</v>
      </c>
    </row>
    <row r="213" spans="1:10">
      <c r="A213" s="96"/>
      <c r="B213" s="96"/>
      <c r="C213" s="96"/>
      <c r="D213" s="96"/>
      <c r="E213" s="96"/>
      <c r="F213" s="4" t="s">
        <v>9</v>
      </c>
      <c r="G213" s="4" t="s">
        <v>10</v>
      </c>
      <c r="H213" s="4" t="s">
        <v>11</v>
      </c>
      <c r="I213" s="96"/>
      <c r="J213" s="96"/>
    </row>
    <row r="214" spans="1:10">
      <c r="A214" s="5" t="s">
        <v>1025</v>
      </c>
      <c r="B214" s="6">
        <v>44953.756891134261</v>
      </c>
      <c r="C214" s="5" t="s">
        <v>174</v>
      </c>
      <c r="D214" s="7"/>
      <c r="E214" s="8"/>
      <c r="F214" s="9">
        <v>2196.36</v>
      </c>
      <c r="I214" s="10" t="s">
        <v>9</v>
      </c>
      <c r="J214" s="8" t="s">
        <v>174</v>
      </c>
    </row>
    <row r="215" spans="1:10">
      <c r="A215" s="11" t="s">
        <v>22</v>
      </c>
      <c r="B215" s="3"/>
      <c r="C215" s="3"/>
      <c r="D215" s="7"/>
      <c r="E215" s="8"/>
      <c r="H215" s="9"/>
      <c r="I215" s="5"/>
      <c r="J215" s="8"/>
    </row>
    <row r="216" spans="1:10" ht="15.75">
      <c r="A216" s="13" t="s">
        <v>23</v>
      </c>
      <c r="B216" s="13" t="s">
        <v>24</v>
      </c>
      <c r="C216" s="13" t="s">
        <v>25</v>
      </c>
      <c r="D216" s="28">
        <v>112672299</v>
      </c>
      <c r="E216" s="14">
        <v>112672370</v>
      </c>
      <c r="H216" s="9"/>
      <c r="I216" s="5"/>
      <c r="J216" s="8"/>
    </row>
    <row r="217" spans="1:10">
      <c r="A217" s="5"/>
      <c r="B217" s="6"/>
      <c r="C217" s="5"/>
      <c r="D217" s="7"/>
      <c r="E217" s="8"/>
      <c r="H217" s="9"/>
      <c r="I217" s="5"/>
      <c r="J217" s="8"/>
    </row>
    <row r="218" spans="1:10">
      <c r="A218" s="5"/>
      <c r="B218" s="6"/>
      <c r="C218" s="5"/>
      <c r="D218" s="7"/>
      <c r="E218" s="8"/>
      <c r="H218" s="9"/>
      <c r="I218" s="5"/>
      <c r="J218" s="8"/>
    </row>
    <row r="219" spans="1:10">
      <c r="A219" s="1" t="s">
        <v>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3" t="s">
        <v>981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95" t="s">
        <v>0</v>
      </c>
      <c r="B221" s="95" t="s">
        <v>2</v>
      </c>
      <c r="C221" s="95" t="s">
        <v>3</v>
      </c>
      <c r="D221" s="95" t="s">
        <v>4</v>
      </c>
      <c r="E221" s="95" t="s">
        <v>5</v>
      </c>
      <c r="F221" s="97" t="s">
        <v>6</v>
      </c>
      <c r="G221" s="98"/>
      <c r="H221" s="99"/>
      <c r="I221" s="95" t="s">
        <v>7</v>
      </c>
      <c r="J221" s="95" t="s">
        <v>8</v>
      </c>
    </row>
    <row r="222" spans="1:10">
      <c r="A222" s="96"/>
      <c r="B222" s="96"/>
      <c r="C222" s="96"/>
      <c r="D222" s="96"/>
      <c r="E222" s="96"/>
      <c r="F222" s="4" t="s">
        <v>9</v>
      </c>
      <c r="G222" s="4" t="s">
        <v>10</v>
      </c>
      <c r="H222" s="4" t="s">
        <v>11</v>
      </c>
      <c r="I222" s="96"/>
      <c r="J222" s="96"/>
    </row>
    <row r="223" spans="1:10">
      <c r="A223" s="5" t="s">
        <v>1026</v>
      </c>
      <c r="B223" s="6">
        <v>44954.594835462965</v>
      </c>
      <c r="C223" s="5" t="s">
        <v>174</v>
      </c>
      <c r="D223" s="7"/>
      <c r="E223" s="8"/>
      <c r="F223" s="9">
        <v>1683.18</v>
      </c>
      <c r="I223" s="10" t="s">
        <v>9</v>
      </c>
      <c r="J223" s="8" t="s">
        <v>174</v>
      </c>
    </row>
    <row r="224" spans="1:10">
      <c r="A224" s="5" t="s">
        <v>1026</v>
      </c>
      <c r="B224" s="6">
        <v>44954.594835462965</v>
      </c>
      <c r="C224" s="5" t="s">
        <v>174</v>
      </c>
      <c r="D224" s="7"/>
      <c r="E224" s="8"/>
      <c r="H224" s="9">
        <v>159.9</v>
      </c>
      <c r="I224" s="10" t="s">
        <v>37</v>
      </c>
      <c r="J224" s="8" t="s">
        <v>174</v>
      </c>
    </row>
    <row r="225" spans="1:10">
      <c r="A225" s="11" t="s">
        <v>22</v>
      </c>
      <c r="B225" s="3"/>
      <c r="C225" s="3"/>
      <c r="D225" s="7"/>
      <c r="E225" s="8"/>
      <c r="H225" s="9"/>
      <c r="I225" s="5"/>
      <c r="J225" s="8"/>
    </row>
    <row r="226" spans="1:10" ht="15.75">
      <c r="A226" s="13" t="s">
        <v>23</v>
      </c>
      <c r="B226" s="13" t="s">
        <v>24</v>
      </c>
      <c r="C226" s="13" t="s">
        <v>25</v>
      </c>
      <c r="D226" s="28">
        <v>112673679</v>
      </c>
      <c r="E226" s="14">
        <v>112681917</v>
      </c>
      <c r="H226" s="9"/>
      <c r="I226" s="5"/>
      <c r="J226" s="8"/>
    </row>
    <row r="229" spans="1:10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3" t="s">
        <v>1052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95" t="s">
        <v>0</v>
      </c>
      <c r="B231" s="95" t="s">
        <v>2</v>
      </c>
      <c r="C231" s="95" t="s">
        <v>3</v>
      </c>
      <c r="D231" s="95" t="s">
        <v>4</v>
      </c>
      <c r="E231" s="95" t="s">
        <v>5</v>
      </c>
      <c r="F231" s="97" t="s">
        <v>6</v>
      </c>
      <c r="G231" s="98"/>
      <c r="H231" s="99"/>
      <c r="I231" s="95" t="s">
        <v>7</v>
      </c>
      <c r="J231" s="95" t="s">
        <v>8</v>
      </c>
    </row>
    <row r="232" spans="1:10">
      <c r="A232" s="96"/>
      <c r="B232" s="96"/>
      <c r="C232" s="96"/>
      <c r="D232" s="96"/>
      <c r="E232" s="96"/>
      <c r="F232" s="4" t="s">
        <v>9</v>
      </c>
      <c r="G232" s="4" t="s">
        <v>10</v>
      </c>
      <c r="H232" s="4" t="s">
        <v>11</v>
      </c>
      <c r="I232" s="96"/>
      <c r="J232" s="96"/>
    </row>
    <row r="233" spans="1:10">
      <c r="A233" s="5" t="s">
        <v>1076</v>
      </c>
      <c r="B233" s="6">
        <v>44956.755622013887</v>
      </c>
      <c r="C233" s="5" t="s">
        <v>174</v>
      </c>
      <c r="D233" s="7"/>
      <c r="E233" s="8"/>
      <c r="F233" s="9">
        <v>1491.89</v>
      </c>
      <c r="I233" s="10" t="s">
        <v>9</v>
      </c>
      <c r="J233" s="8" t="s">
        <v>174</v>
      </c>
    </row>
    <row r="234" spans="1:10">
      <c r="A234" s="5" t="s">
        <v>1076</v>
      </c>
      <c r="B234" s="6">
        <v>44956.755622013887</v>
      </c>
      <c r="C234" s="5" t="s">
        <v>174</v>
      </c>
      <c r="D234" s="7"/>
      <c r="E234" s="8"/>
      <c r="H234" s="9">
        <v>237.72</v>
      </c>
      <c r="I234" s="10" t="s">
        <v>37</v>
      </c>
      <c r="J234" s="8" t="s">
        <v>174</v>
      </c>
    </row>
    <row r="235" spans="1:10">
      <c r="A235" s="11" t="s">
        <v>22</v>
      </c>
      <c r="B235" s="3"/>
      <c r="C235" s="3"/>
      <c r="D235" s="7"/>
      <c r="E235" s="8"/>
      <c r="G235" s="9"/>
      <c r="I235" s="10"/>
      <c r="J235" s="8"/>
    </row>
    <row r="236" spans="1:10" ht="15.75">
      <c r="A236" s="13" t="s">
        <v>23</v>
      </c>
      <c r="B236" s="13" t="s">
        <v>24</v>
      </c>
      <c r="C236" s="13" t="s">
        <v>25</v>
      </c>
      <c r="D236" s="28">
        <v>112691573</v>
      </c>
      <c r="E236" s="14">
        <v>112691883</v>
      </c>
      <c r="G236" s="9"/>
      <c r="I236" s="10"/>
      <c r="J236" s="8"/>
    </row>
    <row r="237" spans="1:10" ht="15.75">
      <c r="A237" s="5"/>
      <c r="B237" s="6"/>
      <c r="C237" s="5"/>
      <c r="D237" s="69">
        <v>112691635</v>
      </c>
      <c r="E237" s="34">
        <v>112691852</v>
      </c>
      <c r="F237" s="35" t="s">
        <v>1126</v>
      </c>
      <c r="G237" s="9"/>
      <c r="I237" s="10"/>
      <c r="J237" s="8"/>
    </row>
    <row r="238" spans="1:10">
      <c r="A238" s="17" t="s">
        <v>1211</v>
      </c>
      <c r="B238" s="17"/>
      <c r="C238" s="17"/>
    </row>
    <row r="240" spans="1:10">
      <c r="A240" s="1" t="s">
        <v>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3" t="s">
        <v>1093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95" t="s">
        <v>0</v>
      </c>
      <c r="B242" s="95" t="s">
        <v>2</v>
      </c>
      <c r="C242" s="95" t="s">
        <v>3</v>
      </c>
      <c r="D242" s="95" t="s">
        <v>4</v>
      </c>
      <c r="E242" s="95" t="s">
        <v>5</v>
      </c>
      <c r="F242" s="97" t="s">
        <v>6</v>
      </c>
      <c r="G242" s="98"/>
      <c r="H242" s="99"/>
      <c r="I242" s="95" t="s">
        <v>7</v>
      </c>
      <c r="J242" s="95" t="s">
        <v>8</v>
      </c>
    </row>
    <row r="243" spans="1:10">
      <c r="A243" s="96"/>
      <c r="B243" s="96"/>
      <c r="C243" s="96"/>
      <c r="D243" s="96"/>
      <c r="E243" s="96"/>
      <c r="F243" s="4" t="s">
        <v>9</v>
      </c>
      <c r="G243" s="4" t="s">
        <v>10</v>
      </c>
      <c r="H243" s="4" t="s">
        <v>11</v>
      </c>
      <c r="I243" s="96"/>
      <c r="J243" s="96"/>
    </row>
    <row r="244" spans="1:10">
      <c r="A244" s="5" t="s">
        <v>1117</v>
      </c>
      <c r="B244" s="6">
        <v>44957.7539196875</v>
      </c>
      <c r="C244" s="5" t="s">
        <v>174</v>
      </c>
      <c r="D244" s="10"/>
      <c r="E244" s="8"/>
      <c r="F244" s="9">
        <v>2385.11</v>
      </c>
      <c r="I244" s="10" t="s">
        <v>9</v>
      </c>
      <c r="J244" s="8" t="s">
        <v>174</v>
      </c>
    </row>
    <row r="245" spans="1:10">
      <c r="A245" s="11" t="s">
        <v>22</v>
      </c>
      <c r="B245" s="3"/>
      <c r="C245" s="3"/>
      <c r="D245" s="7"/>
      <c r="E245" s="8"/>
      <c r="G245" s="9"/>
      <c r="I245" s="10"/>
      <c r="J245" s="5"/>
    </row>
    <row r="246" spans="1:10" ht="15.75">
      <c r="A246" s="13" t="s">
        <v>23</v>
      </c>
      <c r="B246" s="13" t="s">
        <v>24</v>
      </c>
      <c r="C246" s="13" t="s">
        <v>25</v>
      </c>
      <c r="D246" s="69">
        <v>112692591</v>
      </c>
      <c r="E246" s="14">
        <v>112693133</v>
      </c>
      <c r="G246" s="9"/>
      <c r="I246" s="10"/>
      <c r="J246" s="5"/>
    </row>
    <row r="247" spans="1:10">
      <c r="D247" s="35" t="s">
        <v>641</v>
      </c>
    </row>
    <row r="249" spans="1:10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3" t="s">
        <v>1131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95" t="s">
        <v>0</v>
      </c>
      <c r="B251" s="95" t="s">
        <v>2</v>
      </c>
      <c r="C251" s="95" t="s">
        <v>3</v>
      </c>
      <c r="D251" s="95" t="s">
        <v>4</v>
      </c>
      <c r="E251" s="95" t="s">
        <v>5</v>
      </c>
      <c r="F251" s="97" t="s">
        <v>6</v>
      </c>
      <c r="G251" s="98"/>
      <c r="H251" s="99"/>
      <c r="I251" s="95" t="s">
        <v>7</v>
      </c>
      <c r="J251" s="95" t="s">
        <v>8</v>
      </c>
    </row>
    <row r="252" spans="1:10">
      <c r="A252" s="96"/>
      <c r="B252" s="96"/>
      <c r="C252" s="96"/>
      <c r="D252" s="96"/>
      <c r="E252" s="96"/>
      <c r="F252" s="4" t="s">
        <v>9</v>
      </c>
      <c r="G252" s="4" t="s">
        <v>10</v>
      </c>
      <c r="H252" s="4" t="s">
        <v>11</v>
      </c>
      <c r="I252" s="96"/>
      <c r="J252" s="96"/>
    </row>
    <row r="253" spans="1:10">
      <c r="A253" s="5" t="s">
        <v>1150</v>
      </c>
      <c r="B253" s="6">
        <v>44958.753440497683</v>
      </c>
      <c r="C253" s="5" t="s">
        <v>174</v>
      </c>
      <c r="D253" s="7"/>
      <c r="E253" s="8"/>
      <c r="F253" s="9">
        <v>2111.58</v>
      </c>
      <c r="I253" s="10" t="s">
        <v>9</v>
      </c>
      <c r="J253" s="8" t="s">
        <v>174</v>
      </c>
    </row>
    <row r="254" spans="1:10">
      <c r="A254" s="11" t="s">
        <v>22</v>
      </c>
      <c r="B254" s="3"/>
      <c r="C254" s="3"/>
      <c r="D254" s="7"/>
      <c r="E254" s="8"/>
      <c r="H254" s="9"/>
      <c r="I254" s="10"/>
      <c r="J254" s="8"/>
    </row>
    <row r="255" spans="1:10" ht="15.75">
      <c r="A255" s="13" t="s">
        <v>23</v>
      </c>
      <c r="B255" s="13" t="s">
        <v>24</v>
      </c>
      <c r="C255" s="13" t="s">
        <v>25</v>
      </c>
      <c r="D255" s="69">
        <v>112695143</v>
      </c>
      <c r="E255" s="14">
        <v>112695379</v>
      </c>
      <c r="H255" s="9"/>
      <c r="I255" s="10"/>
      <c r="J255" s="8"/>
    </row>
    <row r="256" spans="1:10">
      <c r="D256" s="35" t="s">
        <v>641</v>
      </c>
    </row>
    <row r="258" spans="1:10">
      <c r="A258" s="1" t="s">
        <v>0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3" t="s">
        <v>1169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95" t="s">
        <v>0</v>
      </c>
      <c r="B260" s="95" t="s">
        <v>2</v>
      </c>
      <c r="C260" s="95" t="s">
        <v>3</v>
      </c>
      <c r="D260" s="95" t="s">
        <v>4</v>
      </c>
      <c r="E260" s="95" t="s">
        <v>5</v>
      </c>
      <c r="F260" s="97" t="s">
        <v>6</v>
      </c>
      <c r="G260" s="98"/>
      <c r="H260" s="99"/>
      <c r="I260" s="95" t="s">
        <v>7</v>
      </c>
      <c r="J260" s="95" t="s">
        <v>8</v>
      </c>
    </row>
    <row r="261" spans="1:10">
      <c r="A261" s="96"/>
      <c r="B261" s="96"/>
      <c r="C261" s="96"/>
      <c r="D261" s="96"/>
      <c r="E261" s="96"/>
      <c r="F261" s="4" t="s">
        <v>9</v>
      </c>
      <c r="G261" s="4" t="s">
        <v>10</v>
      </c>
      <c r="H261" s="4" t="s">
        <v>11</v>
      </c>
      <c r="I261" s="96"/>
      <c r="J261" s="96"/>
    </row>
    <row r="262" spans="1:10">
      <c r="A262" s="5" t="s">
        <v>1192</v>
      </c>
      <c r="B262" s="6">
        <v>44959.708853530094</v>
      </c>
      <c r="C262" s="5" t="s">
        <v>174</v>
      </c>
      <c r="D262" s="7"/>
      <c r="E262" s="8"/>
      <c r="F262" s="9">
        <v>2428.9699999999998</v>
      </c>
      <c r="I262" s="10" t="s">
        <v>9</v>
      </c>
      <c r="J262" s="8" t="s">
        <v>174</v>
      </c>
    </row>
    <row r="263" spans="1:10">
      <c r="A263" s="11" t="s">
        <v>22</v>
      </c>
      <c r="B263" s="3"/>
      <c r="C263" s="3"/>
      <c r="D263" s="7"/>
      <c r="E263" s="8"/>
      <c r="H263" s="9"/>
      <c r="I263" s="10"/>
      <c r="J263" s="5"/>
    </row>
    <row r="264" spans="1:10" ht="15.75">
      <c r="A264" s="13" t="s">
        <v>23</v>
      </c>
      <c r="B264" s="13" t="s">
        <v>24</v>
      </c>
      <c r="C264" s="13" t="s">
        <v>25</v>
      </c>
      <c r="D264" s="69">
        <v>112728647</v>
      </c>
      <c r="E264" s="14">
        <v>112729008</v>
      </c>
      <c r="H264" s="9"/>
      <c r="I264" s="10"/>
      <c r="J264" s="5"/>
    </row>
    <row r="265" spans="1:10">
      <c r="D265" s="35" t="s">
        <v>641</v>
      </c>
    </row>
    <row r="267" spans="1:10">
      <c r="A267" s="1" t="s">
        <v>0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3" t="s">
        <v>1217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95" t="s">
        <v>0</v>
      </c>
      <c r="B269" s="95" t="s">
        <v>2</v>
      </c>
      <c r="C269" s="95" t="s">
        <v>3</v>
      </c>
      <c r="D269" s="95" t="s">
        <v>4</v>
      </c>
      <c r="E269" s="95" t="s">
        <v>5</v>
      </c>
      <c r="F269" s="97" t="s">
        <v>6</v>
      </c>
      <c r="G269" s="98"/>
      <c r="H269" s="99"/>
      <c r="I269" s="95" t="s">
        <v>7</v>
      </c>
      <c r="J269" s="95" t="s">
        <v>8</v>
      </c>
    </row>
    <row r="270" spans="1:10">
      <c r="A270" s="96"/>
      <c r="B270" s="96"/>
      <c r="C270" s="96"/>
      <c r="D270" s="96"/>
      <c r="E270" s="96"/>
      <c r="F270" s="4" t="s">
        <v>9</v>
      </c>
      <c r="G270" s="4" t="s">
        <v>10</v>
      </c>
      <c r="H270" s="4" t="s">
        <v>11</v>
      </c>
      <c r="I270" s="96"/>
      <c r="J270" s="96"/>
    </row>
    <row r="271" spans="1:10">
      <c r="A271" s="5" t="s">
        <v>1260</v>
      </c>
      <c r="B271" s="6">
        <v>44960.753604502315</v>
      </c>
      <c r="C271" s="5" t="s">
        <v>174</v>
      </c>
      <c r="D271" s="7"/>
      <c r="E271" s="8"/>
      <c r="F271" s="9">
        <v>1332.66</v>
      </c>
      <c r="I271" s="10" t="s">
        <v>9</v>
      </c>
      <c r="J271" s="8" t="s">
        <v>174</v>
      </c>
    </row>
    <row r="272" spans="1:10">
      <c r="A272" s="11" t="s">
        <v>22</v>
      </c>
      <c r="B272" s="3"/>
      <c r="C272" s="3"/>
      <c r="D272" s="7"/>
      <c r="E272" s="8"/>
      <c r="H272" s="9"/>
      <c r="I272" s="10"/>
      <c r="J272" s="5"/>
    </row>
    <row r="273" spans="1:10" ht="15.75">
      <c r="A273" s="13" t="s">
        <v>23</v>
      </c>
      <c r="B273" s="13" t="s">
        <v>24</v>
      </c>
      <c r="C273" s="13" t="s">
        <v>25</v>
      </c>
      <c r="D273" s="69">
        <v>112728717</v>
      </c>
      <c r="E273" s="14">
        <v>112729009</v>
      </c>
      <c r="H273" s="9"/>
      <c r="I273" s="10"/>
      <c r="J273" s="5"/>
    </row>
    <row r="274" spans="1:10">
      <c r="A274" s="5"/>
      <c r="B274" s="6"/>
      <c r="C274" s="5"/>
      <c r="D274" s="35" t="s">
        <v>641</v>
      </c>
      <c r="E274" s="8"/>
      <c r="H274" s="9"/>
      <c r="I274" s="10"/>
      <c r="J274" s="5"/>
    </row>
    <row r="275" spans="1:10">
      <c r="A275" s="5"/>
      <c r="B275" s="6"/>
      <c r="C275" s="5"/>
      <c r="D275" s="7"/>
      <c r="E275" s="8"/>
      <c r="H275" s="9"/>
      <c r="I275" s="10"/>
      <c r="J275" s="5"/>
    </row>
    <row r="276" spans="1:10">
      <c r="A276" s="1" t="s">
        <v>0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3" t="s">
        <v>1214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95" t="s">
        <v>0</v>
      </c>
      <c r="B278" s="95" t="s">
        <v>2</v>
      </c>
      <c r="C278" s="95" t="s">
        <v>3</v>
      </c>
      <c r="D278" s="95" t="s">
        <v>4</v>
      </c>
      <c r="E278" s="95" t="s">
        <v>5</v>
      </c>
      <c r="F278" s="97" t="s">
        <v>6</v>
      </c>
      <c r="G278" s="98"/>
      <c r="H278" s="99"/>
      <c r="I278" s="95" t="s">
        <v>7</v>
      </c>
      <c r="J278" s="95" t="s">
        <v>8</v>
      </c>
    </row>
    <row r="279" spans="1:10">
      <c r="A279" s="96"/>
      <c r="B279" s="96"/>
      <c r="C279" s="96"/>
      <c r="D279" s="96"/>
      <c r="E279" s="96"/>
      <c r="F279" s="4" t="s">
        <v>9</v>
      </c>
      <c r="G279" s="4" t="s">
        <v>10</v>
      </c>
      <c r="H279" s="4" t="s">
        <v>11</v>
      </c>
      <c r="I279" s="96"/>
      <c r="J279" s="96"/>
    </row>
    <row r="280" spans="1:10">
      <c r="A280" s="5" t="s">
        <v>1261</v>
      </c>
      <c r="B280" s="6">
        <v>44961.588538622687</v>
      </c>
      <c r="C280" s="5" t="s">
        <v>174</v>
      </c>
      <c r="D280" s="7"/>
      <c r="E280" s="8"/>
      <c r="F280" s="9">
        <v>1688.74</v>
      </c>
      <c r="I280" s="10" t="s">
        <v>9</v>
      </c>
      <c r="J280" s="8" t="s">
        <v>174</v>
      </c>
    </row>
    <row r="281" spans="1:10">
      <c r="A281" s="5" t="s">
        <v>1261</v>
      </c>
      <c r="B281" s="6">
        <v>44961.588538622687</v>
      </c>
      <c r="C281" s="5" t="s">
        <v>174</v>
      </c>
      <c r="D281" s="7"/>
      <c r="E281" s="8"/>
      <c r="H281" s="9">
        <v>66.2</v>
      </c>
      <c r="I281" s="5" t="s">
        <v>36</v>
      </c>
      <c r="J281" s="8" t="s">
        <v>174</v>
      </c>
    </row>
    <row r="282" spans="1:10">
      <c r="A282" s="11" t="s">
        <v>22</v>
      </c>
      <c r="B282" s="3"/>
      <c r="C282" s="3"/>
      <c r="D282" s="7"/>
      <c r="E282" s="8"/>
      <c r="H282" s="9"/>
      <c r="I282" s="10"/>
      <c r="J282" s="5"/>
    </row>
    <row r="283" spans="1:10" ht="15.75">
      <c r="A283" s="13" t="s">
        <v>23</v>
      </c>
      <c r="B283" s="13" t="s">
        <v>24</v>
      </c>
      <c r="C283" s="13" t="s">
        <v>25</v>
      </c>
      <c r="D283" s="69">
        <v>112728620</v>
      </c>
      <c r="E283" s="14">
        <v>112729010</v>
      </c>
      <c r="H283" s="9"/>
      <c r="I283" s="10"/>
      <c r="J283" s="5"/>
    </row>
    <row r="284" spans="1:10">
      <c r="D284" s="35" t="s">
        <v>641</v>
      </c>
    </row>
    <row r="286" spans="1:10">
      <c r="A286" s="1" t="s">
        <v>0</v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3" t="s">
        <v>1283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95" t="s">
        <v>0</v>
      </c>
      <c r="B288" s="95" t="s">
        <v>2</v>
      </c>
      <c r="C288" s="95" t="s">
        <v>3</v>
      </c>
      <c r="D288" s="95" t="s">
        <v>4</v>
      </c>
      <c r="E288" s="95" t="s">
        <v>5</v>
      </c>
      <c r="F288" s="97" t="s">
        <v>6</v>
      </c>
      <c r="G288" s="98"/>
      <c r="H288" s="99"/>
      <c r="I288" s="95" t="s">
        <v>7</v>
      </c>
      <c r="J288" s="95" t="s">
        <v>8</v>
      </c>
    </row>
    <row r="289" spans="1:10">
      <c r="A289" s="96"/>
      <c r="B289" s="96"/>
      <c r="C289" s="96"/>
      <c r="D289" s="96"/>
      <c r="E289" s="96"/>
      <c r="F289" s="4" t="s">
        <v>9</v>
      </c>
      <c r="G289" s="4" t="s">
        <v>10</v>
      </c>
      <c r="H289" s="4" t="s">
        <v>11</v>
      </c>
      <c r="I289" s="96"/>
      <c r="J289" s="96"/>
    </row>
    <row r="290" spans="1:10">
      <c r="A290" s="5" t="s">
        <v>1306</v>
      </c>
      <c r="B290" s="6">
        <v>44963.751971284721</v>
      </c>
      <c r="C290" s="5" t="s">
        <v>174</v>
      </c>
      <c r="D290" s="7"/>
      <c r="E290" s="8"/>
      <c r="F290" s="9">
        <v>1174.47</v>
      </c>
      <c r="I290" s="10" t="s">
        <v>9</v>
      </c>
      <c r="J290" s="8" t="s">
        <v>174</v>
      </c>
    </row>
    <row r="291" spans="1:10">
      <c r="A291" s="11" t="s">
        <v>22</v>
      </c>
      <c r="B291" s="3"/>
      <c r="C291" s="3"/>
      <c r="D291" s="7"/>
      <c r="E291" s="8"/>
      <c r="H291" s="9"/>
      <c r="I291" s="10"/>
      <c r="J291" s="5"/>
    </row>
    <row r="292" spans="1:10" ht="15.75">
      <c r="A292" s="13" t="s">
        <v>23</v>
      </c>
      <c r="B292" s="13" t="s">
        <v>24</v>
      </c>
      <c r="C292" s="13" t="s">
        <v>25</v>
      </c>
      <c r="D292" s="69">
        <v>112730361</v>
      </c>
      <c r="E292" s="14">
        <v>112730482</v>
      </c>
      <c r="H292" s="9"/>
      <c r="I292" s="10"/>
      <c r="J292" s="5"/>
    </row>
    <row r="293" spans="1:10">
      <c r="D293" s="35" t="s">
        <v>641</v>
      </c>
    </row>
    <row r="295" spans="1:10">
      <c r="A295" s="1" t="s">
        <v>0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3" t="s">
        <v>1322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95" t="s">
        <v>0</v>
      </c>
      <c r="B297" s="95" t="s">
        <v>2</v>
      </c>
      <c r="C297" s="95" t="s">
        <v>3</v>
      </c>
      <c r="D297" s="95" t="s">
        <v>4</v>
      </c>
      <c r="E297" s="95" t="s">
        <v>5</v>
      </c>
      <c r="F297" s="97" t="s">
        <v>6</v>
      </c>
      <c r="G297" s="98"/>
      <c r="H297" s="99"/>
      <c r="I297" s="95" t="s">
        <v>7</v>
      </c>
      <c r="J297" s="95" t="s">
        <v>8</v>
      </c>
    </row>
    <row r="298" spans="1:10">
      <c r="A298" s="96"/>
      <c r="B298" s="96"/>
      <c r="C298" s="96"/>
      <c r="D298" s="96"/>
      <c r="E298" s="96"/>
      <c r="F298" s="4" t="s">
        <v>9</v>
      </c>
      <c r="G298" s="4" t="s">
        <v>10</v>
      </c>
      <c r="H298" s="4" t="s">
        <v>11</v>
      </c>
      <c r="I298" s="96"/>
      <c r="J298" s="96"/>
    </row>
    <row r="299" spans="1:10">
      <c r="A299" s="5" t="s">
        <v>1343</v>
      </c>
      <c r="B299" s="6">
        <v>44964.752373761577</v>
      </c>
      <c r="C299" s="5" t="s">
        <v>174</v>
      </c>
      <c r="D299" s="7"/>
      <c r="E299" s="8"/>
      <c r="F299" s="9">
        <v>1365.3</v>
      </c>
      <c r="I299" s="10" t="s">
        <v>9</v>
      </c>
      <c r="J299" s="8" t="s">
        <v>174</v>
      </c>
    </row>
    <row r="300" spans="1:10">
      <c r="A300" s="5" t="s">
        <v>1343</v>
      </c>
      <c r="B300" s="6">
        <v>44964.752373761577</v>
      </c>
      <c r="C300" s="5" t="s">
        <v>174</v>
      </c>
      <c r="D300" s="7"/>
      <c r="E300" s="8"/>
      <c r="H300" s="9">
        <v>47.3</v>
      </c>
      <c r="I300" s="5" t="s">
        <v>36</v>
      </c>
      <c r="J300" s="8" t="s">
        <v>174</v>
      </c>
    </row>
    <row r="301" spans="1:10">
      <c r="A301" s="11" t="s">
        <v>22</v>
      </c>
      <c r="B301" s="3"/>
      <c r="C301" s="3"/>
      <c r="D301" s="7"/>
      <c r="E301" s="8"/>
      <c r="H301" s="9"/>
      <c r="I301" s="10"/>
      <c r="J301" s="5"/>
    </row>
    <row r="302" spans="1:10" ht="15.75">
      <c r="A302" s="13" t="s">
        <v>23</v>
      </c>
      <c r="B302" s="13" t="s">
        <v>24</v>
      </c>
      <c r="C302" s="13" t="s">
        <v>25</v>
      </c>
      <c r="D302" s="69">
        <v>112732211</v>
      </c>
      <c r="E302" s="14">
        <v>112732516</v>
      </c>
      <c r="H302" s="9"/>
      <c r="I302" s="10"/>
      <c r="J302" s="5"/>
    </row>
    <row r="303" spans="1:10">
      <c r="D303" s="35" t="s">
        <v>641</v>
      </c>
    </row>
    <row r="305" spans="1:10">
      <c r="A305" s="1" t="s">
        <v>0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3" t="s">
        <v>1355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95" t="s">
        <v>0</v>
      </c>
      <c r="B307" s="95" t="s">
        <v>2</v>
      </c>
      <c r="C307" s="95" t="s">
        <v>3</v>
      </c>
      <c r="D307" s="95" t="s">
        <v>4</v>
      </c>
      <c r="E307" s="95" t="s">
        <v>5</v>
      </c>
      <c r="F307" s="97" t="s">
        <v>6</v>
      </c>
      <c r="G307" s="98"/>
      <c r="H307" s="99"/>
      <c r="I307" s="95" t="s">
        <v>7</v>
      </c>
      <c r="J307" s="95" t="s">
        <v>8</v>
      </c>
    </row>
    <row r="308" spans="1:10">
      <c r="A308" s="96"/>
      <c r="B308" s="96"/>
      <c r="C308" s="96"/>
      <c r="D308" s="96"/>
      <c r="E308" s="96"/>
      <c r="F308" s="4" t="s">
        <v>9</v>
      </c>
      <c r="G308" s="4" t="s">
        <v>10</v>
      </c>
      <c r="H308" s="4" t="s">
        <v>11</v>
      </c>
      <c r="I308" s="96"/>
      <c r="J308" s="96"/>
    </row>
    <row r="309" spans="1:10">
      <c r="A309" s="5" t="s">
        <v>1378</v>
      </c>
      <c r="B309" s="6">
        <v>44965.751697569445</v>
      </c>
      <c r="C309" s="5" t="s">
        <v>174</v>
      </c>
      <c r="D309" s="7"/>
      <c r="E309" s="8"/>
      <c r="F309" s="9">
        <v>1926.48</v>
      </c>
      <c r="I309" s="10" t="s">
        <v>9</v>
      </c>
      <c r="J309" s="8" t="s">
        <v>174</v>
      </c>
    </row>
    <row r="310" spans="1:10">
      <c r="A310" s="11" t="s">
        <v>22</v>
      </c>
      <c r="B310" s="3"/>
      <c r="C310" s="3"/>
      <c r="D310" s="7"/>
      <c r="E310" s="8"/>
      <c r="F310" s="9"/>
      <c r="I310" s="10"/>
      <c r="J310" s="5"/>
    </row>
    <row r="311" spans="1:10" ht="15.75">
      <c r="A311" s="13" t="s">
        <v>23</v>
      </c>
      <c r="B311" s="13" t="s">
        <v>24</v>
      </c>
      <c r="C311" s="13" t="s">
        <v>25</v>
      </c>
      <c r="D311" s="69">
        <v>112733921</v>
      </c>
      <c r="E311" s="14">
        <v>112734093</v>
      </c>
      <c r="F311" s="9"/>
      <c r="I311" s="10"/>
      <c r="J311" s="5"/>
    </row>
    <row r="312" spans="1:10">
      <c r="A312" s="5"/>
      <c r="B312" s="6"/>
      <c r="C312" s="5"/>
      <c r="D312" s="35" t="s">
        <v>641</v>
      </c>
      <c r="E312" s="8"/>
      <c r="F312" s="9"/>
      <c r="I312" s="10"/>
      <c r="J312" s="5"/>
    </row>
    <row r="314" spans="1:10">
      <c r="A314" s="1" t="s">
        <v>0</v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3" t="s">
        <v>1394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95" t="s">
        <v>0</v>
      </c>
      <c r="B316" s="95" t="s">
        <v>2</v>
      </c>
      <c r="C316" s="95" t="s">
        <v>3</v>
      </c>
      <c r="D316" s="95" t="s">
        <v>4</v>
      </c>
      <c r="E316" s="95" t="s">
        <v>5</v>
      </c>
      <c r="F316" s="97" t="s">
        <v>6</v>
      </c>
      <c r="G316" s="98"/>
      <c r="H316" s="99"/>
      <c r="I316" s="95" t="s">
        <v>7</v>
      </c>
      <c r="J316" s="95" t="s">
        <v>8</v>
      </c>
    </row>
    <row r="317" spans="1:10">
      <c r="A317" s="96"/>
      <c r="B317" s="96"/>
      <c r="C317" s="96"/>
      <c r="D317" s="96"/>
      <c r="E317" s="96"/>
      <c r="F317" s="4" t="s">
        <v>9</v>
      </c>
      <c r="G317" s="4" t="s">
        <v>10</v>
      </c>
      <c r="H317" s="4" t="s">
        <v>11</v>
      </c>
      <c r="I317" s="96"/>
      <c r="J317" s="96"/>
    </row>
    <row r="318" spans="1:10">
      <c r="A318" s="5" t="s">
        <v>1417</v>
      </c>
      <c r="B318" s="6">
        <v>44966.751255601848</v>
      </c>
      <c r="C318" s="5" t="s">
        <v>174</v>
      </c>
      <c r="D318" s="7"/>
      <c r="E318" s="8"/>
      <c r="F318" s="9">
        <v>1878.97</v>
      </c>
      <c r="I318" s="10" t="s">
        <v>9</v>
      </c>
      <c r="J318" s="8" t="s">
        <v>174</v>
      </c>
    </row>
    <row r="319" spans="1:10">
      <c r="A319" s="11" t="s">
        <v>22</v>
      </c>
      <c r="B319" s="3"/>
      <c r="C319" s="3"/>
      <c r="D319" s="7"/>
      <c r="E319" s="8"/>
      <c r="G319" s="9"/>
      <c r="I319" s="10"/>
      <c r="J319" s="8"/>
    </row>
    <row r="320" spans="1:10" ht="15.75">
      <c r="A320" s="13" t="s">
        <v>23</v>
      </c>
      <c r="B320" s="13" t="s">
        <v>24</v>
      </c>
      <c r="C320" s="13" t="s">
        <v>25</v>
      </c>
      <c r="D320" s="69">
        <v>112736196</v>
      </c>
      <c r="E320" s="14">
        <v>112736388</v>
      </c>
      <c r="G320" s="9"/>
      <c r="I320" s="10"/>
      <c r="J320" s="8"/>
    </row>
    <row r="321" spans="1:10">
      <c r="D321" s="35" t="s">
        <v>641</v>
      </c>
    </row>
    <row r="323" spans="1:10">
      <c r="A323" s="1" t="s">
        <v>0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3" t="s">
        <v>1433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95" t="s">
        <v>0</v>
      </c>
      <c r="B325" s="95" t="s">
        <v>2</v>
      </c>
      <c r="C325" s="95" t="s">
        <v>3</v>
      </c>
      <c r="D325" s="95" t="s">
        <v>4</v>
      </c>
      <c r="E325" s="95" t="s">
        <v>5</v>
      </c>
      <c r="F325" s="97" t="s">
        <v>6</v>
      </c>
      <c r="G325" s="98"/>
      <c r="H325" s="99"/>
      <c r="I325" s="95" t="s">
        <v>7</v>
      </c>
      <c r="J325" s="95" t="s">
        <v>8</v>
      </c>
    </row>
    <row r="326" spans="1:10">
      <c r="A326" s="96"/>
      <c r="B326" s="96"/>
      <c r="C326" s="96"/>
      <c r="D326" s="96"/>
      <c r="E326" s="96"/>
      <c r="F326" s="4" t="s">
        <v>9</v>
      </c>
      <c r="G326" s="4" t="s">
        <v>10</v>
      </c>
      <c r="H326" s="4" t="s">
        <v>11</v>
      </c>
      <c r="I326" s="96"/>
      <c r="J326" s="96"/>
    </row>
    <row r="327" spans="1:10">
      <c r="A327" s="5" t="s">
        <v>1473</v>
      </c>
      <c r="B327" s="6">
        <v>44967.753813958334</v>
      </c>
      <c r="C327" s="5" t="s">
        <v>174</v>
      </c>
      <c r="D327" s="7"/>
      <c r="E327" s="8"/>
      <c r="F327" s="9">
        <v>2146.34</v>
      </c>
      <c r="I327" s="10" t="s">
        <v>9</v>
      </c>
      <c r="J327" s="8" t="s">
        <v>174</v>
      </c>
    </row>
    <row r="328" spans="1:10">
      <c r="A328" s="5" t="s">
        <v>1473</v>
      </c>
      <c r="B328" s="6">
        <v>44967.753813958334</v>
      </c>
      <c r="C328" s="5" t="s">
        <v>174</v>
      </c>
      <c r="D328" s="7"/>
      <c r="E328" s="8"/>
      <c r="H328" s="9">
        <v>12.2</v>
      </c>
      <c r="I328" s="10" t="s">
        <v>37</v>
      </c>
      <c r="J328" s="8" t="s">
        <v>174</v>
      </c>
    </row>
    <row r="329" spans="1:10">
      <c r="A329" s="11" t="s">
        <v>22</v>
      </c>
      <c r="B329" s="3"/>
      <c r="C329" s="3"/>
      <c r="D329" s="7"/>
      <c r="E329" s="8"/>
      <c r="H329" s="9"/>
      <c r="I329" s="10"/>
      <c r="J329" s="5"/>
    </row>
    <row r="330" spans="1:10" ht="15.75">
      <c r="A330" s="13" t="s">
        <v>23</v>
      </c>
      <c r="B330" s="13" t="s">
        <v>24</v>
      </c>
      <c r="C330" s="13" t="s">
        <v>25</v>
      </c>
      <c r="D330" s="69">
        <v>112736214</v>
      </c>
      <c r="E330" s="14">
        <v>112736395</v>
      </c>
      <c r="H330" s="9"/>
      <c r="I330" s="10"/>
      <c r="J330" s="5"/>
    </row>
    <row r="331" spans="1:10">
      <c r="A331" s="5"/>
      <c r="B331" s="6"/>
      <c r="C331" s="5"/>
      <c r="D331" s="35" t="s">
        <v>641</v>
      </c>
      <c r="E331" s="8"/>
      <c r="H331" s="9"/>
      <c r="I331" s="10"/>
      <c r="J331" s="5"/>
    </row>
    <row r="332" spans="1:10">
      <c r="A332" s="5"/>
      <c r="B332" s="6"/>
      <c r="C332" s="5"/>
      <c r="D332" s="7"/>
      <c r="E332" s="8"/>
      <c r="H332" s="9"/>
      <c r="I332" s="10"/>
      <c r="J332" s="5"/>
    </row>
    <row r="333" spans="1:10">
      <c r="A333" s="1" t="s">
        <v>0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3" t="s">
        <v>1429</v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>
      <c r="A335" s="95" t="s">
        <v>0</v>
      </c>
      <c r="B335" s="95" t="s">
        <v>2</v>
      </c>
      <c r="C335" s="95" t="s">
        <v>3</v>
      </c>
      <c r="D335" s="95" t="s">
        <v>4</v>
      </c>
      <c r="E335" s="95" t="s">
        <v>5</v>
      </c>
      <c r="F335" s="97" t="s">
        <v>6</v>
      </c>
      <c r="G335" s="98"/>
      <c r="H335" s="99"/>
      <c r="I335" s="95" t="s">
        <v>7</v>
      </c>
      <c r="J335" s="95" t="s">
        <v>8</v>
      </c>
    </row>
    <row r="336" spans="1:10">
      <c r="A336" s="96"/>
      <c r="B336" s="96"/>
      <c r="C336" s="96"/>
      <c r="D336" s="96"/>
      <c r="E336" s="96"/>
      <c r="F336" s="4" t="s">
        <v>9</v>
      </c>
      <c r="G336" s="4" t="s">
        <v>10</v>
      </c>
      <c r="H336" s="4" t="s">
        <v>11</v>
      </c>
      <c r="I336" s="96"/>
      <c r="J336" s="96"/>
    </row>
    <row r="337" spans="1:10">
      <c r="A337" s="5" t="s">
        <v>1474</v>
      </c>
      <c r="B337" s="6">
        <v>44968.586638749999</v>
      </c>
      <c r="C337" s="5" t="s">
        <v>174</v>
      </c>
      <c r="D337" s="7"/>
      <c r="E337" s="8"/>
      <c r="F337" s="9">
        <v>2463.38</v>
      </c>
      <c r="I337" s="10" t="s">
        <v>9</v>
      </c>
      <c r="J337" s="8" t="s">
        <v>174</v>
      </c>
    </row>
    <row r="338" spans="1:10">
      <c r="A338" s="11" t="s">
        <v>22</v>
      </c>
      <c r="B338" s="3"/>
      <c r="C338" s="3"/>
      <c r="D338" s="7"/>
      <c r="E338" s="8"/>
      <c r="H338" s="9"/>
      <c r="I338" s="10"/>
      <c r="J338" s="5"/>
    </row>
    <row r="339" spans="1:10" ht="15.75">
      <c r="A339" s="13" t="s">
        <v>23</v>
      </c>
      <c r="B339" s="13" t="s">
        <v>24</v>
      </c>
      <c r="C339" s="13" t="s">
        <v>25</v>
      </c>
      <c r="D339" s="69">
        <v>112744578</v>
      </c>
      <c r="E339" s="14">
        <v>112761138</v>
      </c>
      <c r="H339" s="9"/>
      <c r="I339" s="10"/>
      <c r="J339" s="5"/>
    </row>
    <row r="340" spans="1:10">
      <c r="D340" s="35" t="s">
        <v>641</v>
      </c>
    </row>
    <row r="342" spans="1:10">
      <c r="A342" s="1" t="s">
        <v>0</v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>
      <c r="A343" s="3" t="s">
        <v>1496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95" t="s">
        <v>0</v>
      </c>
      <c r="B344" s="95" t="s">
        <v>2</v>
      </c>
      <c r="C344" s="95" t="s">
        <v>3</v>
      </c>
      <c r="D344" s="95" t="s">
        <v>4</v>
      </c>
      <c r="E344" s="95" t="s">
        <v>5</v>
      </c>
      <c r="F344" s="97" t="s">
        <v>6</v>
      </c>
      <c r="G344" s="98"/>
      <c r="H344" s="99"/>
      <c r="I344" s="95" t="s">
        <v>7</v>
      </c>
      <c r="J344" s="95" t="s">
        <v>8</v>
      </c>
    </row>
    <row r="345" spans="1:10">
      <c r="A345" s="96"/>
      <c r="B345" s="96"/>
      <c r="C345" s="96"/>
      <c r="D345" s="96"/>
      <c r="E345" s="96"/>
      <c r="F345" s="4" t="s">
        <v>9</v>
      </c>
      <c r="G345" s="4" t="s">
        <v>10</v>
      </c>
      <c r="H345" s="4" t="s">
        <v>11</v>
      </c>
      <c r="I345" s="96"/>
      <c r="J345" s="96"/>
    </row>
    <row r="346" spans="1:10">
      <c r="A346" s="5" t="s">
        <v>1519</v>
      </c>
      <c r="B346" s="6">
        <v>44970.754014421298</v>
      </c>
      <c r="C346" s="5" t="s">
        <v>174</v>
      </c>
      <c r="D346" s="7"/>
      <c r="E346" s="8"/>
      <c r="F346" s="9">
        <v>1444.05</v>
      </c>
      <c r="I346" s="10" t="s">
        <v>9</v>
      </c>
      <c r="J346" s="8" t="s">
        <v>174</v>
      </c>
    </row>
    <row r="347" spans="1:10">
      <c r="A347" s="5" t="s">
        <v>1519</v>
      </c>
      <c r="B347" s="6">
        <v>44970.754014421298</v>
      </c>
      <c r="C347" s="5" t="s">
        <v>174</v>
      </c>
      <c r="D347" s="7"/>
      <c r="E347" s="8"/>
      <c r="H347" s="9">
        <v>108.3</v>
      </c>
      <c r="I347" s="10" t="s">
        <v>37</v>
      </c>
      <c r="J347" s="8" t="s">
        <v>174</v>
      </c>
    </row>
    <row r="348" spans="1:10">
      <c r="A348" s="11" t="s">
        <v>22</v>
      </c>
      <c r="B348" s="3"/>
      <c r="C348" s="3"/>
      <c r="D348" s="7"/>
      <c r="E348" s="8"/>
      <c r="H348" s="9"/>
      <c r="I348" s="10"/>
      <c r="J348" s="5"/>
    </row>
    <row r="349" spans="1:10" ht="15.75">
      <c r="A349" s="13" t="s">
        <v>23</v>
      </c>
      <c r="B349" s="13" t="s">
        <v>24</v>
      </c>
      <c r="C349" s="13" t="s">
        <v>25</v>
      </c>
      <c r="D349" s="69">
        <v>112774043</v>
      </c>
      <c r="E349" s="14">
        <v>112774147</v>
      </c>
      <c r="H349" s="9"/>
      <c r="I349" s="10"/>
      <c r="J349" s="5"/>
    </row>
    <row r="350" spans="1:10">
      <c r="A350" s="5"/>
      <c r="B350" s="6"/>
      <c r="C350" s="5"/>
      <c r="D350" s="35" t="s">
        <v>641</v>
      </c>
      <c r="E350" s="8"/>
      <c r="H350" s="9"/>
      <c r="I350" s="10"/>
      <c r="J350" s="5"/>
    </row>
    <row r="352" spans="1:10">
      <c r="A352" s="1" t="s">
        <v>0</v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>
      <c r="A353" s="3" t="s">
        <v>1535</v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95" t="s">
        <v>0</v>
      </c>
      <c r="B354" s="95" t="s">
        <v>2</v>
      </c>
      <c r="C354" s="95" t="s">
        <v>3</v>
      </c>
      <c r="D354" s="95" t="s">
        <v>4</v>
      </c>
      <c r="E354" s="95" t="s">
        <v>5</v>
      </c>
      <c r="F354" s="97" t="s">
        <v>6</v>
      </c>
      <c r="G354" s="98"/>
      <c r="H354" s="99"/>
      <c r="I354" s="95" t="s">
        <v>7</v>
      </c>
      <c r="J354" s="95" t="s">
        <v>8</v>
      </c>
    </row>
    <row r="355" spans="1:10">
      <c r="A355" s="96"/>
      <c r="B355" s="96"/>
      <c r="C355" s="96"/>
      <c r="D355" s="96"/>
      <c r="E355" s="96"/>
      <c r="F355" s="4" t="s">
        <v>9</v>
      </c>
      <c r="G355" s="4" t="s">
        <v>10</v>
      </c>
      <c r="H355" s="4" t="s">
        <v>11</v>
      </c>
      <c r="I355" s="96"/>
      <c r="J355" s="96"/>
    </row>
    <row r="356" spans="1:10">
      <c r="A356" s="5" t="s">
        <v>1558</v>
      </c>
      <c r="B356" s="6">
        <v>44971.75851673611</v>
      </c>
      <c r="C356" s="5" t="s">
        <v>174</v>
      </c>
      <c r="D356" s="7"/>
      <c r="E356" s="8"/>
      <c r="F356" s="9">
        <v>1968.76</v>
      </c>
      <c r="I356" s="10" t="s">
        <v>9</v>
      </c>
      <c r="J356" s="8" t="s">
        <v>174</v>
      </c>
    </row>
    <row r="357" spans="1:10">
      <c r="A357" s="5" t="s">
        <v>1558</v>
      </c>
      <c r="B357" s="6">
        <v>44971.75851673611</v>
      </c>
      <c r="C357" s="5" t="s">
        <v>174</v>
      </c>
      <c r="D357" s="7"/>
      <c r="E357" s="8"/>
      <c r="H357" s="9">
        <v>68</v>
      </c>
      <c r="I357" s="10" t="s">
        <v>37</v>
      </c>
      <c r="J357" s="8" t="s">
        <v>174</v>
      </c>
    </row>
    <row r="358" spans="1:10">
      <c r="A358" s="11" t="s">
        <v>22</v>
      </c>
      <c r="B358" s="3"/>
      <c r="C358" s="3"/>
      <c r="D358" s="7"/>
      <c r="E358" s="8"/>
      <c r="H358" s="9"/>
      <c r="I358" s="10"/>
      <c r="J358" s="5"/>
    </row>
    <row r="359" spans="1:10" ht="15.75">
      <c r="A359" s="13" t="s">
        <v>23</v>
      </c>
      <c r="B359" s="13" t="s">
        <v>24</v>
      </c>
      <c r="C359" s="13" t="s">
        <v>25</v>
      </c>
      <c r="D359" s="69">
        <v>112775851</v>
      </c>
      <c r="E359" s="14">
        <v>112782337</v>
      </c>
      <c r="H359" s="9"/>
      <c r="I359" s="10"/>
      <c r="J359" s="5"/>
    </row>
    <row r="360" spans="1:10">
      <c r="A360" s="5"/>
      <c r="B360" s="6"/>
      <c r="C360" s="5"/>
      <c r="D360" s="35" t="s">
        <v>641</v>
      </c>
      <c r="E360" s="8"/>
      <c r="H360" s="9"/>
      <c r="I360" s="10"/>
      <c r="J360" s="5"/>
    </row>
    <row r="361" spans="1:10">
      <c r="A361" s="5"/>
      <c r="B361" s="6"/>
      <c r="C361" s="5"/>
      <c r="D361" s="7"/>
      <c r="E361" s="8"/>
      <c r="H361" s="9"/>
      <c r="I361" s="10"/>
      <c r="J361" s="5"/>
    </row>
    <row r="362" spans="1:10">
      <c r="A362" s="1" t="s">
        <v>0</v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>
      <c r="A363" s="3" t="s">
        <v>1572</v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95" t="s">
        <v>0</v>
      </c>
      <c r="B364" s="95" t="s">
        <v>2</v>
      </c>
      <c r="C364" s="95" t="s">
        <v>3</v>
      </c>
      <c r="D364" s="95" t="s">
        <v>4</v>
      </c>
      <c r="E364" s="95" t="s">
        <v>5</v>
      </c>
      <c r="F364" s="97" t="s">
        <v>6</v>
      </c>
      <c r="G364" s="98"/>
      <c r="H364" s="99"/>
      <c r="I364" s="95" t="s">
        <v>7</v>
      </c>
      <c r="J364" s="95" t="s">
        <v>8</v>
      </c>
    </row>
    <row r="365" spans="1:10">
      <c r="A365" s="96"/>
      <c r="B365" s="96"/>
      <c r="C365" s="96"/>
      <c r="D365" s="96"/>
      <c r="E365" s="96"/>
      <c r="F365" s="4" t="s">
        <v>9</v>
      </c>
      <c r="G365" s="4" t="s">
        <v>10</v>
      </c>
      <c r="H365" s="4" t="s">
        <v>11</v>
      </c>
      <c r="I365" s="96"/>
      <c r="J365" s="96"/>
    </row>
    <row r="366" spans="1:10">
      <c r="A366" s="5" t="s">
        <v>1596</v>
      </c>
      <c r="B366" s="6">
        <v>44972.753929212966</v>
      </c>
      <c r="C366" s="5" t="s">
        <v>174</v>
      </c>
      <c r="D366" s="7"/>
      <c r="E366" s="8"/>
      <c r="F366" s="9">
        <v>2011.62</v>
      </c>
      <c r="I366" s="10" t="s">
        <v>9</v>
      </c>
      <c r="J366" s="8" t="s">
        <v>174</v>
      </c>
    </row>
    <row r="367" spans="1:10">
      <c r="A367" s="11" t="s">
        <v>22</v>
      </c>
      <c r="B367" s="3"/>
      <c r="C367" s="3"/>
      <c r="D367" s="7"/>
      <c r="E367" s="8"/>
      <c r="H367" s="9"/>
      <c r="I367" s="10"/>
      <c r="J367" s="5"/>
    </row>
    <row r="368" spans="1:10" ht="15.75">
      <c r="A368" s="13" t="s">
        <v>23</v>
      </c>
      <c r="B368" s="13" t="s">
        <v>24</v>
      </c>
      <c r="C368" s="13" t="s">
        <v>25</v>
      </c>
      <c r="D368" s="69">
        <v>112790250</v>
      </c>
      <c r="E368" s="14">
        <v>112790560</v>
      </c>
      <c r="H368" s="9"/>
      <c r="I368" s="10"/>
      <c r="J368" s="5"/>
    </row>
    <row r="369" spans="1:10">
      <c r="A369" s="5"/>
      <c r="B369" s="6"/>
      <c r="C369" s="5"/>
      <c r="D369" s="35" t="s">
        <v>641</v>
      </c>
      <c r="E369" s="8"/>
      <c r="H369" s="9"/>
      <c r="I369" s="10"/>
      <c r="J369" s="5"/>
    </row>
    <row r="371" spans="1:10">
      <c r="A371" s="1" t="s">
        <v>0</v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3" t="s">
        <v>1612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95" t="s">
        <v>0</v>
      </c>
      <c r="B373" s="95" t="s">
        <v>2</v>
      </c>
      <c r="C373" s="95" t="s">
        <v>3</v>
      </c>
      <c r="D373" s="95" t="s">
        <v>4</v>
      </c>
      <c r="E373" s="95" t="s">
        <v>5</v>
      </c>
      <c r="F373" s="97" t="s">
        <v>6</v>
      </c>
      <c r="G373" s="98"/>
      <c r="H373" s="99"/>
      <c r="I373" s="95" t="s">
        <v>7</v>
      </c>
      <c r="J373" s="95" t="s">
        <v>8</v>
      </c>
    </row>
    <row r="374" spans="1:10">
      <c r="A374" s="96"/>
      <c r="B374" s="96"/>
      <c r="C374" s="96"/>
      <c r="D374" s="96"/>
      <c r="E374" s="96"/>
      <c r="F374" s="4" t="s">
        <v>9</v>
      </c>
      <c r="G374" s="4" t="s">
        <v>10</v>
      </c>
      <c r="H374" s="4" t="s">
        <v>11</v>
      </c>
      <c r="I374" s="96"/>
      <c r="J374" s="96"/>
    </row>
    <row r="375" spans="1:10">
      <c r="A375" s="5" t="s">
        <v>1637</v>
      </c>
      <c r="B375" s="6">
        <v>44973.751475266203</v>
      </c>
      <c r="C375" s="5" t="s">
        <v>174</v>
      </c>
      <c r="D375" s="7"/>
      <c r="E375" s="8"/>
      <c r="F375" s="9">
        <v>3062.08</v>
      </c>
      <c r="I375" s="10" t="s">
        <v>9</v>
      </c>
      <c r="J375" s="8" t="s">
        <v>174</v>
      </c>
    </row>
    <row r="376" spans="1:10">
      <c r="A376" s="11" t="s">
        <v>22</v>
      </c>
      <c r="B376" s="3"/>
      <c r="C376" s="3"/>
      <c r="D376" s="7"/>
      <c r="E376" s="8"/>
      <c r="H376" s="9"/>
      <c r="I376" s="10"/>
      <c r="J376" s="8"/>
    </row>
    <row r="377" spans="1:10" ht="15.75">
      <c r="A377" s="13" t="s">
        <v>23</v>
      </c>
      <c r="B377" s="13" t="s">
        <v>24</v>
      </c>
      <c r="C377" s="13" t="s">
        <v>25</v>
      </c>
      <c r="D377" s="69">
        <v>112799850</v>
      </c>
      <c r="E377" s="14">
        <v>112799998</v>
      </c>
      <c r="H377" s="9"/>
      <c r="I377" s="10"/>
      <c r="J377" s="8"/>
    </row>
    <row r="378" spans="1:10">
      <c r="D378" s="35" t="s">
        <v>641</v>
      </c>
    </row>
    <row r="380" spans="1:10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3" t="s">
        <v>1656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95" t="s">
        <v>0</v>
      </c>
      <c r="B382" s="95" t="s">
        <v>2</v>
      </c>
      <c r="C382" s="95" t="s">
        <v>3</v>
      </c>
      <c r="D382" s="95" t="s">
        <v>4</v>
      </c>
      <c r="E382" s="95" t="s">
        <v>5</v>
      </c>
      <c r="F382" s="97" t="s">
        <v>6</v>
      </c>
      <c r="G382" s="98"/>
      <c r="H382" s="99"/>
      <c r="I382" s="95" t="s">
        <v>7</v>
      </c>
      <c r="J382" s="95" t="s">
        <v>8</v>
      </c>
    </row>
    <row r="383" spans="1:10">
      <c r="A383" s="96"/>
      <c r="B383" s="96"/>
      <c r="C383" s="96"/>
      <c r="D383" s="96"/>
      <c r="E383" s="96"/>
      <c r="F383" s="4" t="s">
        <v>9</v>
      </c>
      <c r="G383" s="4" t="s">
        <v>10</v>
      </c>
      <c r="H383" s="4" t="s">
        <v>11</v>
      </c>
      <c r="I383" s="96"/>
      <c r="J383" s="96"/>
    </row>
    <row r="384" spans="1:10">
      <c r="A384" s="5" t="s">
        <v>1697</v>
      </c>
      <c r="B384" s="6">
        <v>44974.752356886573</v>
      </c>
      <c r="C384" s="5" t="s">
        <v>174</v>
      </c>
      <c r="D384" s="7"/>
      <c r="E384" s="8"/>
      <c r="F384" s="9">
        <v>1413.75</v>
      </c>
      <c r="I384" s="10" t="s">
        <v>9</v>
      </c>
      <c r="J384" s="8" t="s">
        <v>174</v>
      </c>
    </row>
    <row r="385" spans="1:10">
      <c r="A385" s="5" t="s">
        <v>1697</v>
      </c>
      <c r="B385" s="6">
        <v>44974.752356886573</v>
      </c>
      <c r="C385" s="5" t="s">
        <v>174</v>
      </c>
      <c r="D385" s="7"/>
      <c r="E385" s="8"/>
      <c r="H385" s="9">
        <v>37.5</v>
      </c>
      <c r="I385" s="10" t="s">
        <v>37</v>
      </c>
      <c r="J385" s="8" t="s">
        <v>174</v>
      </c>
    </row>
    <row r="386" spans="1:10">
      <c r="A386" s="11" t="s">
        <v>22</v>
      </c>
      <c r="B386" s="3"/>
      <c r="C386" s="3"/>
      <c r="D386" s="7"/>
      <c r="E386" s="8"/>
      <c r="G386" s="9"/>
      <c r="I386" s="10"/>
      <c r="J386" s="8"/>
    </row>
    <row r="387" spans="1:10" ht="15.75">
      <c r="A387" s="13" t="s">
        <v>23</v>
      </c>
      <c r="B387" s="13" t="s">
        <v>24</v>
      </c>
      <c r="C387" s="13" t="s">
        <v>25</v>
      </c>
      <c r="D387" s="69">
        <v>112799812</v>
      </c>
      <c r="E387" s="14">
        <v>112799999</v>
      </c>
      <c r="G387" s="9"/>
      <c r="I387" s="10"/>
      <c r="J387" s="8"/>
    </row>
    <row r="388" spans="1:10">
      <c r="A388" s="5"/>
      <c r="B388" s="6"/>
      <c r="C388" s="5"/>
      <c r="D388" s="35" t="s">
        <v>641</v>
      </c>
      <c r="E388" s="8"/>
      <c r="G388" s="9"/>
      <c r="I388" s="10"/>
      <c r="J388" s="8"/>
    </row>
    <row r="389" spans="1:10">
      <c r="A389" s="5"/>
      <c r="B389" s="6"/>
      <c r="C389" s="5"/>
      <c r="D389" s="7"/>
      <c r="E389" s="8"/>
      <c r="G389" s="9"/>
      <c r="I389" s="10"/>
      <c r="J389" s="8"/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1649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95" t="s">
        <v>0</v>
      </c>
      <c r="B392" s="95" t="s">
        <v>2</v>
      </c>
      <c r="C392" s="95" t="s">
        <v>3</v>
      </c>
      <c r="D392" s="95" t="s">
        <v>4</v>
      </c>
      <c r="E392" s="95" t="s">
        <v>5</v>
      </c>
      <c r="F392" s="97" t="s">
        <v>6</v>
      </c>
      <c r="G392" s="98"/>
      <c r="H392" s="99"/>
      <c r="I392" s="95" t="s">
        <v>7</v>
      </c>
      <c r="J392" s="95" t="s">
        <v>8</v>
      </c>
    </row>
    <row r="393" spans="1:10">
      <c r="A393" s="96"/>
      <c r="B393" s="96"/>
      <c r="C393" s="96"/>
      <c r="D393" s="96"/>
      <c r="E393" s="96"/>
      <c r="F393" s="4" t="s">
        <v>9</v>
      </c>
      <c r="G393" s="4" t="s">
        <v>10</v>
      </c>
      <c r="H393" s="4" t="s">
        <v>11</v>
      </c>
      <c r="I393" s="96"/>
      <c r="J393" s="96"/>
    </row>
    <row r="394" spans="1:10">
      <c r="A394" s="5" t="s">
        <v>1698</v>
      </c>
      <c r="B394" s="6">
        <v>44975.590515023148</v>
      </c>
      <c r="C394" s="5" t="s">
        <v>174</v>
      </c>
      <c r="D394" s="7"/>
      <c r="E394" s="8"/>
      <c r="F394" s="9">
        <v>1865.37</v>
      </c>
      <c r="I394" s="10" t="s">
        <v>9</v>
      </c>
      <c r="J394" s="8" t="s">
        <v>174</v>
      </c>
    </row>
    <row r="395" spans="1:10">
      <c r="A395" s="5" t="s">
        <v>1698</v>
      </c>
      <c r="B395" s="6">
        <v>44975.590515023148</v>
      </c>
      <c r="C395" s="5" t="s">
        <v>174</v>
      </c>
      <c r="D395" s="7"/>
      <c r="E395" s="8"/>
      <c r="H395" s="9">
        <v>43.9</v>
      </c>
      <c r="I395" s="10" t="s">
        <v>37</v>
      </c>
      <c r="J395" s="8" t="s">
        <v>174</v>
      </c>
    </row>
    <row r="396" spans="1:10">
      <c r="A396" s="11" t="s">
        <v>22</v>
      </c>
      <c r="B396" s="3"/>
      <c r="C396" s="3"/>
      <c r="D396" s="7"/>
      <c r="E396" s="8"/>
      <c r="G396" s="9"/>
      <c r="I396" s="10"/>
      <c r="J396" s="8"/>
    </row>
    <row r="397" spans="1:10" ht="15.75">
      <c r="A397" s="13" t="s">
        <v>23</v>
      </c>
      <c r="B397" s="13" t="s">
        <v>24</v>
      </c>
      <c r="C397" s="13" t="s">
        <v>25</v>
      </c>
      <c r="D397" s="69">
        <v>112808025</v>
      </c>
      <c r="E397" s="14">
        <v>112808170</v>
      </c>
      <c r="G397" s="9"/>
      <c r="I397" s="10"/>
      <c r="J397" s="8"/>
    </row>
    <row r="398" spans="1:10">
      <c r="D398" s="35" t="s">
        <v>641</v>
      </c>
    </row>
    <row r="400" spans="1:10">
      <c r="A400" s="1" t="s">
        <v>0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3" t="s">
        <v>1714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95" t="s">
        <v>0</v>
      </c>
      <c r="B402" s="95" t="s">
        <v>2</v>
      </c>
      <c r="C402" s="95" t="s">
        <v>3</v>
      </c>
      <c r="D402" s="95" t="s">
        <v>4</v>
      </c>
      <c r="E402" s="95" t="s">
        <v>5</v>
      </c>
      <c r="F402" s="97" t="s">
        <v>6</v>
      </c>
      <c r="G402" s="98"/>
      <c r="H402" s="99"/>
      <c r="I402" s="95" t="s">
        <v>7</v>
      </c>
      <c r="J402" s="95" t="s">
        <v>8</v>
      </c>
    </row>
    <row r="403" spans="1:10">
      <c r="A403" s="96"/>
      <c r="B403" s="96"/>
      <c r="C403" s="96"/>
      <c r="D403" s="96"/>
      <c r="E403" s="96"/>
      <c r="F403" s="4" t="s">
        <v>9</v>
      </c>
      <c r="G403" s="4" t="s">
        <v>10</v>
      </c>
      <c r="H403" s="4" t="s">
        <v>11</v>
      </c>
      <c r="I403" s="96"/>
      <c r="J403" s="96"/>
    </row>
    <row r="404" spans="1:10">
      <c r="A404" s="40" t="s">
        <v>1715</v>
      </c>
      <c r="B404" s="52"/>
      <c r="C404" s="40"/>
      <c r="D404" s="23"/>
      <c r="E404" s="8"/>
      <c r="H404" s="9"/>
      <c r="I404" s="5"/>
      <c r="J404" s="8"/>
    </row>
    <row r="405" spans="1:10">
      <c r="A405" s="11" t="s">
        <v>22</v>
      </c>
      <c r="B405" s="3"/>
      <c r="C405" s="3"/>
      <c r="D405" s="7"/>
      <c r="E405" s="8"/>
      <c r="G405" s="9"/>
      <c r="I405" s="10"/>
      <c r="J405" s="8"/>
    </row>
    <row r="406" spans="1:10">
      <c r="A406" s="13" t="s">
        <v>23</v>
      </c>
      <c r="B406" s="13" t="s">
        <v>24</v>
      </c>
      <c r="C406" s="13" t="s">
        <v>25</v>
      </c>
      <c r="D406" s="7"/>
      <c r="E406" s="8"/>
      <c r="G406" s="9"/>
      <c r="I406" s="10"/>
      <c r="J406" s="8"/>
    </row>
    <row r="408" spans="1:10">
      <c r="A408" s="1" t="s">
        <v>0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3" t="s">
        <v>1716</v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>
      <c r="A410" s="95" t="s">
        <v>0</v>
      </c>
      <c r="B410" s="95" t="s">
        <v>2</v>
      </c>
      <c r="C410" s="95" t="s">
        <v>3</v>
      </c>
      <c r="D410" s="95" t="s">
        <v>4</v>
      </c>
      <c r="E410" s="95" t="s">
        <v>5</v>
      </c>
      <c r="F410" s="97" t="s">
        <v>6</v>
      </c>
      <c r="G410" s="98"/>
      <c r="H410" s="99"/>
      <c r="I410" s="95" t="s">
        <v>7</v>
      </c>
      <c r="J410" s="95" t="s">
        <v>8</v>
      </c>
    </row>
    <row r="411" spans="1:10">
      <c r="A411" s="96"/>
      <c r="B411" s="96"/>
      <c r="C411" s="96"/>
      <c r="D411" s="96"/>
      <c r="E411" s="96"/>
      <c r="F411" s="4" t="s">
        <v>9</v>
      </c>
      <c r="G411" s="4" t="s">
        <v>10</v>
      </c>
      <c r="H411" s="4" t="s">
        <v>11</v>
      </c>
      <c r="I411" s="96"/>
      <c r="J411" s="96"/>
    </row>
    <row r="412" spans="1:10">
      <c r="A412" s="40" t="s">
        <v>1715</v>
      </c>
      <c r="B412" s="52"/>
      <c r="C412" s="40"/>
      <c r="D412" s="23"/>
      <c r="E412" s="8"/>
      <c r="H412" s="9"/>
      <c r="I412" s="5"/>
      <c r="J412" s="8"/>
    </row>
    <row r="413" spans="1:10">
      <c r="A413" s="11" t="s">
        <v>22</v>
      </c>
      <c r="B413" s="3"/>
      <c r="C413" s="3"/>
      <c r="D413" s="7"/>
      <c r="E413" s="8"/>
      <c r="G413" s="9"/>
      <c r="I413" s="10"/>
      <c r="J413" s="8"/>
    </row>
    <row r="414" spans="1:10">
      <c r="A414" s="13" t="s">
        <v>23</v>
      </c>
      <c r="B414" s="13" t="s">
        <v>24</v>
      </c>
      <c r="C414" s="13" t="s">
        <v>25</v>
      </c>
    </row>
    <row r="417" spans="1:10">
      <c r="A417" s="1" t="s">
        <v>0</v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>
      <c r="A418" s="3" t="s">
        <v>1728</v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>
      <c r="A419" s="95" t="s">
        <v>0</v>
      </c>
      <c r="B419" s="95" t="s">
        <v>2</v>
      </c>
      <c r="C419" s="95" t="s">
        <v>3</v>
      </c>
      <c r="D419" s="95" t="s">
        <v>4</v>
      </c>
      <c r="E419" s="95" t="s">
        <v>5</v>
      </c>
      <c r="F419" s="97" t="s">
        <v>6</v>
      </c>
      <c r="G419" s="98"/>
      <c r="H419" s="99"/>
      <c r="I419" s="95" t="s">
        <v>7</v>
      </c>
      <c r="J419" s="95" t="s">
        <v>8</v>
      </c>
    </row>
    <row r="420" spans="1:10">
      <c r="A420" s="96"/>
      <c r="B420" s="96"/>
      <c r="C420" s="96"/>
      <c r="D420" s="96"/>
      <c r="E420" s="96"/>
      <c r="F420" s="4" t="s">
        <v>9</v>
      </c>
      <c r="G420" s="4" t="s">
        <v>10</v>
      </c>
      <c r="H420" s="4" t="s">
        <v>11</v>
      </c>
      <c r="I420" s="96"/>
      <c r="J420" s="96"/>
    </row>
    <row r="421" spans="1:10">
      <c r="A421" s="5" t="s">
        <v>1757</v>
      </c>
      <c r="B421" s="6">
        <v>44979.752240682872</v>
      </c>
      <c r="C421" s="5" t="s">
        <v>174</v>
      </c>
      <c r="D421" s="7"/>
      <c r="E421" s="8"/>
      <c r="F421" s="9">
        <v>1824.46</v>
      </c>
      <c r="I421" s="10" t="s">
        <v>9</v>
      </c>
      <c r="J421" s="8" t="s">
        <v>174</v>
      </c>
    </row>
    <row r="422" spans="1:10">
      <c r="A422" s="11" t="s">
        <v>22</v>
      </c>
      <c r="B422" s="3"/>
      <c r="C422" s="3"/>
      <c r="D422" s="7"/>
      <c r="E422" s="8"/>
      <c r="H422" s="9"/>
      <c r="I422" s="10"/>
      <c r="J422" s="5"/>
    </row>
    <row r="423" spans="1:10">
      <c r="A423" s="13" t="s">
        <v>23</v>
      </c>
      <c r="B423" s="13" t="s">
        <v>24</v>
      </c>
      <c r="C423" s="13" t="s">
        <v>25</v>
      </c>
      <c r="D423" s="7"/>
      <c r="E423" s="8"/>
      <c r="H423" s="9"/>
      <c r="I423" s="10"/>
      <c r="J423" s="5"/>
    </row>
  </sheetData>
  <mergeCells count="368">
    <mergeCell ref="A410:A411"/>
    <mergeCell ref="B410:B411"/>
    <mergeCell ref="C410:C411"/>
    <mergeCell ref="D410:D411"/>
    <mergeCell ref="E410:E411"/>
    <mergeCell ref="F410:H410"/>
    <mergeCell ref="I410:I411"/>
    <mergeCell ref="J410:J411"/>
    <mergeCell ref="E354:E355"/>
    <mergeCell ref="F354:H354"/>
    <mergeCell ref="I344:I345"/>
    <mergeCell ref="J344:J345"/>
    <mergeCell ref="A344:A345"/>
    <mergeCell ref="B344:B345"/>
    <mergeCell ref="C344:C345"/>
    <mergeCell ref="I392:I393"/>
    <mergeCell ref="J392:J393"/>
    <mergeCell ref="A392:A393"/>
    <mergeCell ref="B392:B393"/>
    <mergeCell ref="C392:C393"/>
    <mergeCell ref="D392:D393"/>
    <mergeCell ref="E392:E393"/>
    <mergeCell ref="F392:H392"/>
    <mergeCell ref="A382:A383"/>
    <mergeCell ref="B382:B383"/>
    <mergeCell ref="C382:C383"/>
    <mergeCell ref="D382:D383"/>
    <mergeCell ref="E382:E383"/>
    <mergeCell ref="F382:H382"/>
    <mergeCell ref="I382:I383"/>
    <mergeCell ref="J382:J383"/>
    <mergeCell ref="E316:E317"/>
    <mergeCell ref="F316:H316"/>
    <mergeCell ref="I316:I317"/>
    <mergeCell ref="J316:J317"/>
    <mergeCell ref="F325:H325"/>
    <mergeCell ref="I325:I326"/>
    <mergeCell ref="J325:J326"/>
    <mergeCell ref="A364:A365"/>
    <mergeCell ref="B364:B365"/>
    <mergeCell ref="C364:C365"/>
    <mergeCell ref="D364:D365"/>
    <mergeCell ref="E364:E365"/>
    <mergeCell ref="F364:H364"/>
    <mergeCell ref="I364:I365"/>
    <mergeCell ref="J364:J365"/>
    <mergeCell ref="D344:D345"/>
    <mergeCell ref="E344:E345"/>
    <mergeCell ref="F344:H344"/>
    <mergeCell ref="I354:I355"/>
    <mergeCell ref="J354:J355"/>
    <mergeCell ref="A354:A355"/>
    <mergeCell ref="B354:B355"/>
    <mergeCell ref="C354:C355"/>
    <mergeCell ref="D354:D355"/>
    <mergeCell ref="F231:H231"/>
    <mergeCell ref="I231:I232"/>
    <mergeCell ref="J231:J232"/>
    <mergeCell ref="I251:I252"/>
    <mergeCell ref="J251:J252"/>
    <mergeCell ref="A251:A252"/>
    <mergeCell ref="B251:B252"/>
    <mergeCell ref="C251:C252"/>
    <mergeCell ref="D251:D252"/>
    <mergeCell ref="E251:E252"/>
    <mergeCell ref="F251:H251"/>
    <mergeCell ref="I242:I243"/>
    <mergeCell ref="J242:J243"/>
    <mergeCell ref="A242:A243"/>
    <mergeCell ref="B242:B243"/>
    <mergeCell ref="C242:C243"/>
    <mergeCell ref="D242:D243"/>
    <mergeCell ref="E242:E243"/>
    <mergeCell ref="F242:H242"/>
    <mergeCell ref="F194:H194"/>
    <mergeCell ref="I194:I195"/>
    <mergeCell ref="J194:J195"/>
    <mergeCell ref="F221:H221"/>
    <mergeCell ref="I221:I222"/>
    <mergeCell ref="J221:J222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E147:E148"/>
    <mergeCell ref="F147:H147"/>
    <mergeCell ref="I147:I148"/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A176:A177"/>
    <mergeCell ref="B176:B177"/>
    <mergeCell ref="C176:C177"/>
    <mergeCell ref="D176:D177"/>
    <mergeCell ref="E176:E177"/>
    <mergeCell ref="F176:H176"/>
    <mergeCell ref="I176:I177"/>
    <mergeCell ref="J176:J177"/>
    <mergeCell ref="A194:A195"/>
    <mergeCell ref="B194:B195"/>
    <mergeCell ref="C194:C195"/>
    <mergeCell ref="D194:D195"/>
    <mergeCell ref="E194:E195"/>
    <mergeCell ref="D102:D103"/>
    <mergeCell ref="E102:E103"/>
    <mergeCell ref="C93:C94"/>
    <mergeCell ref="D93:D94"/>
    <mergeCell ref="E93:E94"/>
    <mergeCell ref="J84:J85"/>
    <mergeCell ref="I102:I103"/>
    <mergeCell ref="F185:H185"/>
    <mergeCell ref="I185:I186"/>
    <mergeCell ref="J185:J186"/>
    <mergeCell ref="C111:C112"/>
    <mergeCell ref="C166:C167"/>
    <mergeCell ref="D166:D167"/>
    <mergeCell ref="E166:E167"/>
    <mergeCell ref="F166:H166"/>
    <mergeCell ref="I166:I167"/>
    <mergeCell ref="J166:J167"/>
    <mergeCell ref="C156:C157"/>
    <mergeCell ref="D156:D157"/>
    <mergeCell ref="E156:E157"/>
    <mergeCell ref="F156:H156"/>
    <mergeCell ref="I156:I157"/>
    <mergeCell ref="J156:J157"/>
    <mergeCell ref="D147:D148"/>
    <mergeCell ref="I3:I4"/>
    <mergeCell ref="I93:I94"/>
    <mergeCell ref="C30:C31"/>
    <mergeCell ref="D30:D31"/>
    <mergeCell ref="E30:E31"/>
    <mergeCell ref="C21:C22"/>
    <mergeCell ref="D21:D22"/>
    <mergeCell ref="E21:E22"/>
    <mergeCell ref="I66:I67"/>
    <mergeCell ref="C39:C40"/>
    <mergeCell ref="D39:D40"/>
    <mergeCell ref="E39:E40"/>
    <mergeCell ref="C12:C13"/>
    <mergeCell ref="A30:A31"/>
    <mergeCell ref="B30:B31"/>
    <mergeCell ref="E84:E85"/>
    <mergeCell ref="C66:C67"/>
    <mergeCell ref="D66:D67"/>
    <mergeCell ref="E66:E67"/>
    <mergeCell ref="A3:A4"/>
    <mergeCell ref="B3:B4"/>
    <mergeCell ref="C3:C4"/>
    <mergeCell ref="D3:D4"/>
    <mergeCell ref="E3:E4"/>
    <mergeCell ref="A21:A22"/>
    <mergeCell ref="B21:B22"/>
    <mergeCell ref="A39:A40"/>
    <mergeCell ref="B39:B40"/>
    <mergeCell ref="A12:A13"/>
    <mergeCell ref="B12:B13"/>
    <mergeCell ref="A84:A85"/>
    <mergeCell ref="B84:B85"/>
    <mergeCell ref="C84:C85"/>
    <mergeCell ref="D84:D85"/>
    <mergeCell ref="B48:B49"/>
    <mergeCell ref="C48:C49"/>
    <mergeCell ref="D48:D49"/>
    <mergeCell ref="F84:H84"/>
    <mergeCell ref="I84:I85"/>
    <mergeCell ref="J66:J67"/>
    <mergeCell ref="A66:A67"/>
    <mergeCell ref="B66:B67"/>
    <mergeCell ref="J3:J4"/>
    <mergeCell ref="I21:I22"/>
    <mergeCell ref="J21:J22"/>
    <mergeCell ref="F21:H21"/>
    <mergeCell ref="F3:H3"/>
    <mergeCell ref="I12:I13"/>
    <mergeCell ref="J12:J13"/>
    <mergeCell ref="F12:H12"/>
    <mergeCell ref="F39:H39"/>
    <mergeCell ref="I39:I40"/>
    <mergeCell ref="J39:J40"/>
    <mergeCell ref="F30:H30"/>
    <mergeCell ref="I30:I31"/>
    <mergeCell ref="J30:J31"/>
    <mergeCell ref="D12:D13"/>
    <mergeCell ref="E12:E13"/>
    <mergeCell ref="E75:E76"/>
    <mergeCell ref="J48:J49"/>
    <mergeCell ref="A48:A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48:H48"/>
    <mergeCell ref="I48:I49"/>
    <mergeCell ref="A120:A121"/>
    <mergeCell ref="B120:B121"/>
    <mergeCell ref="C120:C121"/>
    <mergeCell ref="D120:D121"/>
    <mergeCell ref="E120:E121"/>
    <mergeCell ref="F120:H120"/>
    <mergeCell ref="I120:I121"/>
    <mergeCell ref="J93:J94"/>
    <mergeCell ref="A93:A94"/>
    <mergeCell ref="B93:B94"/>
    <mergeCell ref="J111:J112"/>
    <mergeCell ref="F102:H102"/>
    <mergeCell ref="J102:J103"/>
    <mergeCell ref="B111:B112"/>
    <mergeCell ref="F93:H93"/>
    <mergeCell ref="D111:D112"/>
    <mergeCell ref="E111:E112"/>
    <mergeCell ref="A111:A112"/>
    <mergeCell ref="J120:J121"/>
    <mergeCell ref="F111:H111"/>
    <mergeCell ref="I111:I112"/>
    <mergeCell ref="A102:A103"/>
    <mergeCell ref="B102:B103"/>
    <mergeCell ref="C102:C103"/>
    <mergeCell ref="F75:H75"/>
    <mergeCell ref="I75:I76"/>
    <mergeCell ref="J75:J76"/>
    <mergeCell ref="A75:A76"/>
    <mergeCell ref="B75:B76"/>
    <mergeCell ref="C75:C76"/>
    <mergeCell ref="D75:D76"/>
    <mergeCell ref="F66:H66"/>
    <mergeCell ref="A288:A289"/>
    <mergeCell ref="B288:B289"/>
    <mergeCell ref="C288:C289"/>
    <mergeCell ref="D288:D289"/>
    <mergeCell ref="E288:E289"/>
    <mergeCell ref="F288:H288"/>
    <mergeCell ref="I288:I289"/>
    <mergeCell ref="J288:J289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325:A326"/>
    <mergeCell ref="B325:B326"/>
    <mergeCell ref="C325:C326"/>
    <mergeCell ref="D325:D326"/>
    <mergeCell ref="E325:E326"/>
    <mergeCell ref="A185:A186"/>
    <mergeCell ref="B185:B186"/>
    <mergeCell ref="C185:C186"/>
    <mergeCell ref="D185:D186"/>
    <mergeCell ref="E185:E186"/>
    <mergeCell ref="A221:A222"/>
    <mergeCell ref="B221:B222"/>
    <mergeCell ref="C221:C222"/>
    <mergeCell ref="D221:D222"/>
    <mergeCell ref="E221:E222"/>
    <mergeCell ref="A231:A232"/>
    <mergeCell ref="B231:B232"/>
    <mergeCell ref="C231:C232"/>
    <mergeCell ref="D231:D232"/>
    <mergeCell ref="E231:E232"/>
    <mergeCell ref="A316:A317"/>
    <mergeCell ref="B316:B317"/>
    <mergeCell ref="C316:C317"/>
    <mergeCell ref="D316:D317"/>
    <mergeCell ref="I297:I298"/>
    <mergeCell ref="J297:J298"/>
    <mergeCell ref="A297:A298"/>
    <mergeCell ref="B297:B298"/>
    <mergeCell ref="C297:C298"/>
    <mergeCell ref="D297:D298"/>
    <mergeCell ref="E297:E298"/>
    <mergeCell ref="F297:H297"/>
    <mergeCell ref="A138:A139"/>
    <mergeCell ref="B138:B139"/>
    <mergeCell ref="C138:C139"/>
    <mergeCell ref="D138:D139"/>
    <mergeCell ref="E138:E139"/>
    <mergeCell ref="A147:A148"/>
    <mergeCell ref="B147:B148"/>
    <mergeCell ref="C147:C148"/>
    <mergeCell ref="J147:J148"/>
    <mergeCell ref="F138:H138"/>
    <mergeCell ref="I138:I139"/>
    <mergeCell ref="J138:J139"/>
    <mergeCell ref="A166:A167"/>
    <mergeCell ref="B166:B167"/>
    <mergeCell ref="A156:A157"/>
    <mergeCell ref="B156:B157"/>
    <mergeCell ref="J260:J261"/>
    <mergeCell ref="A260:A261"/>
    <mergeCell ref="B260:B261"/>
    <mergeCell ref="C260:C261"/>
    <mergeCell ref="D260:D261"/>
    <mergeCell ref="E260:E261"/>
    <mergeCell ref="F260:H260"/>
    <mergeCell ref="I260:I261"/>
    <mergeCell ref="I269:I270"/>
    <mergeCell ref="J269:J270"/>
    <mergeCell ref="A269:A270"/>
    <mergeCell ref="B269:B270"/>
    <mergeCell ref="C269:C270"/>
    <mergeCell ref="D269:D270"/>
    <mergeCell ref="E269:E270"/>
    <mergeCell ref="F269:H269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I335:I336"/>
    <mergeCell ref="J335:J336"/>
    <mergeCell ref="A335:A336"/>
    <mergeCell ref="B335:B336"/>
    <mergeCell ref="C335:C336"/>
    <mergeCell ref="D335:D336"/>
    <mergeCell ref="E335:E336"/>
    <mergeCell ref="F335:H335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419:A420"/>
    <mergeCell ref="B419:B420"/>
    <mergeCell ref="C419:C420"/>
    <mergeCell ref="D419:D420"/>
    <mergeCell ref="E419:E420"/>
    <mergeCell ref="F419:H419"/>
    <mergeCell ref="I419:I420"/>
    <mergeCell ref="J419:J420"/>
    <mergeCell ref="A373:A374"/>
    <mergeCell ref="B373:B374"/>
    <mergeCell ref="C373:C374"/>
    <mergeCell ref="D373:D374"/>
    <mergeCell ref="E373:E374"/>
    <mergeCell ref="F373:H373"/>
    <mergeCell ref="I373:I374"/>
    <mergeCell ref="J373:J374"/>
    <mergeCell ref="A402:A403"/>
    <mergeCell ref="B402:B403"/>
    <mergeCell ref="C402:C403"/>
    <mergeCell ref="D402:D403"/>
    <mergeCell ref="E402:E403"/>
    <mergeCell ref="F402:H402"/>
    <mergeCell ref="I402:I403"/>
    <mergeCell ref="J402:J40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178C-4BF4-4E39-8214-11EE9AC01CA3}">
  <sheetPr>
    <tabColor theme="9"/>
  </sheetPr>
  <dimension ref="A1:J442"/>
  <sheetViews>
    <sheetView topLeftCell="A420" workbookViewId="0">
      <selection activeCell="D415" sqref="D415:D41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2.85546875" bestFit="1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175</v>
      </c>
      <c r="B5" s="6">
        <v>44926.678013414348</v>
      </c>
      <c r="C5" s="5" t="s">
        <v>176</v>
      </c>
      <c r="D5" s="7"/>
      <c r="E5" s="8"/>
      <c r="F5" s="9">
        <v>3070.47</v>
      </c>
      <c r="I5" s="10" t="s">
        <v>9</v>
      </c>
      <c r="J5" s="8" t="s">
        <v>176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112517559</v>
      </c>
      <c r="E7" s="14">
        <v>112517742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5" t="s">
        <v>0</v>
      </c>
      <c r="B12" s="95" t="s">
        <v>2</v>
      </c>
      <c r="C12" s="95" t="s">
        <v>3</v>
      </c>
      <c r="D12" s="95" t="s">
        <v>4</v>
      </c>
      <c r="E12" s="95" t="s">
        <v>5</v>
      </c>
      <c r="F12" s="97" t="s">
        <v>6</v>
      </c>
      <c r="G12" s="98"/>
      <c r="H12" s="99"/>
      <c r="I12" s="95" t="s">
        <v>7</v>
      </c>
      <c r="J12" s="95" t="s">
        <v>8</v>
      </c>
    </row>
    <row r="13" spans="1:10">
      <c r="A13" s="96"/>
      <c r="B13" s="96"/>
      <c r="C13" s="96"/>
      <c r="D13" s="96"/>
      <c r="E13" s="96"/>
      <c r="F13" s="4" t="s">
        <v>9</v>
      </c>
      <c r="G13" s="4" t="s">
        <v>10</v>
      </c>
      <c r="H13" s="4" t="s">
        <v>11</v>
      </c>
      <c r="I13" s="96"/>
      <c r="J13" s="96"/>
    </row>
    <row r="14" spans="1:10">
      <c r="A14" s="17" t="s">
        <v>270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5" t="s">
        <v>0</v>
      </c>
      <c r="B21" s="95" t="s">
        <v>2</v>
      </c>
      <c r="C21" s="95" t="s">
        <v>3</v>
      </c>
      <c r="D21" s="95" t="s">
        <v>4</v>
      </c>
      <c r="E21" s="95" t="s">
        <v>5</v>
      </c>
      <c r="F21" s="97" t="s">
        <v>6</v>
      </c>
      <c r="G21" s="98"/>
      <c r="H21" s="99"/>
      <c r="I21" s="95" t="s">
        <v>7</v>
      </c>
      <c r="J21" s="95" t="s">
        <v>8</v>
      </c>
    </row>
    <row r="22" spans="1:10">
      <c r="A22" s="96"/>
      <c r="B22" s="96"/>
      <c r="C22" s="96"/>
      <c r="D22" s="96"/>
      <c r="E22" s="96"/>
      <c r="F22" s="4" t="s">
        <v>9</v>
      </c>
      <c r="G22" s="4" t="s">
        <v>10</v>
      </c>
      <c r="H22" s="4" t="s">
        <v>11</v>
      </c>
      <c r="I22" s="96"/>
      <c r="J22" s="96"/>
    </row>
    <row r="23" spans="1:10">
      <c r="A23" s="5" t="s">
        <v>257</v>
      </c>
      <c r="B23" s="6">
        <v>44929.797355949071</v>
      </c>
      <c r="C23" s="5" t="s">
        <v>176</v>
      </c>
      <c r="D23" s="7"/>
      <c r="E23" s="8"/>
      <c r="F23" s="9">
        <v>3052.47</v>
      </c>
      <c r="I23" s="10" t="s">
        <v>9</v>
      </c>
      <c r="J23" s="8" t="s">
        <v>176</v>
      </c>
    </row>
    <row r="24" spans="1:10">
      <c r="A24" s="5" t="s">
        <v>257</v>
      </c>
      <c r="B24" s="6">
        <v>44929.797355949071</v>
      </c>
      <c r="C24" s="5" t="s">
        <v>176</v>
      </c>
      <c r="D24" s="7"/>
      <c r="E24" s="8"/>
      <c r="H24" s="9">
        <v>74</v>
      </c>
      <c r="I24" s="5" t="s">
        <v>36</v>
      </c>
      <c r="J24" s="8" t="s">
        <v>176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28">
        <v>112519005</v>
      </c>
      <c r="E26" s="14">
        <v>112519175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5" t="s">
        <v>0</v>
      </c>
      <c r="B31" s="95" t="s">
        <v>2</v>
      </c>
      <c r="C31" s="95" t="s">
        <v>3</v>
      </c>
      <c r="D31" s="95" t="s">
        <v>4</v>
      </c>
      <c r="E31" s="95" t="s">
        <v>5</v>
      </c>
      <c r="F31" s="97" t="s">
        <v>6</v>
      </c>
      <c r="G31" s="98"/>
      <c r="H31" s="99"/>
      <c r="I31" s="95" t="s">
        <v>7</v>
      </c>
      <c r="J31" s="95" t="s">
        <v>8</v>
      </c>
    </row>
    <row r="32" spans="1:10">
      <c r="A32" s="96"/>
      <c r="B32" s="96"/>
      <c r="C32" s="96"/>
      <c r="D32" s="96"/>
      <c r="E32" s="96"/>
      <c r="F32" s="4" t="s">
        <v>9</v>
      </c>
      <c r="G32" s="4" t="s">
        <v>10</v>
      </c>
      <c r="H32" s="4" t="s">
        <v>11</v>
      </c>
      <c r="I32" s="96"/>
      <c r="J32" s="96"/>
    </row>
    <row r="33" spans="1:10">
      <c r="A33" s="5" t="s">
        <v>299</v>
      </c>
      <c r="B33" s="6">
        <v>44930.796902800925</v>
      </c>
      <c r="C33" s="5" t="s">
        <v>176</v>
      </c>
      <c r="D33" s="7"/>
      <c r="E33" s="8"/>
      <c r="F33" s="9">
        <v>2890.34</v>
      </c>
      <c r="I33" s="10" t="s">
        <v>9</v>
      </c>
      <c r="J33" s="8" t="s">
        <v>176</v>
      </c>
    </row>
    <row r="34" spans="1:10">
      <c r="A34" s="5" t="s">
        <v>299</v>
      </c>
      <c r="B34" s="6">
        <v>44930.796902800925</v>
      </c>
      <c r="C34" s="5" t="s">
        <v>176</v>
      </c>
      <c r="D34" s="7"/>
      <c r="E34" s="8"/>
      <c r="H34" s="9">
        <v>924.8</v>
      </c>
      <c r="I34" s="5" t="s">
        <v>36</v>
      </c>
      <c r="J34" s="8" t="s">
        <v>176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28">
        <v>112521218</v>
      </c>
      <c r="E36" s="14">
        <v>112521417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323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95" t="s">
        <v>0</v>
      </c>
      <c r="B41" s="95" t="s">
        <v>2</v>
      </c>
      <c r="C41" s="95" t="s">
        <v>3</v>
      </c>
      <c r="D41" s="95" t="s">
        <v>4</v>
      </c>
      <c r="E41" s="95" t="s">
        <v>5</v>
      </c>
      <c r="F41" s="97" t="s">
        <v>6</v>
      </c>
      <c r="G41" s="98"/>
      <c r="H41" s="99"/>
      <c r="I41" s="95" t="s">
        <v>7</v>
      </c>
      <c r="J41" s="95" t="s">
        <v>8</v>
      </c>
    </row>
    <row r="42" spans="1:10">
      <c r="A42" s="96"/>
      <c r="B42" s="96"/>
      <c r="C42" s="96"/>
      <c r="D42" s="96"/>
      <c r="E42" s="96"/>
      <c r="F42" s="4" t="s">
        <v>9</v>
      </c>
      <c r="G42" s="4" t="s">
        <v>10</v>
      </c>
      <c r="H42" s="4" t="s">
        <v>11</v>
      </c>
      <c r="I42" s="96"/>
      <c r="J42" s="96"/>
    </row>
    <row r="43" spans="1:10">
      <c r="A43" s="5" t="s">
        <v>348</v>
      </c>
      <c r="B43" s="6">
        <v>44931.795901979167</v>
      </c>
      <c r="C43" s="5" t="s">
        <v>176</v>
      </c>
      <c r="D43" s="7"/>
      <c r="E43" s="8"/>
      <c r="F43" s="9">
        <v>3394</v>
      </c>
      <c r="I43" s="10" t="s">
        <v>9</v>
      </c>
      <c r="J43" s="8" t="s">
        <v>176</v>
      </c>
    </row>
    <row r="44" spans="1:10">
      <c r="A44" s="5" t="s">
        <v>348</v>
      </c>
      <c r="B44" s="6">
        <v>44931.795901979167</v>
      </c>
      <c r="C44" s="5" t="s">
        <v>176</v>
      </c>
      <c r="D44" s="7"/>
      <c r="E44" s="8"/>
      <c r="H44" s="9">
        <v>29.9</v>
      </c>
      <c r="I44" s="5" t="s">
        <v>36</v>
      </c>
      <c r="J44" s="8" t="s">
        <v>176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>
      <c r="A46" s="13" t="s">
        <v>23</v>
      </c>
      <c r="B46" s="13" t="s">
        <v>24</v>
      </c>
      <c r="C46" s="13" t="s">
        <v>25</v>
      </c>
      <c r="D46" s="28">
        <v>112544432</v>
      </c>
      <c r="E46" s="14">
        <v>112556950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363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95" t="s">
        <v>0</v>
      </c>
      <c r="B51" s="95" t="s">
        <v>2</v>
      </c>
      <c r="C51" s="95" t="s">
        <v>3</v>
      </c>
      <c r="D51" s="95" t="s">
        <v>4</v>
      </c>
      <c r="E51" s="95" t="s">
        <v>5</v>
      </c>
      <c r="F51" s="97" t="s">
        <v>6</v>
      </c>
      <c r="G51" s="98"/>
      <c r="H51" s="99"/>
      <c r="I51" s="95" t="s">
        <v>7</v>
      </c>
      <c r="J51" s="95" t="s">
        <v>8</v>
      </c>
    </row>
    <row r="52" spans="1:10">
      <c r="A52" s="96"/>
      <c r="B52" s="96"/>
      <c r="C52" s="96"/>
      <c r="D52" s="96"/>
      <c r="E52" s="96"/>
      <c r="F52" s="4" t="s">
        <v>9</v>
      </c>
      <c r="G52" s="4" t="s">
        <v>10</v>
      </c>
      <c r="H52" s="4" t="s">
        <v>11</v>
      </c>
      <c r="I52" s="96"/>
      <c r="J52" s="96"/>
    </row>
    <row r="53" spans="1:10">
      <c r="A53" s="5" t="s">
        <v>411</v>
      </c>
      <c r="B53" s="6">
        <v>44932.794840173614</v>
      </c>
      <c r="C53" s="5" t="s">
        <v>176</v>
      </c>
      <c r="D53" s="7"/>
      <c r="E53" s="8"/>
      <c r="F53" s="9">
        <v>3738.54</v>
      </c>
      <c r="I53" s="10" t="s">
        <v>9</v>
      </c>
      <c r="J53" s="8" t="s">
        <v>176</v>
      </c>
    </row>
    <row r="54" spans="1:10">
      <c r="A54" s="5" t="s">
        <v>411</v>
      </c>
      <c r="B54" s="6">
        <v>44932.794840173614</v>
      </c>
      <c r="C54" s="5" t="s">
        <v>176</v>
      </c>
      <c r="D54" s="7"/>
      <c r="E54" s="8"/>
      <c r="H54" s="9">
        <v>297.60000000000002</v>
      </c>
      <c r="I54" s="5" t="s">
        <v>36</v>
      </c>
      <c r="J54" s="8" t="s">
        <v>176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28">
        <v>112544708</v>
      </c>
      <c r="E56" s="14">
        <v>112556951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366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5" t="s">
        <v>0</v>
      </c>
      <c r="B61" s="95" t="s">
        <v>2</v>
      </c>
      <c r="C61" s="95" t="s">
        <v>3</v>
      </c>
      <c r="D61" s="95" t="s">
        <v>4</v>
      </c>
      <c r="E61" s="95" t="s">
        <v>5</v>
      </c>
      <c r="F61" s="97" t="s">
        <v>6</v>
      </c>
      <c r="G61" s="98"/>
      <c r="H61" s="99"/>
      <c r="I61" s="95" t="s">
        <v>7</v>
      </c>
      <c r="J61" s="95" t="s">
        <v>8</v>
      </c>
    </row>
    <row r="62" spans="1:10">
      <c r="A62" s="96"/>
      <c r="B62" s="96"/>
      <c r="C62" s="96"/>
      <c r="D62" s="96"/>
      <c r="E62" s="96"/>
      <c r="F62" s="4" t="s">
        <v>9</v>
      </c>
      <c r="G62" s="4" t="s">
        <v>10</v>
      </c>
      <c r="H62" s="4" t="s">
        <v>11</v>
      </c>
      <c r="I62" s="96"/>
      <c r="J62" s="96"/>
    </row>
    <row r="63" spans="1:10">
      <c r="A63" s="5" t="s">
        <v>412</v>
      </c>
      <c r="B63" s="6">
        <v>44933.590147858798</v>
      </c>
      <c r="C63" s="5" t="s">
        <v>176</v>
      </c>
      <c r="D63" s="7"/>
      <c r="E63" s="8"/>
      <c r="F63" s="9">
        <v>3615.18</v>
      </c>
      <c r="I63" s="10" t="s">
        <v>9</v>
      </c>
      <c r="J63" s="8" t="s">
        <v>176</v>
      </c>
    </row>
    <row r="64" spans="1:10">
      <c r="A64" s="5" t="s">
        <v>412</v>
      </c>
      <c r="B64" s="6">
        <v>44933.590147858798</v>
      </c>
      <c r="C64" s="5" t="s">
        <v>176</v>
      </c>
      <c r="D64" s="7"/>
      <c r="E64" s="8"/>
      <c r="H64" s="9">
        <v>155.08000000000001</v>
      </c>
      <c r="I64" s="5" t="s">
        <v>36</v>
      </c>
      <c r="J64" s="8" t="s">
        <v>176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28">
        <v>112563537</v>
      </c>
      <c r="E66" s="14">
        <v>112563606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433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95" t="s">
        <v>0</v>
      </c>
      <c r="B71" s="95" t="s">
        <v>2</v>
      </c>
      <c r="C71" s="95" t="s">
        <v>3</v>
      </c>
      <c r="D71" s="95" t="s">
        <v>4</v>
      </c>
      <c r="E71" s="95" t="s">
        <v>5</v>
      </c>
      <c r="F71" s="97" t="s">
        <v>6</v>
      </c>
      <c r="G71" s="98"/>
      <c r="H71" s="99"/>
      <c r="I71" s="95" t="s">
        <v>7</v>
      </c>
      <c r="J71" s="95" t="s">
        <v>8</v>
      </c>
    </row>
    <row r="72" spans="1:10">
      <c r="A72" s="96"/>
      <c r="B72" s="96"/>
      <c r="C72" s="96"/>
      <c r="D72" s="96"/>
      <c r="E72" s="96"/>
      <c r="F72" s="4" t="s">
        <v>9</v>
      </c>
      <c r="G72" s="4" t="s">
        <v>10</v>
      </c>
      <c r="H72" s="4" t="s">
        <v>11</v>
      </c>
      <c r="I72" s="96"/>
      <c r="J72" s="96"/>
    </row>
    <row r="73" spans="1:10">
      <c r="A73" s="5" t="s">
        <v>459</v>
      </c>
      <c r="B73" s="6">
        <v>44935.798156076387</v>
      </c>
      <c r="C73" s="5" t="s">
        <v>176</v>
      </c>
      <c r="D73" s="7"/>
      <c r="E73" s="8"/>
      <c r="F73" s="9">
        <v>4304.6899999999996</v>
      </c>
      <c r="I73" s="10" t="s">
        <v>9</v>
      </c>
      <c r="J73" s="8" t="s">
        <v>176</v>
      </c>
    </row>
    <row r="74" spans="1:10">
      <c r="A74" s="5" t="s">
        <v>459</v>
      </c>
      <c r="B74" s="6">
        <v>44935.798156076387</v>
      </c>
      <c r="C74" s="5" t="s">
        <v>176</v>
      </c>
      <c r="D74" s="7"/>
      <c r="E74" s="8"/>
      <c r="H74" s="9">
        <v>142.13999999999999</v>
      </c>
      <c r="I74" s="5" t="s">
        <v>36</v>
      </c>
      <c r="J74" s="8" t="s">
        <v>176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28">
        <v>112569795</v>
      </c>
      <c r="E76" s="14">
        <v>112569873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474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95" t="s">
        <v>0</v>
      </c>
      <c r="B81" s="95" t="s">
        <v>2</v>
      </c>
      <c r="C81" s="95" t="s">
        <v>3</v>
      </c>
      <c r="D81" s="95" t="s">
        <v>4</v>
      </c>
      <c r="E81" s="95" t="s">
        <v>5</v>
      </c>
      <c r="F81" s="97" t="s">
        <v>6</v>
      </c>
      <c r="G81" s="98"/>
      <c r="H81" s="99"/>
      <c r="I81" s="95" t="s">
        <v>7</v>
      </c>
      <c r="J81" s="95" t="s">
        <v>8</v>
      </c>
    </row>
    <row r="82" spans="1:10">
      <c r="A82" s="96"/>
      <c r="B82" s="96"/>
      <c r="C82" s="96"/>
      <c r="D82" s="96"/>
      <c r="E82" s="96"/>
      <c r="F82" s="4" t="s">
        <v>9</v>
      </c>
      <c r="G82" s="4" t="s">
        <v>10</v>
      </c>
      <c r="H82" s="4" t="s">
        <v>11</v>
      </c>
      <c r="I82" s="96"/>
      <c r="J82" s="96"/>
    </row>
    <row r="83" spans="1:10">
      <c r="A83" s="5" t="s">
        <v>496</v>
      </c>
      <c r="B83" s="6">
        <v>44936.798862314812</v>
      </c>
      <c r="C83" s="5" t="s">
        <v>176</v>
      </c>
      <c r="D83" s="7"/>
      <c r="E83" s="8"/>
      <c r="F83" s="9">
        <v>3545.96</v>
      </c>
      <c r="I83" s="10" t="s">
        <v>9</v>
      </c>
      <c r="J83" s="8" t="s">
        <v>176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 ht="15.75">
      <c r="A85" s="13" t="s">
        <v>23</v>
      </c>
      <c r="B85" s="13" t="s">
        <v>24</v>
      </c>
      <c r="C85" s="13" t="s">
        <v>25</v>
      </c>
      <c r="D85" s="28">
        <v>112576496</v>
      </c>
      <c r="E85" s="14">
        <v>112576610</v>
      </c>
      <c r="H85" s="9"/>
      <c r="I85" s="10"/>
      <c r="J85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508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95" t="s">
        <v>0</v>
      </c>
      <c r="B90" s="95" t="s">
        <v>2</v>
      </c>
      <c r="C90" s="95" t="s">
        <v>3</v>
      </c>
      <c r="D90" s="95" t="s">
        <v>4</v>
      </c>
      <c r="E90" s="95" t="s">
        <v>5</v>
      </c>
      <c r="F90" s="97" t="s">
        <v>6</v>
      </c>
      <c r="G90" s="98"/>
      <c r="H90" s="99"/>
      <c r="I90" s="95" t="s">
        <v>7</v>
      </c>
      <c r="J90" s="95" t="s">
        <v>8</v>
      </c>
    </row>
    <row r="91" spans="1:10">
      <c r="A91" s="96"/>
      <c r="B91" s="96"/>
      <c r="C91" s="96"/>
      <c r="D91" s="96"/>
      <c r="E91" s="96"/>
      <c r="F91" s="4" t="s">
        <v>9</v>
      </c>
      <c r="G91" s="4" t="s">
        <v>10</v>
      </c>
      <c r="H91" s="4" t="s">
        <v>11</v>
      </c>
      <c r="I91" s="96"/>
      <c r="J91" s="96"/>
    </row>
    <row r="92" spans="1:10">
      <c r="A92" s="5" t="s">
        <v>529</v>
      </c>
      <c r="B92" s="6">
        <v>44937.799450092592</v>
      </c>
      <c r="C92" s="5" t="s">
        <v>176</v>
      </c>
      <c r="D92" s="7"/>
      <c r="E92" s="8"/>
      <c r="F92" s="9">
        <v>3568.3</v>
      </c>
      <c r="I92" s="10" t="s">
        <v>9</v>
      </c>
      <c r="J92" s="8" t="s">
        <v>176</v>
      </c>
    </row>
    <row r="93" spans="1:10">
      <c r="A93" s="5" t="s">
        <v>529</v>
      </c>
      <c r="B93" s="6">
        <v>44937.799450092592</v>
      </c>
      <c r="C93" s="5" t="s">
        <v>176</v>
      </c>
      <c r="D93" s="7"/>
      <c r="E93" s="8"/>
      <c r="H93" s="9">
        <v>226</v>
      </c>
      <c r="I93" s="5" t="s">
        <v>36</v>
      </c>
      <c r="J93" s="8" t="s">
        <v>176</v>
      </c>
    </row>
    <row r="94" spans="1:10">
      <c r="A94" s="11" t="s">
        <v>22</v>
      </c>
      <c r="B94" s="3"/>
      <c r="C94" s="3"/>
      <c r="D94" s="7"/>
      <c r="E94" s="8"/>
      <c r="H94" s="9"/>
      <c r="I94" s="10"/>
      <c r="J94" s="8"/>
    </row>
    <row r="95" spans="1:10" ht="15.75">
      <c r="A95" s="13" t="s">
        <v>23</v>
      </c>
      <c r="B95" s="13" t="s">
        <v>24</v>
      </c>
      <c r="C95" s="13" t="s">
        <v>25</v>
      </c>
      <c r="D95" s="28">
        <v>112584067</v>
      </c>
      <c r="E95" s="14">
        <v>112584194</v>
      </c>
      <c r="H95" s="9"/>
      <c r="I95" s="10"/>
      <c r="J95" s="8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541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95" t="s">
        <v>0</v>
      </c>
      <c r="B100" s="95" t="s">
        <v>2</v>
      </c>
      <c r="C100" s="95" t="s">
        <v>3</v>
      </c>
      <c r="D100" s="95" t="s">
        <v>4</v>
      </c>
      <c r="E100" s="95" t="s">
        <v>5</v>
      </c>
      <c r="F100" s="97" t="s">
        <v>6</v>
      </c>
      <c r="G100" s="98"/>
      <c r="H100" s="99"/>
      <c r="I100" s="95" t="s">
        <v>7</v>
      </c>
      <c r="J100" s="95" t="s">
        <v>8</v>
      </c>
    </row>
    <row r="101" spans="1:10">
      <c r="A101" s="96"/>
      <c r="B101" s="96"/>
      <c r="C101" s="96"/>
      <c r="D101" s="96"/>
      <c r="E101" s="96"/>
      <c r="F101" s="4" t="s">
        <v>9</v>
      </c>
      <c r="G101" s="4" t="s">
        <v>10</v>
      </c>
      <c r="H101" s="4" t="s">
        <v>11</v>
      </c>
      <c r="I101" s="96"/>
      <c r="J101" s="96"/>
    </row>
    <row r="102" spans="1:10">
      <c r="A102" s="5" t="s">
        <v>566</v>
      </c>
      <c r="B102" s="6">
        <v>44938.796149259259</v>
      </c>
      <c r="C102" s="5" t="s">
        <v>176</v>
      </c>
      <c r="D102" s="7"/>
      <c r="E102" s="8"/>
      <c r="F102" s="9">
        <v>4563.88</v>
      </c>
      <c r="I102" s="10" t="s">
        <v>9</v>
      </c>
      <c r="J102" s="8" t="s">
        <v>176</v>
      </c>
    </row>
    <row r="103" spans="1:10">
      <c r="A103" s="5" t="s">
        <v>566</v>
      </c>
      <c r="B103" s="6">
        <v>44938.796149259259</v>
      </c>
      <c r="C103" s="5" t="s">
        <v>176</v>
      </c>
      <c r="D103" s="7"/>
      <c r="E103" s="8"/>
      <c r="H103" s="9">
        <v>28.2</v>
      </c>
      <c r="I103" s="5" t="s">
        <v>36</v>
      </c>
      <c r="J103" s="8" t="s">
        <v>176</v>
      </c>
    </row>
    <row r="104" spans="1:10">
      <c r="A104" s="11" t="s">
        <v>22</v>
      </c>
      <c r="B104" s="3"/>
      <c r="C104" s="3"/>
      <c r="D104" s="7"/>
      <c r="E104" s="8"/>
      <c r="F104" s="9"/>
      <c r="I104" s="10"/>
      <c r="J104" s="8"/>
    </row>
    <row r="105" spans="1:10" ht="15.75">
      <c r="A105" s="13" t="s">
        <v>23</v>
      </c>
      <c r="B105" s="13" t="s">
        <v>24</v>
      </c>
      <c r="C105" s="13" t="s">
        <v>25</v>
      </c>
      <c r="D105" s="28">
        <v>112587065</v>
      </c>
      <c r="E105" s="14">
        <v>112587237</v>
      </c>
      <c r="F105" s="9"/>
      <c r="I105" s="10"/>
      <c r="J105" s="8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585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95" t="s">
        <v>0</v>
      </c>
      <c r="B110" s="95" t="s">
        <v>2</v>
      </c>
      <c r="C110" s="95" t="s">
        <v>3</v>
      </c>
      <c r="D110" s="95" t="s">
        <v>4</v>
      </c>
      <c r="E110" s="95" t="s">
        <v>5</v>
      </c>
      <c r="F110" s="97" t="s">
        <v>6</v>
      </c>
      <c r="G110" s="98"/>
      <c r="H110" s="99"/>
      <c r="I110" s="95" t="s">
        <v>7</v>
      </c>
      <c r="J110" s="95" t="s">
        <v>8</v>
      </c>
    </row>
    <row r="111" spans="1:10">
      <c r="A111" s="96"/>
      <c r="B111" s="96"/>
      <c r="C111" s="96"/>
      <c r="D111" s="96"/>
      <c r="E111" s="96"/>
      <c r="F111" s="4" t="s">
        <v>9</v>
      </c>
      <c r="G111" s="4" t="s">
        <v>10</v>
      </c>
      <c r="H111" s="4" t="s">
        <v>11</v>
      </c>
      <c r="I111" s="96"/>
      <c r="J111" s="96"/>
    </row>
    <row r="112" spans="1:10">
      <c r="A112" s="5" t="s">
        <v>625</v>
      </c>
      <c r="B112" s="6">
        <v>44939.79739965278</v>
      </c>
      <c r="C112" s="5" t="s">
        <v>176</v>
      </c>
      <c r="D112" s="7"/>
      <c r="E112" s="8"/>
      <c r="F112" s="9">
        <v>4035.05</v>
      </c>
      <c r="I112" s="10" t="s">
        <v>9</v>
      </c>
      <c r="J112" s="8" t="s">
        <v>176</v>
      </c>
    </row>
    <row r="113" spans="1:10">
      <c r="A113" s="11" t="s">
        <v>22</v>
      </c>
      <c r="B113" s="3"/>
      <c r="C113" s="3"/>
      <c r="D113" s="7"/>
      <c r="E113" s="8"/>
      <c r="H113" s="9"/>
      <c r="I113" s="5"/>
      <c r="J113" s="8"/>
    </row>
    <row r="114" spans="1:10" ht="15.75">
      <c r="A114" s="13" t="s">
        <v>23</v>
      </c>
      <c r="B114" s="13" t="s">
        <v>24</v>
      </c>
      <c r="C114" s="13" t="s">
        <v>25</v>
      </c>
      <c r="D114" s="28">
        <v>112587066</v>
      </c>
      <c r="E114" s="14">
        <v>112587238</v>
      </c>
      <c r="H114" s="9"/>
      <c r="I114" s="5"/>
      <c r="J114" s="8"/>
    </row>
    <row r="115" spans="1:10">
      <c r="A115" s="5"/>
      <c r="B115" s="6"/>
      <c r="C115" s="5"/>
      <c r="D115" s="7"/>
      <c r="E115" s="8"/>
      <c r="H115" s="9"/>
      <c r="I115" s="5"/>
      <c r="J115" s="8"/>
    </row>
    <row r="116" spans="1:10">
      <c r="A116" s="5"/>
      <c r="B116" s="6"/>
      <c r="C116" s="5"/>
      <c r="D116" s="7"/>
      <c r="E116" s="8"/>
      <c r="H116" s="9"/>
      <c r="I116" s="5"/>
      <c r="J116" s="8"/>
    </row>
    <row r="117" spans="1:10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3" t="s">
        <v>581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95" t="s">
        <v>0</v>
      </c>
      <c r="B119" s="95" t="s">
        <v>2</v>
      </c>
      <c r="C119" s="95" t="s">
        <v>3</v>
      </c>
      <c r="D119" s="95" t="s">
        <v>4</v>
      </c>
      <c r="E119" s="95" t="s">
        <v>5</v>
      </c>
      <c r="F119" s="97" t="s">
        <v>6</v>
      </c>
      <c r="G119" s="98"/>
      <c r="H119" s="99"/>
      <c r="I119" s="95" t="s">
        <v>7</v>
      </c>
      <c r="J119" s="95" t="s">
        <v>8</v>
      </c>
    </row>
    <row r="120" spans="1:10">
      <c r="A120" s="96"/>
      <c r="B120" s="96"/>
      <c r="C120" s="96"/>
      <c r="D120" s="96"/>
      <c r="E120" s="96"/>
      <c r="F120" s="4" t="s">
        <v>9</v>
      </c>
      <c r="G120" s="4" t="s">
        <v>10</v>
      </c>
      <c r="H120" s="4" t="s">
        <v>11</v>
      </c>
      <c r="I120" s="96"/>
      <c r="J120" s="96"/>
    </row>
    <row r="121" spans="1:10">
      <c r="A121" s="5" t="s">
        <v>626</v>
      </c>
      <c r="B121" s="6">
        <v>44940.589933206022</v>
      </c>
      <c r="C121" s="5" t="s">
        <v>176</v>
      </c>
      <c r="D121" s="7"/>
      <c r="E121" s="8"/>
      <c r="F121" s="9">
        <v>2136.0700000000002</v>
      </c>
      <c r="I121" s="10" t="s">
        <v>9</v>
      </c>
      <c r="J121" s="8" t="s">
        <v>176</v>
      </c>
    </row>
    <row r="122" spans="1:10">
      <c r="A122" s="11" t="s">
        <v>22</v>
      </c>
      <c r="B122" s="3"/>
      <c r="C122" s="3"/>
      <c r="D122" s="7"/>
      <c r="E122" s="8"/>
      <c r="H122" s="9"/>
      <c r="I122" s="5"/>
      <c r="J122" s="8"/>
    </row>
    <row r="123" spans="1:10" ht="15.75">
      <c r="A123" s="13" t="s">
        <v>23</v>
      </c>
      <c r="B123" s="13" t="s">
        <v>24</v>
      </c>
      <c r="C123" s="13" t="s">
        <v>25</v>
      </c>
      <c r="D123" s="28">
        <v>112601769</v>
      </c>
      <c r="E123" s="14">
        <v>112603532</v>
      </c>
      <c r="H123" s="9"/>
      <c r="I123" s="5"/>
      <c r="J123" s="8"/>
    </row>
    <row r="126" spans="1:10">
      <c r="A126" s="1" t="s">
        <v>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3" t="s">
        <v>647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95" t="s">
        <v>0</v>
      </c>
      <c r="B128" s="95" t="s">
        <v>2</v>
      </c>
      <c r="C128" s="95" t="s">
        <v>3</v>
      </c>
      <c r="D128" s="95" t="s">
        <v>4</v>
      </c>
      <c r="E128" s="95" t="s">
        <v>5</v>
      </c>
      <c r="F128" s="97" t="s">
        <v>6</v>
      </c>
      <c r="G128" s="98"/>
      <c r="H128" s="99"/>
      <c r="I128" s="95" t="s">
        <v>7</v>
      </c>
      <c r="J128" s="95" t="s">
        <v>8</v>
      </c>
    </row>
    <row r="129" spans="1:10">
      <c r="A129" s="96"/>
      <c r="B129" s="96"/>
      <c r="C129" s="96"/>
      <c r="D129" s="96"/>
      <c r="E129" s="96"/>
      <c r="F129" s="4" t="s">
        <v>9</v>
      </c>
      <c r="G129" s="4" t="s">
        <v>10</v>
      </c>
      <c r="H129" s="4" t="s">
        <v>11</v>
      </c>
      <c r="I129" s="96"/>
      <c r="J129" s="96"/>
    </row>
    <row r="130" spans="1:10">
      <c r="A130" s="5" t="s">
        <v>671</v>
      </c>
      <c r="B130" s="6">
        <v>44942.796451759263</v>
      </c>
      <c r="C130" s="5" t="s">
        <v>176</v>
      </c>
      <c r="D130" s="7"/>
      <c r="E130" s="8"/>
      <c r="F130" s="9">
        <v>3622.99</v>
      </c>
      <c r="I130" s="10" t="s">
        <v>9</v>
      </c>
      <c r="J130" s="8" t="s">
        <v>176</v>
      </c>
    </row>
    <row r="131" spans="1:10">
      <c r="A131" s="5" t="s">
        <v>671</v>
      </c>
      <c r="B131" s="6">
        <v>44942.796451759263</v>
      </c>
      <c r="C131" s="5" t="s">
        <v>176</v>
      </c>
      <c r="D131" s="7"/>
      <c r="E131" s="8"/>
      <c r="H131" s="9">
        <v>67.599999999999994</v>
      </c>
      <c r="I131" s="5" t="s">
        <v>36</v>
      </c>
      <c r="J131" s="8" t="s">
        <v>176</v>
      </c>
    </row>
    <row r="132" spans="1:10">
      <c r="A132" s="11" t="s">
        <v>22</v>
      </c>
      <c r="B132" s="3"/>
      <c r="C132" s="3"/>
      <c r="D132" s="7"/>
      <c r="E132" s="8"/>
      <c r="H132" s="9"/>
      <c r="I132" s="10"/>
      <c r="J132" s="5"/>
    </row>
    <row r="133" spans="1:10" ht="15.75">
      <c r="A133" s="13" t="s">
        <v>23</v>
      </c>
      <c r="B133" s="13" t="s">
        <v>24</v>
      </c>
      <c r="C133" s="13" t="s">
        <v>25</v>
      </c>
      <c r="D133" s="28">
        <v>112610021</v>
      </c>
      <c r="E133" s="14">
        <v>112610154</v>
      </c>
      <c r="H133" s="9"/>
      <c r="I133" s="10"/>
      <c r="J133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687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5" t="s">
        <v>0</v>
      </c>
      <c r="B138" s="95" t="s">
        <v>2</v>
      </c>
      <c r="C138" s="95" t="s">
        <v>3</v>
      </c>
      <c r="D138" s="95" t="s">
        <v>4</v>
      </c>
      <c r="E138" s="95" t="s">
        <v>5</v>
      </c>
      <c r="F138" s="97" t="s">
        <v>6</v>
      </c>
      <c r="G138" s="98"/>
      <c r="H138" s="99"/>
      <c r="I138" s="95" t="s">
        <v>7</v>
      </c>
      <c r="J138" s="95" t="s">
        <v>8</v>
      </c>
    </row>
    <row r="139" spans="1:10">
      <c r="A139" s="96"/>
      <c r="B139" s="96"/>
      <c r="C139" s="96"/>
      <c r="D139" s="96"/>
      <c r="E139" s="96"/>
      <c r="F139" s="4" t="s">
        <v>9</v>
      </c>
      <c r="G139" s="4" t="s">
        <v>10</v>
      </c>
      <c r="H139" s="4" t="s">
        <v>11</v>
      </c>
      <c r="I139" s="96"/>
      <c r="J139" s="96"/>
    </row>
    <row r="140" spans="1:10">
      <c r="A140" s="5" t="s">
        <v>711</v>
      </c>
      <c r="B140" s="6">
        <v>44943.799755532411</v>
      </c>
      <c r="C140" s="5" t="s">
        <v>176</v>
      </c>
      <c r="D140" s="7"/>
      <c r="E140" s="8"/>
      <c r="F140" s="9">
        <v>3533.06</v>
      </c>
      <c r="I140" s="10" t="s">
        <v>9</v>
      </c>
      <c r="J140" s="8" t="s">
        <v>176</v>
      </c>
    </row>
    <row r="141" spans="1:10">
      <c r="A141" s="5" t="s">
        <v>711</v>
      </c>
      <c r="B141" s="6">
        <v>44943.799755532411</v>
      </c>
      <c r="C141" s="5" t="s">
        <v>176</v>
      </c>
      <c r="D141" s="7"/>
      <c r="E141" s="8"/>
      <c r="H141" s="9">
        <v>26</v>
      </c>
      <c r="I141" s="5" t="s">
        <v>36</v>
      </c>
      <c r="J141" s="8" t="s">
        <v>176</v>
      </c>
    </row>
    <row r="142" spans="1:10">
      <c r="A142" s="11" t="s">
        <v>22</v>
      </c>
      <c r="B142" s="3"/>
      <c r="C142" s="3"/>
      <c r="D142" s="7"/>
      <c r="E142" s="8"/>
      <c r="G142" s="9"/>
      <c r="I142" s="10"/>
      <c r="J142" s="5"/>
    </row>
    <row r="143" spans="1:10" ht="15.75">
      <c r="A143" s="13" t="s">
        <v>23</v>
      </c>
      <c r="B143" s="13" t="s">
        <v>24</v>
      </c>
      <c r="C143" s="13" t="s">
        <v>25</v>
      </c>
      <c r="D143" s="28">
        <v>112617172</v>
      </c>
      <c r="E143" s="14">
        <v>112617444</v>
      </c>
      <c r="G143" s="9"/>
      <c r="I143" s="10"/>
      <c r="J143" s="5"/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725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95" t="s">
        <v>0</v>
      </c>
      <c r="B149" s="95" t="s">
        <v>2</v>
      </c>
      <c r="C149" s="95" t="s">
        <v>3</v>
      </c>
      <c r="D149" s="95" t="s">
        <v>4</v>
      </c>
      <c r="E149" s="95" t="s">
        <v>5</v>
      </c>
      <c r="F149" s="97" t="s">
        <v>6</v>
      </c>
      <c r="G149" s="98"/>
      <c r="H149" s="99"/>
      <c r="I149" s="95" t="s">
        <v>7</v>
      </c>
      <c r="J149" s="95" t="s">
        <v>8</v>
      </c>
    </row>
    <row r="150" spans="1:10">
      <c r="A150" s="96"/>
      <c r="B150" s="96"/>
      <c r="C150" s="96"/>
      <c r="D150" s="96"/>
      <c r="E150" s="96"/>
      <c r="F150" s="4" t="s">
        <v>9</v>
      </c>
      <c r="G150" s="4" t="s">
        <v>10</v>
      </c>
      <c r="H150" s="4" t="s">
        <v>11</v>
      </c>
      <c r="I150" s="96"/>
      <c r="J150" s="96"/>
    </row>
    <row r="151" spans="1:10">
      <c r="A151" s="5" t="s">
        <v>751</v>
      </c>
      <c r="B151" s="6">
        <v>44944.807921724539</v>
      </c>
      <c r="C151" s="5" t="s">
        <v>176</v>
      </c>
      <c r="D151" s="7"/>
      <c r="E151" s="8"/>
      <c r="F151" s="9">
        <v>3698.86</v>
      </c>
      <c r="I151" s="10" t="s">
        <v>9</v>
      </c>
      <c r="J151" s="8" t="s">
        <v>176</v>
      </c>
    </row>
    <row r="152" spans="1:10">
      <c r="A152" s="5" t="s">
        <v>751</v>
      </c>
      <c r="B152" s="6">
        <v>44944.807921724539</v>
      </c>
      <c r="C152" s="5" t="s">
        <v>176</v>
      </c>
      <c r="D152" s="7"/>
      <c r="E152" s="8"/>
      <c r="H152" s="9">
        <v>508.9</v>
      </c>
      <c r="I152" s="5" t="s">
        <v>36</v>
      </c>
      <c r="J152" s="8" t="s">
        <v>176</v>
      </c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5"/>
    </row>
    <row r="154" spans="1:10" ht="15.75">
      <c r="A154" s="13" t="s">
        <v>23</v>
      </c>
      <c r="B154" s="13" t="s">
        <v>24</v>
      </c>
      <c r="C154" s="13" t="s">
        <v>25</v>
      </c>
      <c r="D154" s="59">
        <v>112624924</v>
      </c>
      <c r="E154" s="14">
        <v>112625171</v>
      </c>
      <c r="F154" s="9"/>
      <c r="I154" s="10"/>
      <c r="J154" s="5"/>
    </row>
    <row r="155" spans="1:10">
      <c r="D155" s="61" t="s">
        <v>641</v>
      </c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769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5" t="s">
        <v>0</v>
      </c>
      <c r="B159" s="95" t="s">
        <v>2</v>
      </c>
      <c r="C159" s="95" t="s">
        <v>3</v>
      </c>
      <c r="D159" s="95" t="s">
        <v>4</v>
      </c>
      <c r="E159" s="95" t="s">
        <v>5</v>
      </c>
      <c r="F159" s="97" t="s">
        <v>6</v>
      </c>
      <c r="G159" s="98"/>
      <c r="H159" s="99"/>
      <c r="I159" s="95" t="s">
        <v>7</v>
      </c>
      <c r="J159" s="95" t="s">
        <v>8</v>
      </c>
    </row>
    <row r="160" spans="1:10">
      <c r="A160" s="96"/>
      <c r="B160" s="96"/>
      <c r="C160" s="96"/>
      <c r="D160" s="96"/>
      <c r="E160" s="96"/>
      <c r="F160" s="4" t="s">
        <v>9</v>
      </c>
      <c r="G160" s="4" t="s">
        <v>10</v>
      </c>
      <c r="H160" s="4" t="s">
        <v>11</v>
      </c>
      <c r="I160" s="96"/>
      <c r="J160" s="96"/>
    </row>
    <row r="161" spans="1:10">
      <c r="A161" s="5" t="s">
        <v>791</v>
      </c>
      <c r="B161" s="6">
        <v>44945.796841516203</v>
      </c>
      <c r="C161" s="5" t="s">
        <v>176</v>
      </c>
      <c r="D161" s="7"/>
      <c r="E161" s="8"/>
      <c r="F161" s="9">
        <v>4665.8599999999997</v>
      </c>
      <c r="I161" s="10" t="s">
        <v>9</v>
      </c>
      <c r="J161" s="8" t="s">
        <v>176</v>
      </c>
    </row>
    <row r="162" spans="1:10">
      <c r="A162" s="5" t="s">
        <v>791</v>
      </c>
      <c r="B162" s="6">
        <v>44945.796841516203</v>
      </c>
      <c r="C162" s="5" t="s">
        <v>176</v>
      </c>
      <c r="D162" s="7"/>
      <c r="E162" s="8"/>
      <c r="H162" s="9">
        <v>37.700000000000003</v>
      </c>
      <c r="I162" s="5" t="s">
        <v>36</v>
      </c>
      <c r="J162" s="8" t="s">
        <v>176</v>
      </c>
    </row>
    <row r="163" spans="1:10">
      <c r="A163" s="11" t="s">
        <v>22</v>
      </c>
      <c r="B163" s="3"/>
      <c r="C163" s="3"/>
      <c r="D163" s="7"/>
      <c r="E163" s="8"/>
      <c r="H163" s="9"/>
      <c r="I163" s="10"/>
      <c r="J163" s="5"/>
    </row>
    <row r="164" spans="1:10" ht="15.75">
      <c r="A164" s="13" t="s">
        <v>23</v>
      </c>
      <c r="B164" s="13" t="s">
        <v>24</v>
      </c>
      <c r="C164" s="13" t="s">
        <v>25</v>
      </c>
      <c r="D164" s="59">
        <v>112626649</v>
      </c>
      <c r="E164" s="14">
        <v>112636348</v>
      </c>
      <c r="H164" s="9"/>
      <c r="I164" s="10"/>
      <c r="J164" s="5"/>
    </row>
    <row r="165" spans="1:10">
      <c r="D165" s="61" t="s">
        <v>641</v>
      </c>
    </row>
    <row r="167" spans="1:10">
      <c r="A167" s="1" t="s">
        <v>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3" t="s">
        <v>806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95" t="s">
        <v>0</v>
      </c>
      <c r="B169" s="95" t="s">
        <v>2</v>
      </c>
      <c r="C169" s="95" t="s">
        <v>3</v>
      </c>
      <c r="D169" s="95" t="s">
        <v>4</v>
      </c>
      <c r="E169" s="95" t="s">
        <v>5</v>
      </c>
      <c r="F169" s="97" t="s">
        <v>6</v>
      </c>
      <c r="G169" s="98"/>
      <c r="H169" s="99"/>
      <c r="I169" s="95" t="s">
        <v>7</v>
      </c>
      <c r="J169" s="95" t="s">
        <v>8</v>
      </c>
    </row>
    <row r="170" spans="1:10">
      <c r="A170" s="96"/>
      <c r="B170" s="96"/>
      <c r="C170" s="96"/>
      <c r="D170" s="96"/>
      <c r="E170" s="96"/>
      <c r="F170" s="4" t="s">
        <v>9</v>
      </c>
      <c r="G170" s="4" t="s">
        <v>10</v>
      </c>
      <c r="H170" s="4" t="s">
        <v>11</v>
      </c>
      <c r="I170" s="96"/>
      <c r="J170" s="96"/>
    </row>
    <row r="171" spans="1:10">
      <c r="A171" s="5" t="s">
        <v>848</v>
      </c>
      <c r="B171" s="6">
        <v>44946.796557187503</v>
      </c>
      <c r="C171" s="5" t="s">
        <v>176</v>
      </c>
      <c r="D171" s="7"/>
      <c r="E171" s="8"/>
      <c r="F171" s="9">
        <v>3485.56</v>
      </c>
      <c r="I171" s="10" t="s">
        <v>9</v>
      </c>
      <c r="J171" s="8" t="s">
        <v>176</v>
      </c>
    </row>
    <row r="172" spans="1:10">
      <c r="A172" s="5" t="s">
        <v>848</v>
      </c>
      <c r="B172" s="6">
        <v>44946.796557187503</v>
      </c>
      <c r="C172" s="5" t="s">
        <v>176</v>
      </c>
      <c r="D172" s="7"/>
      <c r="E172" s="8"/>
      <c r="H172" s="9">
        <v>231.1</v>
      </c>
      <c r="I172" s="5" t="s">
        <v>36</v>
      </c>
      <c r="J172" s="8" t="s">
        <v>176</v>
      </c>
    </row>
    <row r="173" spans="1:10">
      <c r="A173" s="11" t="s">
        <v>22</v>
      </c>
      <c r="B173" s="3"/>
      <c r="C173" s="3"/>
      <c r="D173" s="10"/>
      <c r="E173" s="8"/>
      <c r="H173" s="9"/>
      <c r="I173" s="10"/>
      <c r="J173" s="5"/>
    </row>
    <row r="174" spans="1:10" ht="15.75">
      <c r="A174" s="13" t="s">
        <v>23</v>
      </c>
      <c r="B174" s="13" t="s">
        <v>24</v>
      </c>
      <c r="C174" s="13" t="s">
        <v>25</v>
      </c>
      <c r="D174" s="28">
        <v>112632151</v>
      </c>
      <c r="E174" s="14">
        <v>112636349</v>
      </c>
      <c r="H174" s="9"/>
      <c r="I174" s="10"/>
      <c r="J174" s="5"/>
    </row>
    <row r="175" spans="1:10">
      <c r="A175" s="5"/>
      <c r="B175" s="6"/>
      <c r="C175" s="5"/>
      <c r="D175" s="7"/>
      <c r="E175" s="8"/>
      <c r="H175" s="9"/>
      <c r="I175" s="10"/>
      <c r="J175" s="5"/>
    </row>
    <row r="176" spans="1:10">
      <c r="A176" s="5"/>
      <c r="B176" s="6"/>
      <c r="C176" s="5"/>
      <c r="D176" s="7"/>
      <c r="E176" s="8"/>
      <c r="H176" s="9"/>
      <c r="I176" s="10"/>
      <c r="J176" s="5"/>
    </row>
    <row r="177" spans="1:10">
      <c r="A177" s="1" t="s">
        <v>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3" t="s">
        <v>802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95" t="s">
        <v>0</v>
      </c>
      <c r="B179" s="95" t="s">
        <v>2</v>
      </c>
      <c r="C179" s="95" t="s">
        <v>3</v>
      </c>
      <c r="D179" s="95" t="s">
        <v>4</v>
      </c>
      <c r="E179" s="95" t="s">
        <v>5</v>
      </c>
      <c r="F179" s="97" t="s">
        <v>6</v>
      </c>
      <c r="G179" s="98"/>
      <c r="H179" s="99"/>
      <c r="I179" s="95" t="s">
        <v>7</v>
      </c>
      <c r="J179" s="95" t="s">
        <v>8</v>
      </c>
    </row>
    <row r="180" spans="1:10">
      <c r="A180" s="96"/>
      <c r="B180" s="96"/>
      <c r="C180" s="96"/>
      <c r="D180" s="96"/>
      <c r="E180" s="96"/>
      <c r="F180" s="4" t="s">
        <v>9</v>
      </c>
      <c r="G180" s="4" t="s">
        <v>10</v>
      </c>
      <c r="H180" s="4" t="s">
        <v>11</v>
      </c>
      <c r="I180" s="96"/>
      <c r="J180" s="96"/>
    </row>
    <row r="181" spans="1:10">
      <c r="A181" s="5" t="s">
        <v>849</v>
      </c>
      <c r="B181" s="6">
        <v>44947.588759409722</v>
      </c>
      <c r="C181" s="5" t="s">
        <v>176</v>
      </c>
      <c r="D181" s="7"/>
      <c r="E181" s="8"/>
      <c r="F181" s="9">
        <v>2129.9299999999998</v>
      </c>
      <c r="I181" s="10" t="s">
        <v>9</v>
      </c>
      <c r="J181" s="8" t="s">
        <v>176</v>
      </c>
    </row>
    <row r="182" spans="1:10">
      <c r="A182" s="11" t="s">
        <v>22</v>
      </c>
      <c r="B182" s="3"/>
      <c r="C182" s="3"/>
      <c r="D182" s="10"/>
      <c r="E182" s="8"/>
      <c r="H182" s="9"/>
      <c r="I182" s="10"/>
      <c r="J182" s="5"/>
    </row>
    <row r="183" spans="1:10" ht="15.75">
      <c r="A183" s="13" t="s">
        <v>23</v>
      </c>
      <c r="B183" s="13" t="s">
        <v>24</v>
      </c>
      <c r="C183" s="13" t="s">
        <v>25</v>
      </c>
      <c r="D183" s="69">
        <v>112644379</v>
      </c>
      <c r="E183" s="14">
        <v>112644454</v>
      </c>
      <c r="H183" s="9"/>
      <c r="I183" s="10"/>
      <c r="J183" s="5"/>
    </row>
    <row r="184" spans="1:10">
      <c r="A184" s="5"/>
      <c r="B184" s="6"/>
      <c r="C184" s="5"/>
      <c r="D184" s="35" t="s">
        <v>641</v>
      </c>
      <c r="E184" s="8"/>
      <c r="H184" s="9"/>
      <c r="I184" s="10"/>
      <c r="J184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940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95" t="s">
        <v>0</v>
      </c>
      <c r="B188" s="95" t="s">
        <v>2</v>
      </c>
      <c r="C188" s="95" t="s">
        <v>3</v>
      </c>
      <c r="D188" s="95" t="s">
        <v>4</v>
      </c>
      <c r="E188" s="95" t="s">
        <v>5</v>
      </c>
      <c r="F188" s="97" t="s">
        <v>6</v>
      </c>
      <c r="G188" s="98"/>
      <c r="H188" s="99"/>
      <c r="I188" s="95" t="s">
        <v>7</v>
      </c>
      <c r="J188" s="95" t="s">
        <v>8</v>
      </c>
    </row>
    <row r="189" spans="1:10">
      <c r="A189" s="96"/>
      <c r="B189" s="96"/>
      <c r="C189" s="96"/>
      <c r="D189" s="96"/>
      <c r="E189" s="96"/>
      <c r="F189" s="4" t="s">
        <v>9</v>
      </c>
      <c r="G189" s="4" t="s">
        <v>10</v>
      </c>
      <c r="H189" s="4" t="s">
        <v>11</v>
      </c>
      <c r="I189" s="96"/>
      <c r="J189" s="96"/>
    </row>
    <row r="190" spans="1:10">
      <c r="A190" s="40" t="s">
        <v>941</v>
      </c>
      <c r="B190" s="41"/>
      <c r="C190" s="42"/>
      <c r="D190" s="70"/>
      <c r="E190" s="71"/>
      <c r="F190" s="9"/>
      <c r="I190" s="10"/>
      <c r="J190" s="5"/>
    </row>
    <row r="191" spans="1:10">
      <c r="A191" s="11" t="s">
        <v>22</v>
      </c>
      <c r="B191" s="3"/>
      <c r="C191" s="3"/>
      <c r="D191" s="7"/>
      <c r="E191" s="8"/>
      <c r="H191" s="9"/>
      <c r="I191" s="10"/>
      <c r="J191" s="5"/>
    </row>
    <row r="192" spans="1:10" ht="15.75">
      <c r="A192" s="13" t="s">
        <v>23</v>
      </c>
      <c r="B192" s="13" t="s">
        <v>24</v>
      </c>
      <c r="C192" s="13" t="s">
        <v>25</v>
      </c>
      <c r="D192" s="28"/>
      <c r="E192" s="14"/>
      <c r="H192" s="9"/>
      <c r="I192" s="10"/>
      <c r="J192" s="5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872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95" t="s">
        <v>0</v>
      </c>
      <c r="B197" s="95" t="s">
        <v>2</v>
      </c>
      <c r="C197" s="95" t="s">
        <v>3</v>
      </c>
      <c r="D197" s="95" t="s">
        <v>4</v>
      </c>
      <c r="E197" s="95" t="s">
        <v>5</v>
      </c>
      <c r="F197" s="97" t="s">
        <v>6</v>
      </c>
      <c r="G197" s="98"/>
      <c r="H197" s="99"/>
      <c r="I197" s="95" t="s">
        <v>7</v>
      </c>
      <c r="J197" s="95" t="s">
        <v>8</v>
      </c>
    </row>
    <row r="198" spans="1:10">
      <c r="A198" s="96"/>
      <c r="B198" s="96"/>
      <c r="C198" s="96"/>
      <c r="D198" s="96"/>
      <c r="E198" s="96"/>
      <c r="F198" s="4" t="s">
        <v>9</v>
      </c>
      <c r="G198" s="4" t="s">
        <v>10</v>
      </c>
      <c r="H198" s="4" t="s">
        <v>11</v>
      </c>
      <c r="I198" s="96"/>
      <c r="J198" s="96"/>
    </row>
    <row r="199" spans="1:10">
      <c r="A199" s="5" t="s">
        <v>894</v>
      </c>
      <c r="B199" s="6">
        <v>44950.798183101855</v>
      </c>
      <c r="C199" s="5" t="s">
        <v>176</v>
      </c>
      <c r="D199" s="7"/>
      <c r="E199" s="8"/>
      <c r="F199" s="9">
        <v>4274.45</v>
      </c>
      <c r="I199" s="10" t="s">
        <v>9</v>
      </c>
      <c r="J199" s="8" t="s">
        <v>176</v>
      </c>
    </row>
    <row r="200" spans="1:10">
      <c r="A200" s="11" t="s">
        <v>22</v>
      </c>
      <c r="B200" s="3"/>
      <c r="C200" s="3"/>
      <c r="D200" s="7"/>
      <c r="E200" s="8"/>
      <c r="H200" s="9"/>
      <c r="I200" s="10"/>
      <c r="J200" s="5"/>
    </row>
    <row r="201" spans="1:10" ht="15.75">
      <c r="A201" s="13" t="s">
        <v>23</v>
      </c>
      <c r="B201" s="13" t="s">
        <v>24</v>
      </c>
      <c r="C201" s="13" t="s">
        <v>25</v>
      </c>
      <c r="D201" s="69">
        <v>112649473</v>
      </c>
      <c r="E201" s="14">
        <v>112651361</v>
      </c>
      <c r="H201" s="9"/>
      <c r="I201" s="10"/>
      <c r="J201" s="5"/>
    </row>
    <row r="202" spans="1:10">
      <c r="A202" s="5"/>
      <c r="B202" s="6"/>
      <c r="C202" s="5"/>
      <c r="D202" s="35" t="s">
        <v>641</v>
      </c>
      <c r="E202" s="8"/>
      <c r="H202" s="9"/>
      <c r="I202" s="10"/>
      <c r="J202" s="5"/>
    </row>
    <row r="204" spans="1:10">
      <c r="A204" s="1" t="s">
        <v>0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3" t="s">
        <v>909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95" t="s">
        <v>0</v>
      </c>
      <c r="B206" s="95" t="s">
        <v>2</v>
      </c>
      <c r="C206" s="95" t="s">
        <v>3</v>
      </c>
      <c r="D206" s="95" t="s">
        <v>4</v>
      </c>
      <c r="E206" s="95" t="s">
        <v>5</v>
      </c>
      <c r="F206" s="97" t="s">
        <v>6</v>
      </c>
      <c r="G206" s="98"/>
      <c r="H206" s="99"/>
      <c r="I206" s="95" t="s">
        <v>7</v>
      </c>
      <c r="J206" s="95" t="s">
        <v>8</v>
      </c>
    </row>
    <row r="207" spans="1:10">
      <c r="A207" s="96"/>
      <c r="B207" s="96"/>
      <c r="C207" s="96"/>
      <c r="D207" s="96"/>
      <c r="E207" s="96"/>
      <c r="F207" s="4" t="s">
        <v>9</v>
      </c>
      <c r="G207" s="4" t="s">
        <v>10</v>
      </c>
      <c r="H207" s="4" t="s">
        <v>11</v>
      </c>
      <c r="I207" s="96"/>
      <c r="J207" s="96"/>
    </row>
    <row r="208" spans="1:10">
      <c r="A208" s="5" t="s">
        <v>930</v>
      </c>
      <c r="B208" s="6">
        <v>44951.796690266201</v>
      </c>
      <c r="C208" s="5" t="s">
        <v>176</v>
      </c>
      <c r="D208" s="7"/>
      <c r="E208" s="8"/>
      <c r="F208" s="9">
        <v>3121.09</v>
      </c>
      <c r="I208" s="10" t="s">
        <v>9</v>
      </c>
      <c r="J208" s="8" t="s">
        <v>176</v>
      </c>
    </row>
    <row r="209" spans="1:10">
      <c r="A209" s="11" t="s">
        <v>22</v>
      </c>
      <c r="B209" s="3"/>
      <c r="C209" s="3"/>
      <c r="D209" s="7"/>
      <c r="E209" s="8"/>
      <c r="H209" s="9"/>
      <c r="I209" s="10"/>
      <c r="J209" s="5"/>
    </row>
    <row r="210" spans="1:10" ht="15.75">
      <c r="A210" s="13" t="s">
        <v>23</v>
      </c>
      <c r="B210" s="13" t="s">
        <v>24</v>
      </c>
      <c r="C210" s="13" t="s">
        <v>25</v>
      </c>
      <c r="D210" s="69">
        <v>112659401</v>
      </c>
      <c r="E210" s="14">
        <v>112659604</v>
      </c>
      <c r="H210" s="9"/>
      <c r="I210" s="10"/>
      <c r="J210" s="5"/>
    </row>
    <row r="211" spans="1:10">
      <c r="D211" s="35" t="s">
        <v>641</v>
      </c>
    </row>
    <row r="213" spans="1:10">
      <c r="A213" s="1" t="s">
        <v>0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3" t="s">
        <v>946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95" t="s">
        <v>0</v>
      </c>
      <c r="B215" s="95" t="s">
        <v>2</v>
      </c>
      <c r="C215" s="95" t="s">
        <v>3</v>
      </c>
      <c r="D215" s="95" t="s">
        <v>4</v>
      </c>
      <c r="E215" s="95" t="s">
        <v>5</v>
      </c>
      <c r="F215" s="97" t="s">
        <v>6</v>
      </c>
      <c r="G215" s="98"/>
      <c r="H215" s="99"/>
      <c r="I215" s="95" t="s">
        <v>7</v>
      </c>
      <c r="J215" s="95" t="s">
        <v>8</v>
      </c>
    </row>
    <row r="216" spans="1:10">
      <c r="A216" s="96"/>
      <c r="B216" s="96"/>
      <c r="C216" s="96"/>
      <c r="D216" s="96"/>
      <c r="E216" s="96"/>
      <c r="F216" s="4" t="s">
        <v>9</v>
      </c>
      <c r="G216" s="4" t="s">
        <v>10</v>
      </c>
      <c r="H216" s="4" t="s">
        <v>11</v>
      </c>
      <c r="I216" s="96"/>
      <c r="J216" s="96"/>
    </row>
    <row r="217" spans="1:10">
      <c r="A217" s="5" t="s">
        <v>969</v>
      </c>
      <c r="B217" s="6">
        <v>44952.795719675923</v>
      </c>
      <c r="C217" s="5" t="s">
        <v>176</v>
      </c>
      <c r="D217" s="7"/>
      <c r="E217" s="8"/>
      <c r="F217" s="9">
        <v>2738</v>
      </c>
      <c r="I217" s="10" t="s">
        <v>9</v>
      </c>
      <c r="J217" s="8" t="s">
        <v>176</v>
      </c>
    </row>
    <row r="218" spans="1:10">
      <c r="A218" s="5" t="s">
        <v>969</v>
      </c>
      <c r="B218" s="6">
        <v>44952.795719675923</v>
      </c>
      <c r="C218" s="5" t="s">
        <v>176</v>
      </c>
      <c r="D218" s="7"/>
      <c r="E218" s="8"/>
      <c r="H218" s="9">
        <v>226</v>
      </c>
      <c r="I218" s="10" t="s">
        <v>37</v>
      </c>
      <c r="J218" s="8" t="s">
        <v>176</v>
      </c>
    </row>
    <row r="219" spans="1:10">
      <c r="A219" s="11" t="s">
        <v>22</v>
      </c>
      <c r="B219" s="3"/>
      <c r="C219" s="3"/>
      <c r="D219" s="7"/>
      <c r="E219" s="8"/>
      <c r="H219" s="9"/>
      <c r="I219" s="10"/>
      <c r="J219" s="5"/>
    </row>
    <row r="220" spans="1:10" ht="15.75">
      <c r="A220" s="13" t="s">
        <v>23</v>
      </c>
      <c r="B220" s="13" t="s">
        <v>24</v>
      </c>
      <c r="C220" s="13" t="s">
        <v>25</v>
      </c>
      <c r="D220" s="28">
        <v>112672306</v>
      </c>
      <c r="E220" s="14">
        <v>112672379</v>
      </c>
      <c r="H220" s="9"/>
      <c r="I220" s="10"/>
      <c r="J220" s="5"/>
    </row>
    <row r="223" spans="1:10">
      <c r="A223" s="1" t="s">
        <v>0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 t="s">
        <v>985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95" t="s">
        <v>0</v>
      </c>
      <c r="B225" s="95" t="s">
        <v>2</v>
      </c>
      <c r="C225" s="95" t="s">
        <v>3</v>
      </c>
      <c r="D225" s="95" t="s">
        <v>4</v>
      </c>
      <c r="E225" s="95" t="s">
        <v>5</v>
      </c>
      <c r="F225" s="97" t="s">
        <v>6</v>
      </c>
      <c r="G225" s="98"/>
      <c r="H225" s="99"/>
      <c r="I225" s="95" t="s">
        <v>7</v>
      </c>
      <c r="J225" s="95" t="s">
        <v>8</v>
      </c>
    </row>
    <row r="226" spans="1:10">
      <c r="A226" s="96"/>
      <c r="B226" s="96"/>
      <c r="C226" s="96"/>
      <c r="D226" s="96"/>
      <c r="E226" s="96"/>
      <c r="F226" s="4" t="s">
        <v>9</v>
      </c>
      <c r="G226" s="4" t="s">
        <v>10</v>
      </c>
      <c r="H226" s="4" t="s">
        <v>11</v>
      </c>
      <c r="I226" s="96"/>
      <c r="J226" s="96"/>
    </row>
    <row r="227" spans="1:10">
      <c r="A227" s="5" t="s">
        <v>1027</v>
      </c>
      <c r="B227" s="6">
        <v>44953.800036111112</v>
      </c>
      <c r="C227" s="5" t="s">
        <v>176</v>
      </c>
      <c r="D227" s="7"/>
      <c r="E227" s="8"/>
      <c r="F227" s="9">
        <v>3464.61</v>
      </c>
      <c r="I227" s="10" t="s">
        <v>9</v>
      </c>
      <c r="J227" s="8" t="s">
        <v>176</v>
      </c>
    </row>
    <row r="228" spans="1:10">
      <c r="A228" s="11" t="s">
        <v>22</v>
      </c>
      <c r="B228" s="3"/>
      <c r="C228" s="3"/>
      <c r="E228" s="8"/>
      <c r="H228" s="9"/>
      <c r="I228" s="5"/>
      <c r="J228" s="8"/>
    </row>
    <row r="229" spans="1:10" ht="15.75">
      <c r="A229" s="13" t="s">
        <v>23</v>
      </c>
      <c r="B229" s="13" t="s">
        <v>24</v>
      </c>
      <c r="C229" s="13" t="s">
        <v>25</v>
      </c>
      <c r="D229" s="55">
        <v>112672416</v>
      </c>
      <c r="E229" s="14">
        <v>112672417</v>
      </c>
      <c r="H229" s="9"/>
      <c r="I229" s="5"/>
      <c r="J229" s="8"/>
    </row>
    <row r="230" spans="1:10" ht="15.75">
      <c r="A230" s="5"/>
      <c r="B230" s="6"/>
      <c r="C230" s="5"/>
      <c r="D230" s="28"/>
      <c r="H230" s="9"/>
      <c r="I230" s="5"/>
      <c r="J230" s="8"/>
    </row>
    <row r="231" spans="1:10">
      <c r="A231" s="5"/>
      <c r="B231" s="6"/>
      <c r="C231" s="5"/>
      <c r="D231" s="7"/>
      <c r="E231" s="8"/>
      <c r="H231" s="9"/>
      <c r="I231" s="5"/>
      <c r="J231" s="8"/>
    </row>
    <row r="232" spans="1:10">
      <c r="A232" s="1" t="s">
        <v>0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3" t="s">
        <v>981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95" t="s">
        <v>0</v>
      </c>
      <c r="B234" s="95" t="s">
        <v>2</v>
      </c>
      <c r="C234" s="95" t="s">
        <v>3</v>
      </c>
      <c r="D234" s="95" t="s">
        <v>4</v>
      </c>
      <c r="E234" s="95" t="s">
        <v>5</v>
      </c>
      <c r="F234" s="97" t="s">
        <v>6</v>
      </c>
      <c r="G234" s="98"/>
      <c r="H234" s="99"/>
      <c r="I234" s="95" t="s">
        <v>7</v>
      </c>
      <c r="J234" s="95" t="s">
        <v>8</v>
      </c>
    </row>
    <row r="235" spans="1:10">
      <c r="A235" s="96"/>
      <c r="B235" s="96"/>
      <c r="C235" s="96"/>
      <c r="D235" s="96"/>
      <c r="E235" s="96"/>
      <c r="F235" s="4" t="s">
        <v>9</v>
      </c>
      <c r="G235" s="4" t="s">
        <v>10</v>
      </c>
      <c r="H235" s="4" t="s">
        <v>11</v>
      </c>
      <c r="I235" s="96"/>
      <c r="J235" s="96"/>
    </row>
    <row r="236" spans="1:10">
      <c r="A236" s="5" t="s">
        <v>1028</v>
      </c>
      <c r="B236" s="6">
        <v>44954.58987920139</v>
      </c>
      <c r="C236" s="5" t="s">
        <v>176</v>
      </c>
      <c r="D236" s="7"/>
      <c r="E236" s="8"/>
      <c r="F236" s="9">
        <v>1650.31</v>
      </c>
      <c r="I236" s="10" t="s">
        <v>9</v>
      </c>
      <c r="J236" s="8" t="s">
        <v>176</v>
      </c>
    </row>
    <row r="237" spans="1:10">
      <c r="A237" s="11" t="s">
        <v>22</v>
      </c>
      <c r="B237" s="3"/>
      <c r="C237" s="3"/>
      <c r="D237" s="7"/>
      <c r="E237" s="8"/>
      <c r="H237" s="9"/>
      <c r="I237" s="5"/>
      <c r="J237" s="8"/>
    </row>
    <row r="238" spans="1:10" ht="15.75">
      <c r="A238" s="13" t="s">
        <v>23</v>
      </c>
      <c r="B238" s="13" t="s">
        <v>24</v>
      </c>
      <c r="C238" s="13" t="s">
        <v>25</v>
      </c>
      <c r="D238" s="28">
        <v>112673681</v>
      </c>
      <c r="E238" s="14">
        <v>112681918</v>
      </c>
      <c r="H238" s="9"/>
      <c r="I238" s="5"/>
      <c r="J238" s="8"/>
    </row>
    <row r="241" spans="1:10">
      <c r="A241" s="1" t="s">
        <v>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3" t="s">
        <v>1052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95" t="s">
        <v>0</v>
      </c>
      <c r="B243" s="95" t="s">
        <v>2</v>
      </c>
      <c r="C243" s="95" t="s">
        <v>3</v>
      </c>
      <c r="D243" s="95" t="s">
        <v>4</v>
      </c>
      <c r="E243" s="95" t="s">
        <v>5</v>
      </c>
      <c r="F243" s="97" t="s">
        <v>6</v>
      </c>
      <c r="G243" s="98"/>
      <c r="H243" s="99"/>
      <c r="I243" s="95" t="s">
        <v>7</v>
      </c>
      <c r="J243" s="95" t="s">
        <v>8</v>
      </c>
    </row>
    <row r="244" spans="1:10">
      <c r="A244" s="96"/>
      <c r="B244" s="96"/>
      <c r="C244" s="96"/>
      <c r="D244" s="96"/>
      <c r="E244" s="96"/>
      <c r="F244" s="4" t="s">
        <v>9</v>
      </c>
      <c r="G244" s="4" t="s">
        <v>10</v>
      </c>
      <c r="H244" s="4" t="s">
        <v>11</v>
      </c>
      <c r="I244" s="96"/>
      <c r="J244" s="96"/>
    </row>
    <row r="245" spans="1:10">
      <c r="A245" s="5" t="s">
        <v>1077</v>
      </c>
      <c r="B245" s="6">
        <v>44956.798575393521</v>
      </c>
      <c r="C245" s="5" t="s">
        <v>176</v>
      </c>
      <c r="D245" s="7"/>
      <c r="E245" s="8"/>
      <c r="F245" s="9">
        <v>3723.26</v>
      </c>
      <c r="I245" s="10" t="s">
        <v>9</v>
      </c>
      <c r="J245" s="8" t="s">
        <v>176</v>
      </c>
    </row>
    <row r="246" spans="1:10">
      <c r="A246" s="11" t="s">
        <v>22</v>
      </c>
      <c r="B246" s="3"/>
      <c r="C246" s="3"/>
      <c r="D246" s="7"/>
      <c r="E246" s="8"/>
      <c r="G246" s="9"/>
      <c r="I246" s="10"/>
      <c r="J246" s="8"/>
    </row>
    <row r="247" spans="1:10" ht="15.75">
      <c r="A247" s="13" t="s">
        <v>23</v>
      </c>
      <c r="B247" s="13" t="s">
        <v>24</v>
      </c>
      <c r="C247" s="13" t="s">
        <v>25</v>
      </c>
      <c r="D247" s="28">
        <v>112691575</v>
      </c>
      <c r="E247" s="14">
        <v>112691884</v>
      </c>
      <c r="G247" s="9"/>
      <c r="I247" s="10"/>
      <c r="J247" s="8"/>
    </row>
    <row r="248" spans="1:10" ht="15.75">
      <c r="D248" s="69">
        <v>112691648</v>
      </c>
      <c r="E248" s="34">
        <v>112691853</v>
      </c>
      <c r="F248" s="35" t="s">
        <v>1126</v>
      </c>
    </row>
    <row r="249" spans="1:10">
      <c r="A249" s="17" t="s">
        <v>1211</v>
      </c>
      <c r="B249" s="17"/>
      <c r="C249" s="17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1093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95" t="s">
        <v>0</v>
      </c>
      <c r="B253" s="95" t="s">
        <v>2</v>
      </c>
      <c r="C253" s="95" t="s">
        <v>3</v>
      </c>
      <c r="D253" s="95" t="s">
        <v>4</v>
      </c>
      <c r="E253" s="95" t="s">
        <v>5</v>
      </c>
      <c r="F253" s="97" t="s">
        <v>6</v>
      </c>
      <c r="G253" s="98"/>
      <c r="H253" s="99"/>
      <c r="I253" s="95" t="s">
        <v>7</v>
      </c>
      <c r="J253" s="95" t="s">
        <v>8</v>
      </c>
    </row>
    <row r="254" spans="1:10">
      <c r="A254" s="96"/>
      <c r="B254" s="96"/>
      <c r="C254" s="96"/>
      <c r="D254" s="96"/>
      <c r="E254" s="96"/>
      <c r="F254" s="4" t="s">
        <v>9</v>
      </c>
      <c r="G254" s="4" t="s">
        <v>10</v>
      </c>
      <c r="H254" s="4" t="s">
        <v>11</v>
      </c>
      <c r="I254" s="96"/>
      <c r="J254" s="96"/>
    </row>
    <row r="255" spans="1:10">
      <c r="A255" s="5" t="s">
        <v>1106</v>
      </c>
      <c r="B255" s="6">
        <v>44957.75348324074</v>
      </c>
      <c r="C255" s="5" t="s">
        <v>176</v>
      </c>
      <c r="D255" s="10"/>
      <c r="E255" s="8"/>
      <c r="F255" s="9">
        <v>3219</v>
      </c>
      <c r="I255" s="10" t="s">
        <v>9</v>
      </c>
      <c r="J255" s="8" t="s">
        <v>176</v>
      </c>
    </row>
    <row r="256" spans="1:10">
      <c r="A256" s="11" t="s">
        <v>22</v>
      </c>
      <c r="B256" s="3"/>
      <c r="C256" s="3"/>
      <c r="D256" s="7"/>
      <c r="E256" s="8"/>
      <c r="G256" s="9"/>
      <c r="I256" s="10"/>
      <c r="J256" s="5"/>
    </row>
    <row r="257" spans="1:10" ht="15.75">
      <c r="A257" s="13" t="s">
        <v>23</v>
      </c>
      <c r="B257" s="13" t="s">
        <v>24</v>
      </c>
      <c r="C257" s="13" t="s">
        <v>25</v>
      </c>
      <c r="D257" s="69">
        <v>112692596</v>
      </c>
      <c r="E257" s="14">
        <v>112693141</v>
      </c>
      <c r="G257" s="9"/>
      <c r="I257" s="10"/>
      <c r="J257" s="5"/>
    </row>
    <row r="258" spans="1:10">
      <c r="D258" s="35" t="s">
        <v>641</v>
      </c>
    </row>
    <row r="260" spans="1:10">
      <c r="A260" s="1" t="s">
        <v>0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3" t="s">
        <v>1131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95" t="s">
        <v>0</v>
      </c>
      <c r="B262" s="95" t="s">
        <v>2</v>
      </c>
      <c r="C262" s="95" t="s">
        <v>3</v>
      </c>
      <c r="D262" s="95" t="s">
        <v>4</v>
      </c>
      <c r="E262" s="95" t="s">
        <v>5</v>
      </c>
      <c r="F262" s="97" t="s">
        <v>6</v>
      </c>
      <c r="G262" s="98"/>
      <c r="H262" s="99"/>
      <c r="I262" s="95" t="s">
        <v>7</v>
      </c>
      <c r="J262" s="95" t="s">
        <v>8</v>
      </c>
    </row>
    <row r="263" spans="1:10">
      <c r="A263" s="96"/>
      <c r="B263" s="96"/>
      <c r="C263" s="96"/>
      <c r="D263" s="96"/>
      <c r="E263" s="96"/>
      <c r="F263" s="4" t="s">
        <v>9</v>
      </c>
      <c r="G263" s="4" t="s">
        <v>10</v>
      </c>
      <c r="H263" s="4" t="s">
        <v>11</v>
      </c>
      <c r="I263" s="96"/>
      <c r="J263" s="96"/>
    </row>
    <row r="264" spans="1:10">
      <c r="A264" s="5" t="s">
        <v>1151</v>
      </c>
      <c r="B264" s="6">
        <v>44958.795995567132</v>
      </c>
      <c r="C264" s="5" t="s">
        <v>176</v>
      </c>
      <c r="D264" s="7"/>
      <c r="E264" s="8"/>
      <c r="F264" s="9">
        <v>4174.5200000000004</v>
      </c>
      <c r="I264" s="10" t="s">
        <v>9</v>
      </c>
      <c r="J264" s="8" t="s">
        <v>176</v>
      </c>
    </row>
    <row r="265" spans="1:10">
      <c r="A265" s="11" t="s">
        <v>22</v>
      </c>
      <c r="B265" s="3"/>
      <c r="C265" s="3"/>
      <c r="D265" s="7"/>
      <c r="E265" s="8"/>
      <c r="H265" s="9"/>
      <c r="I265" s="10"/>
      <c r="J265" s="8"/>
    </row>
    <row r="266" spans="1:10" ht="15.75">
      <c r="A266" s="13" t="s">
        <v>23</v>
      </c>
      <c r="B266" s="13" t="s">
        <v>24</v>
      </c>
      <c r="C266" s="13" t="s">
        <v>25</v>
      </c>
      <c r="D266" s="69">
        <v>112695144</v>
      </c>
      <c r="E266" s="14">
        <v>112695380</v>
      </c>
      <c r="H266" s="9"/>
      <c r="I266" s="10"/>
      <c r="J266" s="8"/>
    </row>
    <row r="267" spans="1:10">
      <c r="A267" s="5"/>
      <c r="B267" s="6"/>
      <c r="C267" s="5"/>
      <c r="D267" s="35" t="s">
        <v>641</v>
      </c>
      <c r="E267" s="8"/>
      <c r="H267" s="9"/>
      <c r="I267" s="10"/>
      <c r="J267" s="8"/>
    </row>
    <row r="269" spans="1:10">
      <c r="A269" s="1" t="s">
        <v>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3" t="s">
        <v>1169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95" t="s">
        <v>0</v>
      </c>
      <c r="B271" s="95" t="s">
        <v>2</v>
      </c>
      <c r="C271" s="95" t="s">
        <v>3</v>
      </c>
      <c r="D271" s="95" t="s">
        <v>4</v>
      </c>
      <c r="E271" s="95" t="s">
        <v>5</v>
      </c>
      <c r="F271" s="97" t="s">
        <v>6</v>
      </c>
      <c r="G271" s="98"/>
      <c r="H271" s="99"/>
      <c r="I271" s="95" t="s">
        <v>7</v>
      </c>
      <c r="J271" s="95" t="s">
        <v>8</v>
      </c>
    </row>
    <row r="272" spans="1:10">
      <c r="A272" s="96"/>
      <c r="B272" s="96"/>
      <c r="C272" s="96"/>
      <c r="D272" s="96"/>
      <c r="E272" s="96"/>
      <c r="F272" s="4" t="s">
        <v>9</v>
      </c>
      <c r="G272" s="4" t="s">
        <v>10</v>
      </c>
      <c r="H272" s="4" t="s">
        <v>11</v>
      </c>
      <c r="I272" s="96"/>
      <c r="J272" s="96"/>
    </row>
    <row r="273" spans="1:10">
      <c r="A273" s="5" t="s">
        <v>1193</v>
      </c>
      <c r="B273" s="6">
        <v>44959.738521192128</v>
      </c>
      <c r="C273" s="5" t="s">
        <v>176</v>
      </c>
      <c r="D273" s="7"/>
      <c r="E273" s="8"/>
      <c r="F273" s="9">
        <v>2275.15</v>
      </c>
      <c r="I273" s="10" t="s">
        <v>9</v>
      </c>
      <c r="J273" s="8" t="s">
        <v>176</v>
      </c>
    </row>
    <row r="274" spans="1:10">
      <c r="A274" s="11" t="s">
        <v>22</v>
      </c>
      <c r="B274" s="3"/>
      <c r="C274" s="3"/>
      <c r="D274" s="7"/>
      <c r="E274" s="8"/>
      <c r="H274" s="9"/>
      <c r="I274" s="10"/>
      <c r="J274" s="5"/>
    </row>
    <row r="275" spans="1:10" ht="15.75">
      <c r="A275" s="13" t="s">
        <v>23</v>
      </c>
      <c r="B275" s="13" t="s">
        <v>24</v>
      </c>
      <c r="C275" s="13" t="s">
        <v>25</v>
      </c>
      <c r="D275" s="69">
        <v>112728649</v>
      </c>
      <c r="E275" s="14">
        <v>112729011</v>
      </c>
      <c r="H275" s="9"/>
      <c r="I275" s="10"/>
      <c r="J275" s="5"/>
    </row>
    <row r="276" spans="1:10">
      <c r="D276" s="35" t="s">
        <v>641</v>
      </c>
    </row>
    <row r="278" spans="1:10">
      <c r="A278" s="1" t="s">
        <v>0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3" t="s">
        <v>1217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95" t="s">
        <v>0</v>
      </c>
      <c r="B280" s="95" t="s">
        <v>2</v>
      </c>
      <c r="C280" s="95" t="s">
        <v>3</v>
      </c>
      <c r="D280" s="95" t="s">
        <v>4</v>
      </c>
      <c r="E280" s="95" t="s">
        <v>5</v>
      </c>
      <c r="F280" s="97" t="s">
        <v>6</v>
      </c>
      <c r="G280" s="98"/>
      <c r="H280" s="99"/>
      <c r="I280" s="95" t="s">
        <v>7</v>
      </c>
      <c r="J280" s="95" t="s">
        <v>8</v>
      </c>
    </row>
    <row r="281" spans="1:10">
      <c r="A281" s="96"/>
      <c r="B281" s="96"/>
      <c r="C281" s="96"/>
      <c r="D281" s="96"/>
      <c r="E281" s="96"/>
      <c r="F281" s="4" t="s">
        <v>9</v>
      </c>
      <c r="G281" s="4" t="s">
        <v>10</v>
      </c>
      <c r="H281" s="4" t="s">
        <v>11</v>
      </c>
      <c r="I281" s="96"/>
      <c r="J281" s="96"/>
    </row>
    <row r="282" spans="1:10">
      <c r="A282" s="5" t="s">
        <v>1258</v>
      </c>
      <c r="B282" s="6">
        <v>44960.796665833332</v>
      </c>
      <c r="C282" s="5" t="s">
        <v>176</v>
      </c>
      <c r="D282" s="7"/>
      <c r="E282" s="8"/>
      <c r="F282" s="9">
        <v>2785.4</v>
      </c>
      <c r="I282" s="10" t="s">
        <v>9</v>
      </c>
      <c r="J282" s="8" t="s">
        <v>176</v>
      </c>
    </row>
    <row r="283" spans="1:10">
      <c r="A283" s="11" t="s">
        <v>22</v>
      </c>
      <c r="B283" s="3"/>
      <c r="C283" s="3"/>
      <c r="D283" s="7"/>
      <c r="E283" s="8"/>
      <c r="H283" s="9"/>
      <c r="I283" s="10"/>
      <c r="J283" s="5"/>
    </row>
    <row r="284" spans="1:10" ht="15.75">
      <c r="A284" s="13" t="s">
        <v>23</v>
      </c>
      <c r="B284" s="13" t="s">
        <v>24</v>
      </c>
      <c r="C284" s="13" t="s">
        <v>25</v>
      </c>
      <c r="D284" s="69">
        <v>112728718</v>
      </c>
      <c r="E284" s="14">
        <v>112729012</v>
      </c>
      <c r="H284" s="9"/>
      <c r="I284" s="10"/>
      <c r="J284" s="5"/>
    </row>
    <row r="285" spans="1:10">
      <c r="A285" s="5"/>
      <c r="B285" s="6"/>
      <c r="C285" s="5"/>
      <c r="D285" s="35" t="s">
        <v>641</v>
      </c>
      <c r="E285" s="8"/>
      <c r="H285" s="9"/>
      <c r="I285" s="10"/>
      <c r="J285" s="5"/>
    </row>
    <row r="286" spans="1:10">
      <c r="A286" s="5"/>
      <c r="B286" s="6"/>
      <c r="C286" s="5"/>
      <c r="D286" s="7"/>
      <c r="E286" s="8"/>
      <c r="H286" s="9"/>
      <c r="I286" s="10"/>
      <c r="J286" s="5"/>
    </row>
    <row r="287" spans="1:10">
      <c r="A287" s="1" t="s">
        <v>0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3" t="s">
        <v>1214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95" t="s">
        <v>0</v>
      </c>
      <c r="B289" s="95" t="s">
        <v>2</v>
      </c>
      <c r="C289" s="95" t="s">
        <v>3</v>
      </c>
      <c r="D289" s="95" t="s">
        <v>4</v>
      </c>
      <c r="E289" s="95" t="s">
        <v>5</v>
      </c>
      <c r="F289" s="97" t="s">
        <v>6</v>
      </c>
      <c r="G289" s="98"/>
      <c r="H289" s="99"/>
      <c r="I289" s="95" t="s">
        <v>7</v>
      </c>
      <c r="J289" s="95" t="s">
        <v>8</v>
      </c>
    </row>
    <row r="290" spans="1:10">
      <c r="A290" s="96"/>
      <c r="B290" s="96"/>
      <c r="C290" s="96"/>
      <c r="D290" s="96"/>
      <c r="E290" s="96"/>
      <c r="F290" s="4" t="s">
        <v>9</v>
      </c>
      <c r="G290" s="4" t="s">
        <v>10</v>
      </c>
      <c r="H290" s="4" t="s">
        <v>11</v>
      </c>
      <c r="I290" s="96"/>
      <c r="J290" s="96"/>
    </row>
    <row r="291" spans="1:10">
      <c r="A291" s="5" t="s">
        <v>1259</v>
      </c>
      <c r="B291" s="6">
        <v>44961.588896018518</v>
      </c>
      <c r="C291" s="5" t="s">
        <v>176</v>
      </c>
      <c r="D291" s="7"/>
      <c r="E291" s="8"/>
      <c r="F291" s="9">
        <v>1826.32</v>
      </c>
      <c r="I291" s="10" t="s">
        <v>9</v>
      </c>
      <c r="J291" s="8" t="s">
        <v>176</v>
      </c>
    </row>
    <row r="292" spans="1:10">
      <c r="A292" s="11" t="s">
        <v>22</v>
      </c>
      <c r="B292" s="3"/>
      <c r="C292" s="3"/>
      <c r="D292" s="7"/>
      <c r="E292" s="8"/>
      <c r="H292" s="9"/>
      <c r="I292" s="10"/>
      <c r="J292" s="5"/>
    </row>
    <row r="293" spans="1:10" ht="15.75">
      <c r="A293" s="13" t="s">
        <v>23</v>
      </c>
      <c r="B293" s="13" t="s">
        <v>24</v>
      </c>
      <c r="C293" s="13" t="s">
        <v>25</v>
      </c>
      <c r="D293" s="69">
        <v>112728621</v>
      </c>
      <c r="E293" s="14">
        <v>112729013</v>
      </c>
      <c r="H293" s="9"/>
      <c r="I293" s="10"/>
      <c r="J293" s="5"/>
    </row>
    <row r="294" spans="1:10">
      <c r="D294" s="35" t="s">
        <v>641</v>
      </c>
    </row>
    <row r="296" spans="1:10">
      <c r="A296" s="1" t="s">
        <v>0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3" t="s">
        <v>1283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95" t="s">
        <v>0</v>
      </c>
      <c r="B298" s="95" t="s">
        <v>2</v>
      </c>
      <c r="C298" s="95" t="s">
        <v>3</v>
      </c>
      <c r="D298" s="95" t="s">
        <v>4</v>
      </c>
      <c r="E298" s="95" t="s">
        <v>5</v>
      </c>
      <c r="F298" s="97" t="s">
        <v>6</v>
      </c>
      <c r="G298" s="98"/>
      <c r="H298" s="99"/>
      <c r="I298" s="95" t="s">
        <v>7</v>
      </c>
      <c r="J298" s="95" t="s">
        <v>8</v>
      </c>
    </row>
    <row r="299" spans="1:10">
      <c r="A299" s="96"/>
      <c r="B299" s="96"/>
      <c r="C299" s="96"/>
      <c r="D299" s="96"/>
      <c r="E299" s="96"/>
      <c r="F299" s="4" t="s">
        <v>9</v>
      </c>
      <c r="G299" s="4" t="s">
        <v>10</v>
      </c>
      <c r="H299" s="4" t="s">
        <v>11</v>
      </c>
      <c r="I299" s="96"/>
      <c r="J299" s="96"/>
    </row>
    <row r="300" spans="1:10">
      <c r="A300" s="5" t="s">
        <v>1307</v>
      </c>
      <c r="B300" s="6">
        <v>44963.798045740739</v>
      </c>
      <c r="C300" s="5" t="s">
        <v>176</v>
      </c>
      <c r="D300" s="7"/>
      <c r="E300" s="8"/>
      <c r="F300" s="9">
        <v>4346.3900000000003</v>
      </c>
      <c r="I300" s="10" t="s">
        <v>9</v>
      </c>
      <c r="J300" s="8" t="s">
        <v>176</v>
      </c>
    </row>
    <row r="301" spans="1:10">
      <c r="A301" s="5" t="s">
        <v>1307</v>
      </c>
      <c r="B301" s="6">
        <v>44963.798045740739</v>
      </c>
      <c r="C301" s="5" t="s">
        <v>176</v>
      </c>
      <c r="D301" s="7"/>
      <c r="E301" s="8"/>
      <c r="H301" s="9">
        <v>110</v>
      </c>
      <c r="I301" s="5" t="s">
        <v>746</v>
      </c>
      <c r="J301" s="8" t="s">
        <v>176</v>
      </c>
    </row>
    <row r="302" spans="1:10">
      <c r="A302" s="5" t="s">
        <v>1307</v>
      </c>
      <c r="B302" s="6">
        <v>44963.798045740739</v>
      </c>
      <c r="C302" s="5" t="s">
        <v>176</v>
      </c>
      <c r="D302" s="7"/>
      <c r="E302" s="8"/>
      <c r="H302" s="9">
        <v>12.2</v>
      </c>
      <c r="I302" s="10" t="s">
        <v>37</v>
      </c>
      <c r="J302" s="8" t="s">
        <v>176</v>
      </c>
    </row>
    <row r="303" spans="1:10">
      <c r="A303" s="11" t="s">
        <v>22</v>
      </c>
      <c r="B303" s="3"/>
      <c r="C303" s="3"/>
      <c r="D303" s="7"/>
      <c r="E303" s="8"/>
      <c r="H303" s="9"/>
      <c r="I303" s="10"/>
      <c r="J303" s="5"/>
    </row>
    <row r="304" spans="1:10" ht="15.75">
      <c r="A304" s="13" t="s">
        <v>23</v>
      </c>
      <c r="B304" s="13" t="s">
        <v>24</v>
      </c>
      <c r="C304" s="13" t="s">
        <v>25</v>
      </c>
      <c r="D304" s="69">
        <v>112730362</v>
      </c>
      <c r="E304" s="14">
        <v>112730486</v>
      </c>
      <c r="H304" s="9"/>
      <c r="I304" s="10"/>
      <c r="J304" s="5"/>
    </row>
    <row r="305" spans="1:10">
      <c r="D305" s="35" t="s">
        <v>641</v>
      </c>
    </row>
    <row r="307" spans="1:10">
      <c r="A307" s="1" t="s">
        <v>0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3" t="s">
        <v>1322</v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>
      <c r="A309" s="95" t="s">
        <v>0</v>
      </c>
      <c r="B309" s="95" t="s">
        <v>2</v>
      </c>
      <c r="C309" s="95" t="s">
        <v>3</v>
      </c>
      <c r="D309" s="95" t="s">
        <v>4</v>
      </c>
      <c r="E309" s="95" t="s">
        <v>5</v>
      </c>
      <c r="F309" s="97" t="s">
        <v>6</v>
      </c>
      <c r="G309" s="98"/>
      <c r="H309" s="99"/>
      <c r="I309" s="95" t="s">
        <v>7</v>
      </c>
      <c r="J309" s="95" t="s">
        <v>8</v>
      </c>
    </row>
    <row r="310" spans="1:10">
      <c r="A310" s="96"/>
      <c r="B310" s="96"/>
      <c r="C310" s="96"/>
      <c r="D310" s="96"/>
      <c r="E310" s="96"/>
      <c r="F310" s="4" t="s">
        <v>9</v>
      </c>
      <c r="G310" s="4" t="s">
        <v>10</v>
      </c>
      <c r="H310" s="4" t="s">
        <v>11</v>
      </c>
      <c r="I310" s="96"/>
      <c r="J310" s="96"/>
    </row>
    <row r="311" spans="1:10">
      <c r="A311" s="5" t="s">
        <v>1344</v>
      </c>
      <c r="B311" s="6">
        <v>44964.796388125003</v>
      </c>
      <c r="C311" s="5" t="s">
        <v>176</v>
      </c>
      <c r="D311" s="7"/>
      <c r="E311" s="8"/>
      <c r="F311" s="9">
        <v>3263.12</v>
      </c>
      <c r="I311" s="10" t="s">
        <v>9</v>
      </c>
      <c r="J311" s="8" t="s">
        <v>176</v>
      </c>
    </row>
    <row r="312" spans="1:10">
      <c r="A312" s="5" t="s">
        <v>1344</v>
      </c>
      <c r="B312" s="6">
        <v>44964.796388125003</v>
      </c>
      <c r="C312" s="5" t="s">
        <v>176</v>
      </c>
      <c r="D312" s="7"/>
      <c r="E312" s="8"/>
      <c r="H312" s="9">
        <v>204.91</v>
      </c>
      <c r="I312" s="5" t="s">
        <v>36</v>
      </c>
      <c r="J312" s="8" t="s">
        <v>176</v>
      </c>
    </row>
    <row r="313" spans="1:10">
      <c r="A313" s="11" t="s">
        <v>22</v>
      </c>
      <c r="B313" s="3"/>
      <c r="C313" s="3"/>
      <c r="D313" s="7"/>
      <c r="E313" s="8"/>
      <c r="H313" s="9"/>
      <c r="I313" s="10"/>
      <c r="J313" s="5"/>
    </row>
    <row r="314" spans="1:10" ht="15.75">
      <c r="A314" s="13" t="s">
        <v>23</v>
      </c>
      <c r="B314" s="13" t="s">
        <v>24</v>
      </c>
      <c r="C314" s="13" t="s">
        <v>25</v>
      </c>
      <c r="D314" s="69">
        <v>112732212</v>
      </c>
      <c r="E314" s="14">
        <v>112732518</v>
      </c>
      <c r="H314" s="9"/>
      <c r="I314" s="10"/>
      <c r="J314" s="5"/>
    </row>
    <row r="315" spans="1:10">
      <c r="A315" s="5"/>
      <c r="B315" s="6"/>
      <c r="C315" s="5"/>
      <c r="D315" s="35" t="s">
        <v>641</v>
      </c>
      <c r="E315" s="8"/>
      <c r="H315" s="9"/>
      <c r="I315" s="10"/>
      <c r="J315" s="5"/>
    </row>
    <row r="317" spans="1:10">
      <c r="A317" s="1" t="s">
        <v>0</v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3" t="s">
        <v>1355</v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95" t="s">
        <v>0</v>
      </c>
      <c r="B319" s="95" t="s">
        <v>2</v>
      </c>
      <c r="C319" s="95" t="s">
        <v>3</v>
      </c>
      <c r="D319" s="95" t="s">
        <v>4</v>
      </c>
      <c r="E319" s="95" t="s">
        <v>5</v>
      </c>
      <c r="F319" s="97" t="s">
        <v>6</v>
      </c>
      <c r="G319" s="98"/>
      <c r="H319" s="99"/>
      <c r="I319" s="95" t="s">
        <v>7</v>
      </c>
      <c r="J319" s="95" t="s">
        <v>8</v>
      </c>
    </row>
    <row r="320" spans="1:10">
      <c r="A320" s="96"/>
      <c r="B320" s="96"/>
      <c r="C320" s="96"/>
      <c r="D320" s="96"/>
      <c r="E320" s="96"/>
      <c r="F320" s="4" t="s">
        <v>9</v>
      </c>
      <c r="G320" s="4" t="s">
        <v>10</v>
      </c>
      <c r="H320" s="4" t="s">
        <v>11</v>
      </c>
      <c r="I320" s="96"/>
      <c r="J320" s="96"/>
    </row>
    <row r="321" spans="1:10">
      <c r="A321" s="5" t="s">
        <v>1379</v>
      </c>
      <c r="B321" s="6">
        <v>44965.79713796296</v>
      </c>
      <c r="C321" s="5" t="s">
        <v>176</v>
      </c>
      <c r="D321" s="7"/>
      <c r="E321" s="8"/>
      <c r="F321" s="9">
        <v>4015.82</v>
      </c>
      <c r="I321" s="10" t="s">
        <v>9</v>
      </c>
      <c r="J321" s="8" t="s">
        <v>176</v>
      </c>
    </row>
    <row r="322" spans="1:10">
      <c r="A322" s="5" t="s">
        <v>1379</v>
      </c>
      <c r="B322" s="6">
        <v>44965.79713796296</v>
      </c>
      <c r="C322" s="5" t="s">
        <v>176</v>
      </c>
      <c r="D322" s="7"/>
      <c r="E322" s="8"/>
      <c r="H322" s="9">
        <v>181.3</v>
      </c>
      <c r="I322" s="5" t="s">
        <v>36</v>
      </c>
      <c r="J322" s="8" t="s">
        <v>176</v>
      </c>
    </row>
    <row r="323" spans="1:10">
      <c r="A323" s="11" t="s">
        <v>22</v>
      </c>
      <c r="B323" s="3"/>
      <c r="C323" s="3"/>
      <c r="D323" s="7"/>
      <c r="E323" s="8"/>
      <c r="F323" s="9"/>
      <c r="I323" s="10"/>
      <c r="J323" s="5"/>
    </row>
    <row r="324" spans="1:10" ht="15.75">
      <c r="A324" s="13" t="s">
        <v>23</v>
      </c>
      <c r="B324" s="13" t="s">
        <v>24</v>
      </c>
      <c r="C324" s="13" t="s">
        <v>25</v>
      </c>
      <c r="D324" s="69">
        <v>112733922</v>
      </c>
      <c r="E324" s="14">
        <v>112734094</v>
      </c>
      <c r="F324" s="9"/>
      <c r="I324" s="10"/>
      <c r="J324" s="5"/>
    </row>
    <row r="325" spans="1:10">
      <c r="D325" s="35" t="s">
        <v>641</v>
      </c>
    </row>
    <row r="327" spans="1:10">
      <c r="A327" s="1" t="s">
        <v>0</v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>
      <c r="A328" s="3" t="s">
        <v>1394</v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>
      <c r="A329" s="95" t="s">
        <v>0</v>
      </c>
      <c r="B329" s="95" t="s">
        <v>2</v>
      </c>
      <c r="C329" s="95" t="s">
        <v>3</v>
      </c>
      <c r="D329" s="95" t="s">
        <v>4</v>
      </c>
      <c r="E329" s="95" t="s">
        <v>5</v>
      </c>
      <c r="F329" s="97" t="s">
        <v>6</v>
      </c>
      <c r="G329" s="98"/>
      <c r="H329" s="99"/>
      <c r="I329" s="95" t="s">
        <v>7</v>
      </c>
      <c r="J329" s="95" t="s">
        <v>8</v>
      </c>
    </row>
    <row r="330" spans="1:10">
      <c r="A330" s="96"/>
      <c r="B330" s="96"/>
      <c r="C330" s="96"/>
      <c r="D330" s="96"/>
      <c r="E330" s="96"/>
      <c r="F330" s="4" t="s">
        <v>9</v>
      </c>
      <c r="G330" s="4" t="s">
        <v>10</v>
      </c>
      <c r="H330" s="4" t="s">
        <v>11</v>
      </c>
      <c r="I330" s="96"/>
      <c r="J330" s="96"/>
    </row>
    <row r="331" spans="1:10">
      <c r="A331" s="5" t="s">
        <v>1418</v>
      </c>
      <c r="B331" s="6">
        <v>44966.796484699073</v>
      </c>
      <c r="C331" s="5" t="s">
        <v>176</v>
      </c>
      <c r="D331" s="7"/>
      <c r="E331" s="8"/>
      <c r="F331" s="9">
        <v>4466.8999999999996</v>
      </c>
      <c r="I331" s="10" t="s">
        <v>9</v>
      </c>
      <c r="J331" s="8" t="s">
        <v>176</v>
      </c>
    </row>
    <row r="332" spans="1:10">
      <c r="A332" s="5" t="s">
        <v>1418</v>
      </c>
      <c r="B332" s="6">
        <v>44966.796484699073</v>
      </c>
      <c r="C332" s="5" t="s">
        <v>176</v>
      </c>
      <c r="D332" s="7"/>
      <c r="E332" s="8"/>
      <c r="H332" s="9">
        <v>67</v>
      </c>
      <c r="I332" s="10" t="s">
        <v>37</v>
      </c>
      <c r="J332" s="8" t="s">
        <v>176</v>
      </c>
    </row>
    <row r="333" spans="1:10">
      <c r="A333" s="11" t="s">
        <v>22</v>
      </c>
      <c r="B333" s="3"/>
      <c r="C333" s="3"/>
      <c r="D333" s="7"/>
      <c r="E333" s="8"/>
      <c r="G333" s="9"/>
      <c r="I333" s="10"/>
      <c r="J333" s="8"/>
    </row>
    <row r="334" spans="1:10" ht="15.75">
      <c r="A334" s="13" t="s">
        <v>23</v>
      </c>
      <c r="B334" s="13" t="s">
        <v>24</v>
      </c>
      <c r="C334" s="13" t="s">
        <v>25</v>
      </c>
      <c r="D334" s="69">
        <v>112736197</v>
      </c>
      <c r="E334" s="14">
        <v>112736398</v>
      </c>
      <c r="G334" s="9"/>
      <c r="I334" s="10"/>
      <c r="J334" s="8"/>
    </row>
    <row r="335" spans="1:10">
      <c r="D335" s="35" t="s">
        <v>641</v>
      </c>
    </row>
    <row r="337" spans="1:10">
      <c r="A337" s="1" t="s">
        <v>0</v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>
      <c r="A338" s="3" t="s">
        <v>1433</v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>
      <c r="A339" s="95" t="s">
        <v>0</v>
      </c>
      <c r="B339" s="95" t="s">
        <v>2</v>
      </c>
      <c r="C339" s="95" t="s">
        <v>3</v>
      </c>
      <c r="D339" s="95" t="s">
        <v>4</v>
      </c>
      <c r="E339" s="95" t="s">
        <v>5</v>
      </c>
      <c r="F339" s="97" t="s">
        <v>6</v>
      </c>
      <c r="G339" s="98"/>
      <c r="H339" s="99"/>
      <c r="I339" s="95" t="s">
        <v>7</v>
      </c>
      <c r="J339" s="95" t="s">
        <v>8</v>
      </c>
    </row>
    <row r="340" spans="1:10">
      <c r="A340" s="96"/>
      <c r="B340" s="96"/>
      <c r="C340" s="96"/>
      <c r="D340" s="96"/>
      <c r="E340" s="96"/>
      <c r="F340" s="4" t="s">
        <v>9</v>
      </c>
      <c r="G340" s="4" t="s">
        <v>10</v>
      </c>
      <c r="H340" s="4" t="s">
        <v>11</v>
      </c>
      <c r="I340" s="96"/>
      <c r="J340" s="96"/>
    </row>
    <row r="341" spans="1:10">
      <c r="A341" s="5" t="s">
        <v>1475</v>
      </c>
      <c r="B341" s="6">
        <v>44967.797327685184</v>
      </c>
      <c r="C341" s="5" t="s">
        <v>176</v>
      </c>
      <c r="D341" s="7"/>
      <c r="E341" s="8"/>
      <c r="F341" s="9">
        <v>3677.27</v>
      </c>
      <c r="I341" s="10" t="s">
        <v>9</v>
      </c>
      <c r="J341" s="8" t="s">
        <v>176</v>
      </c>
    </row>
    <row r="342" spans="1:10">
      <c r="A342" s="5" t="s">
        <v>1475</v>
      </c>
      <c r="B342" s="6">
        <v>44967.797327685184</v>
      </c>
      <c r="C342" s="5" t="s">
        <v>176</v>
      </c>
      <c r="D342" s="7"/>
      <c r="E342" s="8"/>
      <c r="H342" s="9">
        <v>81.2</v>
      </c>
      <c r="I342" s="5" t="s">
        <v>36</v>
      </c>
      <c r="J342" s="8" t="s">
        <v>176</v>
      </c>
    </row>
    <row r="343" spans="1:10">
      <c r="A343" s="11" t="s">
        <v>22</v>
      </c>
      <c r="B343" s="3"/>
      <c r="C343" s="3"/>
      <c r="D343" s="7"/>
      <c r="E343" s="8"/>
      <c r="H343" s="9"/>
      <c r="I343" s="10"/>
      <c r="J343" s="5"/>
    </row>
    <row r="344" spans="1:10" ht="15.75">
      <c r="A344" s="13" t="s">
        <v>23</v>
      </c>
      <c r="B344" s="13" t="s">
        <v>24</v>
      </c>
      <c r="C344" s="13" t="s">
        <v>25</v>
      </c>
      <c r="D344" s="69">
        <v>112736215</v>
      </c>
      <c r="E344" s="14">
        <v>112736399</v>
      </c>
      <c r="H344" s="9"/>
      <c r="I344" s="10"/>
      <c r="J344" s="5"/>
    </row>
    <row r="345" spans="1:10">
      <c r="A345" s="5"/>
      <c r="B345" s="6"/>
      <c r="C345" s="5"/>
      <c r="D345" s="35" t="s">
        <v>641</v>
      </c>
      <c r="E345" s="8"/>
      <c r="H345" s="9"/>
      <c r="I345" s="10"/>
      <c r="J345" s="5"/>
    </row>
    <row r="346" spans="1:10">
      <c r="A346" s="5"/>
      <c r="B346" s="6"/>
      <c r="C346" s="5"/>
      <c r="D346" s="7"/>
      <c r="E346" s="8"/>
      <c r="H346" s="9"/>
      <c r="I346" s="10"/>
      <c r="J346" s="5"/>
    </row>
    <row r="347" spans="1:10">
      <c r="A347" s="1" t="s">
        <v>0</v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>
      <c r="A348" s="3" t="s">
        <v>1429</v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>
      <c r="A349" s="95" t="s">
        <v>0</v>
      </c>
      <c r="B349" s="95" t="s">
        <v>2</v>
      </c>
      <c r="C349" s="95" t="s">
        <v>3</v>
      </c>
      <c r="D349" s="95" t="s">
        <v>4</v>
      </c>
      <c r="E349" s="95" t="s">
        <v>5</v>
      </c>
      <c r="F349" s="97" t="s">
        <v>6</v>
      </c>
      <c r="G349" s="98"/>
      <c r="H349" s="99"/>
      <c r="I349" s="95" t="s">
        <v>7</v>
      </c>
      <c r="J349" s="95" t="s">
        <v>8</v>
      </c>
    </row>
    <row r="350" spans="1:10">
      <c r="A350" s="96"/>
      <c r="B350" s="96"/>
      <c r="C350" s="96"/>
      <c r="D350" s="96"/>
      <c r="E350" s="96"/>
      <c r="F350" s="4" t="s">
        <v>9</v>
      </c>
      <c r="G350" s="4" t="s">
        <v>10</v>
      </c>
      <c r="H350" s="4" t="s">
        <v>11</v>
      </c>
      <c r="I350" s="96"/>
      <c r="J350" s="96"/>
    </row>
    <row r="351" spans="1:10">
      <c r="A351" s="5" t="s">
        <v>1476</v>
      </c>
      <c r="B351" s="6">
        <v>44968.587414953705</v>
      </c>
      <c r="C351" s="5" t="s">
        <v>176</v>
      </c>
      <c r="D351" s="7"/>
      <c r="E351" s="8"/>
      <c r="F351" s="9">
        <v>3382.58</v>
      </c>
      <c r="I351" s="10" t="s">
        <v>9</v>
      </c>
      <c r="J351" s="8" t="s">
        <v>176</v>
      </c>
    </row>
    <row r="352" spans="1:10">
      <c r="A352" s="5" t="s">
        <v>1476</v>
      </c>
      <c r="B352" s="6">
        <v>44968.587414953705</v>
      </c>
      <c r="C352" s="5" t="s">
        <v>176</v>
      </c>
      <c r="D352" s="7"/>
      <c r="E352" s="8"/>
      <c r="H352" s="9">
        <v>32.700000000000003</v>
      </c>
      <c r="I352" s="5" t="s">
        <v>36</v>
      </c>
      <c r="J352" s="8" t="s">
        <v>176</v>
      </c>
    </row>
    <row r="353" spans="1:10">
      <c r="A353" s="11" t="s">
        <v>22</v>
      </c>
      <c r="B353" s="3"/>
      <c r="C353" s="3"/>
      <c r="D353" s="7"/>
      <c r="E353" s="8"/>
      <c r="H353" s="9"/>
      <c r="I353" s="10"/>
      <c r="J353" s="5"/>
    </row>
    <row r="354" spans="1:10" ht="15.75">
      <c r="A354" s="13" t="s">
        <v>23</v>
      </c>
      <c r="B354" s="13" t="s">
        <v>24</v>
      </c>
      <c r="C354" s="13" t="s">
        <v>25</v>
      </c>
      <c r="D354" s="69">
        <v>112744712</v>
      </c>
      <c r="E354" s="14">
        <v>112761144</v>
      </c>
      <c r="H354" s="9"/>
      <c r="I354" s="10"/>
      <c r="J354" s="5"/>
    </row>
    <row r="355" spans="1:10">
      <c r="A355" s="5"/>
      <c r="B355" s="6"/>
      <c r="C355" s="5"/>
      <c r="D355" s="35" t="s">
        <v>641</v>
      </c>
      <c r="E355" s="8"/>
      <c r="H355" s="9"/>
      <c r="I355" s="10"/>
      <c r="J355" s="5"/>
    </row>
    <row r="357" spans="1:10">
      <c r="A357" s="1" t="s">
        <v>0</v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>
      <c r="A358" s="3" t="s">
        <v>1496</v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>
      <c r="A359" s="95" t="s">
        <v>0</v>
      </c>
      <c r="B359" s="95" t="s">
        <v>2</v>
      </c>
      <c r="C359" s="95" t="s">
        <v>3</v>
      </c>
      <c r="D359" s="95" t="s">
        <v>4</v>
      </c>
      <c r="E359" s="95" t="s">
        <v>5</v>
      </c>
      <c r="F359" s="97" t="s">
        <v>6</v>
      </c>
      <c r="G359" s="98"/>
      <c r="H359" s="99"/>
      <c r="I359" s="95" t="s">
        <v>7</v>
      </c>
      <c r="J359" s="95" t="s">
        <v>8</v>
      </c>
    </row>
    <row r="360" spans="1:10">
      <c r="A360" s="96"/>
      <c r="B360" s="96"/>
      <c r="C360" s="96"/>
      <c r="D360" s="96"/>
      <c r="E360" s="96"/>
      <c r="F360" s="4" t="s">
        <v>9</v>
      </c>
      <c r="G360" s="4" t="s">
        <v>10</v>
      </c>
      <c r="H360" s="4" t="s">
        <v>11</v>
      </c>
      <c r="I360" s="96"/>
      <c r="J360" s="96"/>
    </row>
    <row r="361" spans="1:10">
      <c r="A361" s="5" t="s">
        <v>1520</v>
      </c>
      <c r="B361" s="6">
        <v>44970.798436296296</v>
      </c>
      <c r="C361" s="5" t="s">
        <v>176</v>
      </c>
      <c r="D361" s="7"/>
      <c r="E361" s="8"/>
      <c r="F361" s="9">
        <v>3800.03</v>
      </c>
      <c r="I361" s="10" t="s">
        <v>9</v>
      </c>
      <c r="J361" s="8" t="s">
        <v>176</v>
      </c>
    </row>
    <row r="362" spans="1:10">
      <c r="A362" s="5" t="s">
        <v>1520</v>
      </c>
      <c r="B362" s="6">
        <v>44970.798436296296</v>
      </c>
      <c r="C362" s="5" t="s">
        <v>176</v>
      </c>
      <c r="D362" s="7"/>
      <c r="E362" s="8"/>
      <c r="H362" s="9">
        <v>67.599999999999994</v>
      </c>
      <c r="I362" s="5" t="s">
        <v>36</v>
      </c>
      <c r="J362" s="8" t="s">
        <v>176</v>
      </c>
    </row>
    <row r="363" spans="1:10">
      <c r="A363" s="5" t="s">
        <v>1520</v>
      </c>
      <c r="B363" s="6">
        <v>44970.798436296296</v>
      </c>
      <c r="C363" s="5" t="s">
        <v>176</v>
      </c>
      <c r="D363" s="7"/>
      <c r="E363" s="8"/>
      <c r="H363" s="9">
        <v>172.54</v>
      </c>
      <c r="I363" s="10" t="s">
        <v>37</v>
      </c>
      <c r="J363" s="8" t="s">
        <v>176</v>
      </c>
    </row>
    <row r="364" spans="1:10">
      <c r="A364" s="11" t="s">
        <v>22</v>
      </c>
      <c r="B364" s="3"/>
      <c r="C364" s="3"/>
      <c r="D364" s="7"/>
      <c r="E364" s="8"/>
      <c r="H364" s="9"/>
      <c r="I364" s="10"/>
      <c r="J364" s="5"/>
    </row>
    <row r="365" spans="1:10" ht="15.75">
      <c r="A365" s="13" t="s">
        <v>23</v>
      </c>
      <c r="B365" s="13" t="s">
        <v>24</v>
      </c>
      <c r="C365" s="13" t="s">
        <v>25</v>
      </c>
      <c r="D365" s="69">
        <v>112774014</v>
      </c>
      <c r="E365" s="14">
        <v>112774148</v>
      </c>
      <c r="H365" s="9"/>
      <c r="I365" s="10"/>
      <c r="J365" s="5"/>
    </row>
    <row r="366" spans="1:10">
      <c r="A366" s="5"/>
      <c r="B366" s="6"/>
      <c r="C366" s="5"/>
      <c r="D366" s="35" t="s">
        <v>641</v>
      </c>
      <c r="E366" s="8"/>
      <c r="H366" s="9"/>
      <c r="I366" s="10"/>
      <c r="J366" s="5"/>
    </row>
    <row r="368" spans="1:10">
      <c r="A368" s="1" t="s">
        <v>0</v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>
      <c r="A369" s="3" t="s">
        <v>1535</v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>
      <c r="A370" s="95" t="s">
        <v>0</v>
      </c>
      <c r="B370" s="95" t="s">
        <v>2</v>
      </c>
      <c r="C370" s="95" t="s">
        <v>3</v>
      </c>
      <c r="D370" s="95" t="s">
        <v>4</v>
      </c>
      <c r="E370" s="95" t="s">
        <v>5</v>
      </c>
      <c r="F370" s="97" t="s">
        <v>6</v>
      </c>
      <c r="G370" s="98"/>
      <c r="H370" s="99"/>
      <c r="I370" s="95" t="s">
        <v>7</v>
      </c>
      <c r="J370" s="95" t="s">
        <v>8</v>
      </c>
    </row>
    <row r="371" spans="1:10">
      <c r="A371" s="96"/>
      <c r="B371" s="96"/>
      <c r="C371" s="96"/>
      <c r="D371" s="96"/>
      <c r="E371" s="96"/>
      <c r="F371" s="4" t="s">
        <v>9</v>
      </c>
      <c r="G371" s="4" t="s">
        <v>10</v>
      </c>
      <c r="H371" s="4" t="s">
        <v>11</v>
      </c>
      <c r="I371" s="96"/>
      <c r="J371" s="96"/>
    </row>
    <row r="372" spans="1:10">
      <c r="A372" s="5" t="s">
        <v>1559</v>
      </c>
      <c r="B372" s="6">
        <v>44971.799499398148</v>
      </c>
      <c r="C372" s="5" t="s">
        <v>176</v>
      </c>
      <c r="D372" s="7"/>
      <c r="E372" s="8"/>
      <c r="F372" s="9">
        <v>2938.49</v>
      </c>
      <c r="I372" s="10" t="s">
        <v>9</v>
      </c>
      <c r="J372" s="8" t="s">
        <v>176</v>
      </c>
    </row>
    <row r="373" spans="1:10">
      <c r="A373" s="5" t="s">
        <v>1559</v>
      </c>
      <c r="B373" s="6">
        <v>44971.799499398148</v>
      </c>
      <c r="C373" s="5" t="s">
        <v>176</v>
      </c>
      <c r="D373" s="7"/>
      <c r="E373" s="8"/>
      <c r="H373" s="9">
        <v>151.26</v>
      </c>
      <c r="I373" s="10" t="s">
        <v>37</v>
      </c>
      <c r="J373" s="8" t="s">
        <v>176</v>
      </c>
    </row>
    <row r="374" spans="1:10">
      <c r="A374" s="11" t="s">
        <v>22</v>
      </c>
      <c r="B374" s="3"/>
      <c r="C374" s="3"/>
      <c r="D374" s="7"/>
      <c r="E374" s="8"/>
      <c r="H374" s="9"/>
      <c r="I374" s="10"/>
      <c r="J374" s="5"/>
    </row>
    <row r="375" spans="1:10" ht="15.75">
      <c r="A375" s="13" t="s">
        <v>23</v>
      </c>
      <c r="B375" s="13" t="s">
        <v>24</v>
      </c>
      <c r="C375" s="13" t="s">
        <v>25</v>
      </c>
      <c r="D375" s="69">
        <v>112775852</v>
      </c>
      <c r="E375" s="14">
        <v>112782338</v>
      </c>
      <c r="H375" s="9"/>
      <c r="I375" s="10"/>
      <c r="J375" s="5"/>
    </row>
    <row r="376" spans="1:10">
      <c r="D376" s="35" t="s">
        <v>641</v>
      </c>
    </row>
    <row r="378" spans="1:10">
      <c r="A378" s="1" t="s">
        <v>0</v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3" t="s">
        <v>1572</v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>
      <c r="A380" s="95" t="s">
        <v>0</v>
      </c>
      <c r="B380" s="95" t="s">
        <v>2</v>
      </c>
      <c r="C380" s="95" t="s">
        <v>3</v>
      </c>
      <c r="D380" s="95" t="s">
        <v>4</v>
      </c>
      <c r="E380" s="95" t="s">
        <v>5</v>
      </c>
      <c r="F380" s="97" t="s">
        <v>6</v>
      </c>
      <c r="G380" s="98"/>
      <c r="H380" s="99"/>
      <c r="I380" s="95" t="s">
        <v>7</v>
      </c>
      <c r="J380" s="95" t="s">
        <v>8</v>
      </c>
    </row>
    <row r="381" spans="1:10">
      <c r="A381" s="96"/>
      <c r="B381" s="96"/>
      <c r="C381" s="96"/>
      <c r="D381" s="96"/>
      <c r="E381" s="96"/>
      <c r="F381" s="4" t="s">
        <v>9</v>
      </c>
      <c r="G381" s="4" t="s">
        <v>10</v>
      </c>
      <c r="H381" s="4" t="s">
        <v>11</v>
      </c>
      <c r="I381" s="96"/>
      <c r="J381" s="96"/>
    </row>
    <row r="382" spans="1:10">
      <c r="A382" s="5" t="s">
        <v>1597</v>
      </c>
      <c r="B382" s="6">
        <v>44972.795288287038</v>
      </c>
      <c r="C382" s="5" t="s">
        <v>176</v>
      </c>
      <c r="D382" s="7"/>
      <c r="E382" s="8"/>
      <c r="F382" s="9">
        <v>2372.29</v>
      </c>
      <c r="I382" s="10" t="s">
        <v>9</v>
      </c>
      <c r="J382" s="8" t="s">
        <v>176</v>
      </c>
    </row>
    <row r="383" spans="1:10">
      <c r="A383" s="5" t="s">
        <v>1597</v>
      </c>
      <c r="B383" s="6">
        <v>44972.795288287038</v>
      </c>
      <c r="C383" s="5" t="s">
        <v>176</v>
      </c>
      <c r="D383" s="7"/>
      <c r="E383" s="8"/>
      <c r="H383" s="9">
        <v>46.6</v>
      </c>
      <c r="I383" s="10" t="s">
        <v>37</v>
      </c>
      <c r="J383" s="8" t="s">
        <v>176</v>
      </c>
    </row>
    <row r="384" spans="1:10">
      <c r="A384" s="11" t="s">
        <v>22</v>
      </c>
      <c r="B384" s="3"/>
      <c r="C384" s="3"/>
      <c r="D384" s="7"/>
      <c r="E384" s="8"/>
      <c r="H384" s="9"/>
      <c r="I384" s="10"/>
      <c r="J384" s="5"/>
    </row>
    <row r="385" spans="1:10" ht="15.75">
      <c r="A385" s="13" t="s">
        <v>23</v>
      </c>
      <c r="B385" s="13" t="s">
        <v>24</v>
      </c>
      <c r="C385" s="13" t="s">
        <v>25</v>
      </c>
      <c r="D385" s="69">
        <v>112790251</v>
      </c>
      <c r="E385" s="14">
        <v>112790561</v>
      </c>
      <c r="H385" s="9"/>
      <c r="I385" s="10"/>
      <c r="J385" s="5"/>
    </row>
    <row r="386" spans="1:10">
      <c r="D386" s="35" t="s">
        <v>641</v>
      </c>
    </row>
    <row r="388" spans="1:10">
      <c r="A388" s="1" t="s">
        <v>0</v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>
      <c r="A389" s="3" t="s">
        <v>1612</v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>
      <c r="A390" s="95" t="s">
        <v>0</v>
      </c>
      <c r="B390" s="95" t="s">
        <v>2</v>
      </c>
      <c r="C390" s="95" t="s">
        <v>3</v>
      </c>
      <c r="D390" s="95" t="s">
        <v>4</v>
      </c>
      <c r="E390" s="95" t="s">
        <v>5</v>
      </c>
      <c r="F390" s="97" t="s">
        <v>6</v>
      </c>
      <c r="G390" s="98"/>
      <c r="H390" s="99"/>
      <c r="I390" s="95" t="s">
        <v>7</v>
      </c>
      <c r="J390" s="95" t="s">
        <v>8</v>
      </c>
    </row>
    <row r="391" spans="1:10">
      <c r="A391" s="96"/>
      <c r="B391" s="96"/>
      <c r="C391" s="96"/>
      <c r="D391" s="96"/>
      <c r="E391" s="96"/>
      <c r="F391" s="4" t="s">
        <v>9</v>
      </c>
      <c r="G391" s="4" t="s">
        <v>10</v>
      </c>
      <c r="H391" s="4" t="s">
        <v>11</v>
      </c>
      <c r="I391" s="96"/>
      <c r="J391" s="96"/>
    </row>
    <row r="392" spans="1:10">
      <c r="A392" s="5" t="s">
        <v>1638</v>
      </c>
      <c r="B392" s="6">
        <v>44973.79798181713</v>
      </c>
      <c r="C392" s="5" t="s">
        <v>176</v>
      </c>
      <c r="D392" s="7"/>
      <c r="E392" s="8"/>
      <c r="F392" s="9">
        <v>2966.51</v>
      </c>
      <c r="I392" s="10" t="s">
        <v>9</v>
      </c>
      <c r="J392" s="8" t="s">
        <v>176</v>
      </c>
    </row>
    <row r="393" spans="1:10">
      <c r="A393" s="5" t="s">
        <v>1638</v>
      </c>
      <c r="B393" s="6">
        <v>44973.79798181713</v>
      </c>
      <c r="C393" s="5" t="s">
        <v>176</v>
      </c>
      <c r="D393" s="7"/>
      <c r="E393" s="8"/>
      <c r="H393" s="9">
        <v>249.74</v>
      </c>
      <c r="I393" s="5" t="s">
        <v>36</v>
      </c>
      <c r="J393" s="8" t="s">
        <v>176</v>
      </c>
    </row>
    <row r="394" spans="1:10">
      <c r="A394" s="11" t="s">
        <v>22</v>
      </c>
      <c r="B394" s="3"/>
      <c r="C394" s="3"/>
      <c r="D394" s="7"/>
      <c r="E394" s="8"/>
      <c r="H394" s="9"/>
      <c r="I394" s="10"/>
      <c r="J394" s="8"/>
    </row>
    <row r="395" spans="1:10" ht="15.75">
      <c r="A395" s="13" t="s">
        <v>23</v>
      </c>
      <c r="B395" s="13" t="s">
        <v>24</v>
      </c>
      <c r="C395" s="13" t="s">
        <v>25</v>
      </c>
      <c r="D395" s="69">
        <v>112799852</v>
      </c>
      <c r="E395" s="14">
        <v>112800000</v>
      </c>
      <c r="H395" s="9"/>
      <c r="I395" s="10"/>
      <c r="J395" s="8"/>
    </row>
    <row r="396" spans="1:10">
      <c r="D396" s="35" t="s">
        <v>641</v>
      </c>
    </row>
    <row r="398" spans="1:10">
      <c r="A398" s="1" t="s">
        <v>0</v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>
      <c r="A399" s="3" t="s">
        <v>1656</v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95" t="s">
        <v>0</v>
      </c>
      <c r="B400" s="95" t="s">
        <v>2</v>
      </c>
      <c r="C400" s="95" t="s">
        <v>3</v>
      </c>
      <c r="D400" s="95" t="s">
        <v>4</v>
      </c>
      <c r="E400" s="95" t="s">
        <v>5</v>
      </c>
      <c r="F400" s="97" t="s">
        <v>6</v>
      </c>
      <c r="G400" s="98"/>
      <c r="H400" s="99"/>
      <c r="I400" s="95" t="s">
        <v>7</v>
      </c>
      <c r="J400" s="95" t="s">
        <v>8</v>
      </c>
    </row>
    <row r="401" spans="1:10">
      <c r="A401" s="96"/>
      <c r="B401" s="96"/>
      <c r="C401" s="96"/>
      <c r="D401" s="96"/>
      <c r="E401" s="96"/>
      <c r="F401" s="4" t="s">
        <v>9</v>
      </c>
      <c r="G401" s="4" t="s">
        <v>10</v>
      </c>
      <c r="H401" s="4" t="s">
        <v>11</v>
      </c>
      <c r="I401" s="96"/>
      <c r="J401" s="96"/>
    </row>
    <row r="402" spans="1:10">
      <c r="A402" s="5" t="s">
        <v>1699</v>
      </c>
      <c r="B402" s="6">
        <v>44974.795265659719</v>
      </c>
      <c r="C402" s="5" t="s">
        <v>176</v>
      </c>
      <c r="D402" s="7"/>
      <c r="E402" s="8"/>
      <c r="F402" s="9">
        <v>3132.31</v>
      </c>
      <c r="I402" s="10" t="s">
        <v>9</v>
      </c>
      <c r="J402" s="8" t="s">
        <v>176</v>
      </c>
    </row>
    <row r="403" spans="1:10">
      <c r="A403" s="11" t="s">
        <v>22</v>
      </c>
      <c r="B403" s="3"/>
      <c r="C403" s="3"/>
      <c r="D403" s="7"/>
      <c r="E403" s="8"/>
      <c r="G403" s="9"/>
      <c r="I403" s="10"/>
      <c r="J403" s="8"/>
    </row>
    <row r="404" spans="1:10" ht="15.75">
      <c r="A404" s="13" t="s">
        <v>23</v>
      </c>
      <c r="B404" s="13" t="s">
        <v>24</v>
      </c>
      <c r="C404" s="13" t="s">
        <v>25</v>
      </c>
      <c r="D404" s="69">
        <v>112799813</v>
      </c>
      <c r="E404" s="14">
        <v>112800001</v>
      </c>
      <c r="G404" s="9"/>
      <c r="I404" s="10"/>
      <c r="J404" s="8"/>
    </row>
    <row r="405" spans="1:10">
      <c r="A405" s="5"/>
      <c r="B405" s="6"/>
      <c r="C405" s="5"/>
      <c r="D405" s="35" t="s">
        <v>641</v>
      </c>
      <c r="E405" s="8"/>
      <c r="G405" s="9"/>
      <c r="I405" s="10"/>
      <c r="J405" s="8"/>
    </row>
    <row r="406" spans="1:10">
      <c r="A406" s="5"/>
      <c r="B406" s="6"/>
      <c r="C406" s="5"/>
      <c r="D406" s="7"/>
      <c r="E406" s="8"/>
      <c r="G406" s="9"/>
      <c r="I406" s="10"/>
      <c r="J406" s="8"/>
    </row>
    <row r="407" spans="1:10">
      <c r="A407" s="1" t="s">
        <v>0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3" t="s">
        <v>1649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95" t="s">
        <v>0</v>
      </c>
      <c r="B409" s="95" t="s">
        <v>2</v>
      </c>
      <c r="C409" s="95" t="s">
        <v>3</v>
      </c>
      <c r="D409" s="95" t="s">
        <v>4</v>
      </c>
      <c r="E409" s="95" t="s">
        <v>5</v>
      </c>
      <c r="F409" s="97" t="s">
        <v>6</v>
      </c>
      <c r="G409" s="98"/>
      <c r="H409" s="99"/>
      <c r="I409" s="95" t="s">
        <v>7</v>
      </c>
      <c r="J409" s="95" t="s">
        <v>8</v>
      </c>
    </row>
    <row r="410" spans="1:10">
      <c r="A410" s="96"/>
      <c r="B410" s="96"/>
      <c r="C410" s="96"/>
      <c r="D410" s="96"/>
      <c r="E410" s="96"/>
      <c r="F410" s="4" t="s">
        <v>9</v>
      </c>
      <c r="G410" s="4" t="s">
        <v>10</v>
      </c>
      <c r="H410" s="4" t="s">
        <v>11</v>
      </c>
      <c r="I410" s="96"/>
      <c r="J410" s="96"/>
    </row>
    <row r="411" spans="1:10">
      <c r="A411" s="5" t="s">
        <v>1700</v>
      </c>
      <c r="B411" s="6">
        <v>44975.588336423614</v>
      </c>
      <c r="C411" s="5" t="s">
        <v>176</v>
      </c>
      <c r="D411" s="7"/>
      <c r="E411" s="8"/>
      <c r="F411" s="9">
        <v>1718.34</v>
      </c>
      <c r="I411" s="10" t="s">
        <v>9</v>
      </c>
      <c r="J411" s="8" t="s">
        <v>176</v>
      </c>
    </row>
    <row r="412" spans="1:10">
      <c r="A412" s="5" t="s">
        <v>1700</v>
      </c>
      <c r="B412" s="6">
        <v>44975.588336423614</v>
      </c>
      <c r="C412" s="5" t="s">
        <v>176</v>
      </c>
      <c r="D412" s="7"/>
      <c r="E412" s="8"/>
      <c r="H412" s="9">
        <v>76.5</v>
      </c>
      <c r="I412" s="5" t="s">
        <v>36</v>
      </c>
      <c r="J412" s="8" t="s">
        <v>176</v>
      </c>
    </row>
    <row r="413" spans="1:10">
      <c r="A413" s="5" t="s">
        <v>1700</v>
      </c>
      <c r="B413" s="6">
        <v>44975.588336423614</v>
      </c>
      <c r="C413" s="5" t="s">
        <v>176</v>
      </c>
      <c r="D413" s="7"/>
      <c r="E413" s="8"/>
      <c r="H413" s="9">
        <v>30.5</v>
      </c>
      <c r="I413" s="10" t="s">
        <v>37</v>
      </c>
      <c r="J413" s="8" t="s">
        <v>176</v>
      </c>
    </row>
    <row r="414" spans="1:10">
      <c r="A414" s="11" t="s">
        <v>22</v>
      </c>
      <c r="B414" s="3"/>
      <c r="C414" s="3"/>
      <c r="D414" s="7"/>
      <c r="E414" s="8"/>
      <c r="G414" s="9"/>
      <c r="I414" s="10"/>
      <c r="J414" s="8"/>
    </row>
    <row r="415" spans="1:10" ht="15.75">
      <c r="A415" s="13" t="s">
        <v>23</v>
      </c>
      <c r="B415" s="13" t="s">
        <v>24</v>
      </c>
      <c r="C415" s="13" t="s">
        <v>25</v>
      </c>
      <c r="D415" s="69">
        <v>112808028</v>
      </c>
      <c r="E415" s="14">
        <v>112808171</v>
      </c>
      <c r="G415" s="9"/>
      <c r="I415" s="10"/>
      <c r="J415" s="8"/>
    </row>
    <row r="416" spans="1:10">
      <c r="A416" s="5"/>
      <c r="B416" s="6"/>
      <c r="C416" s="5"/>
      <c r="D416" s="35" t="s">
        <v>641</v>
      </c>
      <c r="E416" s="8"/>
      <c r="G416" s="9"/>
      <c r="I416" s="10"/>
      <c r="J416" s="8"/>
    </row>
    <row r="418" spans="1:10">
      <c r="A418" s="1" t="s">
        <v>0</v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>
      <c r="A419" s="3" t="s">
        <v>1714</v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>
      <c r="A420" s="95" t="s">
        <v>0</v>
      </c>
      <c r="B420" s="95" t="s">
        <v>2</v>
      </c>
      <c r="C420" s="95" t="s">
        <v>3</v>
      </c>
      <c r="D420" s="95" t="s">
        <v>4</v>
      </c>
      <c r="E420" s="95" t="s">
        <v>5</v>
      </c>
      <c r="F420" s="97" t="s">
        <v>6</v>
      </c>
      <c r="G420" s="98"/>
      <c r="H420" s="99"/>
      <c r="I420" s="95" t="s">
        <v>7</v>
      </c>
      <c r="J420" s="95" t="s">
        <v>8</v>
      </c>
    </row>
    <row r="421" spans="1:10">
      <c r="A421" s="96"/>
      <c r="B421" s="96"/>
      <c r="C421" s="96"/>
      <c r="D421" s="96"/>
      <c r="E421" s="96"/>
      <c r="F421" s="4" t="s">
        <v>9</v>
      </c>
      <c r="G421" s="4" t="s">
        <v>10</v>
      </c>
      <c r="H421" s="4" t="s">
        <v>11</v>
      </c>
      <c r="I421" s="96"/>
      <c r="J421" s="96"/>
    </row>
    <row r="422" spans="1:10">
      <c r="A422" s="40" t="s">
        <v>1715</v>
      </c>
      <c r="B422" s="52"/>
      <c r="C422" s="40"/>
      <c r="D422" s="23"/>
      <c r="E422" s="8"/>
      <c r="H422" s="9"/>
      <c r="I422" s="5"/>
      <c r="J422" s="8"/>
    </row>
    <row r="423" spans="1:10">
      <c r="A423" s="11" t="s">
        <v>22</v>
      </c>
      <c r="B423" s="3"/>
      <c r="C423" s="3"/>
      <c r="D423" s="7"/>
      <c r="E423" s="8"/>
      <c r="G423" s="9"/>
      <c r="I423" s="10"/>
      <c r="J423" s="8"/>
    </row>
    <row r="424" spans="1:10">
      <c r="A424" s="13" t="s">
        <v>23</v>
      </c>
      <c r="B424" s="13" t="s">
        <v>24</v>
      </c>
      <c r="C424" s="13" t="s">
        <v>25</v>
      </c>
      <c r="D424" s="7"/>
      <c r="E424" s="8"/>
      <c r="G424" s="9"/>
      <c r="I424" s="10"/>
      <c r="J424" s="8"/>
    </row>
    <row r="426" spans="1:10">
      <c r="A426" s="1" t="s">
        <v>0</v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>
      <c r="A427" s="3" t="s">
        <v>1716</v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>
      <c r="A428" s="95" t="s">
        <v>0</v>
      </c>
      <c r="B428" s="95" t="s">
        <v>2</v>
      </c>
      <c r="C428" s="95" t="s">
        <v>3</v>
      </c>
      <c r="D428" s="95" t="s">
        <v>4</v>
      </c>
      <c r="E428" s="95" t="s">
        <v>5</v>
      </c>
      <c r="F428" s="97" t="s">
        <v>6</v>
      </c>
      <c r="G428" s="98"/>
      <c r="H428" s="99"/>
      <c r="I428" s="95" t="s">
        <v>7</v>
      </c>
      <c r="J428" s="95" t="s">
        <v>8</v>
      </c>
    </row>
    <row r="429" spans="1:10">
      <c r="A429" s="96"/>
      <c r="B429" s="96"/>
      <c r="C429" s="96"/>
      <c r="D429" s="96"/>
      <c r="E429" s="96"/>
      <c r="F429" s="4" t="s">
        <v>9</v>
      </c>
      <c r="G429" s="4" t="s">
        <v>10</v>
      </c>
      <c r="H429" s="4" t="s">
        <v>11</v>
      </c>
      <c r="I429" s="96"/>
      <c r="J429" s="96"/>
    </row>
    <row r="430" spans="1:10">
      <c r="A430" s="40" t="s">
        <v>1715</v>
      </c>
      <c r="B430" s="52"/>
      <c r="C430" s="40"/>
      <c r="D430" s="23"/>
      <c r="E430" s="8"/>
      <c r="H430" s="9"/>
      <c r="I430" s="5"/>
      <c r="J430" s="8"/>
    </row>
    <row r="431" spans="1:10">
      <c r="A431" s="11" t="s">
        <v>22</v>
      </c>
      <c r="B431" s="3"/>
      <c r="C431" s="3"/>
      <c r="D431" s="7"/>
      <c r="E431" s="8"/>
      <c r="G431" s="9"/>
      <c r="I431" s="10"/>
      <c r="J431" s="8"/>
    </row>
    <row r="432" spans="1:10">
      <c r="A432" s="13" t="s">
        <v>23</v>
      </c>
      <c r="B432" s="13" t="s">
        <v>24</v>
      </c>
      <c r="C432" s="13" t="s">
        <v>25</v>
      </c>
    </row>
    <row r="435" spans="1:10">
      <c r="A435" s="1" t="s">
        <v>0</v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>
      <c r="A436" s="3" t="s">
        <v>1728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95" t="s">
        <v>0</v>
      </c>
      <c r="B437" s="95" t="s">
        <v>2</v>
      </c>
      <c r="C437" s="95" t="s">
        <v>3</v>
      </c>
      <c r="D437" s="95" t="s">
        <v>4</v>
      </c>
      <c r="E437" s="95" t="s">
        <v>5</v>
      </c>
      <c r="F437" s="97" t="s">
        <v>6</v>
      </c>
      <c r="G437" s="98"/>
      <c r="H437" s="99"/>
      <c r="I437" s="95" t="s">
        <v>7</v>
      </c>
      <c r="J437" s="95" t="s">
        <v>8</v>
      </c>
    </row>
    <row r="438" spans="1:10">
      <c r="A438" s="96"/>
      <c r="B438" s="96"/>
      <c r="C438" s="96"/>
      <c r="D438" s="96"/>
      <c r="E438" s="96"/>
      <c r="F438" s="4" t="s">
        <v>9</v>
      </c>
      <c r="G438" s="4" t="s">
        <v>10</v>
      </c>
      <c r="H438" s="4" t="s">
        <v>11</v>
      </c>
      <c r="I438" s="96"/>
      <c r="J438" s="96"/>
    </row>
    <row r="439" spans="1:10">
      <c r="A439" s="5" t="s">
        <v>1758</v>
      </c>
      <c r="B439" s="6">
        <v>44979.796072708334</v>
      </c>
      <c r="C439" s="5" t="s">
        <v>176</v>
      </c>
      <c r="D439" s="7"/>
      <c r="E439" s="8"/>
      <c r="F439" s="9">
        <v>3743.62</v>
      </c>
      <c r="I439" s="10" t="s">
        <v>9</v>
      </c>
      <c r="J439" s="8" t="s">
        <v>176</v>
      </c>
    </row>
    <row r="440" spans="1:10">
      <c r="A440" s="5" t="s">
        <v>1758</v>
      </c>
      <c r="B440" s="6">
        <v>44979.796072708334</v>
      </c>
      <c r="C440" s="5" t="s">
        <v>176</v>
      </c>
      <c r="D440" s="7"/>
      <c r="E440" s="8"/>
      <c r="H440" s="9">
        <v>113.21</v>
      </c>
      <c r="I440" s="10" t="s">
        <v>37</v>
      </c>
      <c r="J440" s="8" t="s">
        <v>176</v>
      </c>
    </row>
    <row r="441" spans="1:10">
      <c r="A441" s="11" t="s">
        <v>22</v>
      </c>
      <c r="B441" s="3"/>
      <c r="C441" s="3"/>
      <c r="D441" s="7"/>
      <c r="E441" s="8"/>
      <c r="H441" s="9"/>
      <c r="I441" s="10"/>
      <c r="J441" s="5"/>
    </row>
    <row r="442" spans="1:10">
      <c r="A442" s="13" t="s">
        <v>23</v>
      </c>
      <c r="B442" s="13" t="s">
        <v>24</v>
      </c>
      <c r="C442" s="13" t="s">
        <v>25</v>
      </c>
      <c r="D442" s="7"/>
      <c r="E442" s="8"/>
      <c r="H442" s="9"/>
      <c r="I442" s="10"/>
      <c r="J442" s="5"/>
    </row>
  </sheetData>
  <mergeCells count="368">
    <mergeCell ref="A428:A429"/>
    <mergeCell ref="B428:B429"/>
    <mergeCell ref="C428:C429"/>
    <mergeCell ref="D428:D429"/>
    <mergeCell ref="E428:E429"/>
    <mergeCell ref="F428:H428"/>
    <mergeCell ref="I428:I429"/>
    <mergeCell ref="J428:J429"/>
    <mergeCell ref="A400:A401"/>
    <mergeCell ref="B400:B401"/>
    <mergeCell ref="C400:C401"/>
    <mergeCell ref="D400:D401"/>
    <mergeCell ref="E400:E401"/>
    <mergeCell ref="F400:H400"/>
    <mergeCell ref="I400:I401"/>
    <mergeCell ref="J400:J401"/>
    <mergeCell ref="A420:A421"/>
    <mergeCell ref="B420:B421"/>
    <mergeCell ref="C420:C421"/>
    <mergeCell ref="D420:D421"/>
    <mergeCell ref="E420:E421"/>
    <mergeCell ref="F420:H420"/>
    <mergeCell ref="I420:I421"/>
    <mergeCell ref="J420:J421"/>
    <mergeCell ref="J329:J330"/>
    <mergeCell ref="I319:I320"/>
    <mergeCell ref="J319:J320"/>
    <mergeCell ref="I298:I299"/>
    <mergeCell ref="J298:J299"/>
    <mergeCell ref="I339:I340"/>
    <mergeCell ref="J339:J340"/>
    <mergeCell ref="A380:A381"/>
    <mergeCell ref="B380:B381"/>
    <mergeCell ref="C380:C381"/>
    <mergeCell ref="D380:D381"/>
    <mergeCell ref="E380:E381"/>
    <mergeCell ref="F380:H380"/>
    <mergeCell ref="I380:I381"/>
    <mergeCell ref="J380:J381"/>
    <mergeCell ref="I370:I371"/>
    <mergeCell ref="J370:J371"/>
    <mergeCell ref="A370:A371"/>
    <mergeCell ref="B370:B371"/>
    <mergeCell ref="C370:C371"/>
    <mergeCell ref="D370:D371"/>
    <mergeCell ref="E370:E371"/>
    <mergeCell ref="F370:H370"/>
    <mergeCell ref="E329:E330"/>
    <mergeCell ref="F329:H329"/>
    <mergeCell ref="A319:A320"/>
    <mergeCell ref="B319:B320"/>
    <mergeCell ref="C319:C320"/>
    <mergeCell ref="D319:D320"/>
    <mergeCell ref="E319:E320"/>
    <mergeCell ref="F319:H319"/>
    <mergeCell ref="I289:I290"/>
    <mergeCell ref="I329:I330"/>
    <mergeCell ref="A309:A310"/>
    <mergeCell ref="B309:B310"/>
    <mergeCell ref="C309:C310"/>
    <mergeCell ref="D309:D310"/>
    <mergeCell ref="E309:E310"/>
    <mergeCell ref="F309:H309"/>
    <mergeCell ref="I309:I310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A339:A340"/>
    <mergeCell ref="B339:B340"/>
    <mergeCell ref="C339:C340"/>
    <mergeCell ref="D339:D340"/>
    <mergeCell ref="E339:E340"/>
    <mergeCell ref="F339:H339"/>
    <mergeCell ref="A280:A281"/>
    <mergeCell ref="B280:B281"/>
    <mergeCell ref="C280:C281"/>
    <mergeCell ref="D280:D281"/>
    <mergeCell ref="E280:E281"/>
    <mergeCell ref="F280:H280"/>
    <mergeCell ref="A329:A330"/>
    <mergeCell ref="B329:B330"/>
    <mergeCell ref="C329:C330"/>
    <mergeCell ref="D329:D330"/>
    <mergeCell ref="J309:J310"/>
    <mergeCell ref="I280:I281"/>
    <mergeCell ref="J280:J281"/>
    <mergeCell ref="A289:A290"/>
    <mergeCell ref="B289:B290"/>
    <mergeCell ref="C289:C290"/>
    <mergeCell ref="D289:D290"/>
    <mergeCell ref="E289:E290"/>
    <mergeCell ref="F289:H289"/>
    <mergeCell ref="A298:A299"/>
    <mergeCell ref="B298:B299"/>
    <mergeCell ref="C298:C299"/>
    <mergeCell ref="D298:D299"/>
    <mergeCell ref="E298:E299"/>
    <mergeCell ref="F298:H298"/>
    <mergeCell ref="J289:J290"/>
    <mergeCell ref="I234:I235"/>
    <mergeCell ref="J234:J235"/>
    <mergeCell ref="A225:A226"/>
    <mergeCell ref="B225:B226"/>
    <mergeCell ref="C225:C226"/>
    <mergeCell ref="D225:D226"/>
    <mergeCell ref="E225:E226"/>
    <mergeCell ref="F225:H225"/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206:A207"/>
    <mergeCell ref="B206:B207"/>
    <mergeCell ref="C206:C207"/>
    <mergeCell ref="D206:D207"/>
    <mergeCell ref="E206:E207"/>
    <mergeCell ref="F206:H206"/>
    <mergeCell ref="I206:I207"/>
    <mergeCell ref="J206:J207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169:I170"/>
    <mergeCell ref="J169:J170"/>
    <mergeCell ref="A179:A180"/>
    <mergeCell ref="B179:B180"/>
    <mergeCell ref="C179:C180"/>
    <mergeCell ref="D179:D180"/>
    <mergeCell ref="E179:E180"/>
    <mergeCell ref="F179:H179"/>
    <mergeCell ref="I179:I180"/>
    <mergeCell ref="J179:J180"/>
    <mergeCell ref="A169:A170"/>
    <mergeCell ref="B169:B170"/>
    <mergeCell ref="C169:C170"/>
    <mergeCell ref="D169:D170"/>
    <mergeCell ref="E169:E170"/>
    <mergeCell ref="F169:H169"/>
    <mergeCell ref="F90:H90"/>
    <mergeCell ref="I90:I91"/>
    <mergeCell ref="J90:J91"/>
    <mergeCell ref="A90:A91"/>
    <mergeCell ref="B90:B91"/>
    <mergeCell ref="C90:C91"/>
    <mergeCell ref="D90:D91"/>
    <mergeCell ref="E90:E91"/>
    <mergeCell ref="A128:A129"/>
    <mergeCell ref="B128:B129"/>
    <mergeCell ref="C128:C129"/>
    <mergeCell ref="D128:D129"/>
    <mergeCell ref="E128:E129"/>
    <mergeCell ref="F128:H128"/>
    <mergeCell ref="I128:I129"/>
    <mergeCell ref="J128:J12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1:I32"/>
    <mergeCell ref="J31:J32"/>
    <mergeCell ref="A31:A32"/>
    <mergeCell ref="D31:D32"/>
    <mergeCell ref="E31:E32"/>
    <mergeCell ref="B31:B32"/>
    <mergeCell ref="C31:C32"/>
    <mergeCell ref="F31:H3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71:H71"/>
    <mergeCell ref="I71:I72"/>
    <mergeCell ref="J71:J72"/>
    <mergeCell ref="A71:A72"/>
    <mergeCell ref="B71:B72"/>
    <mergeCell ref="C71:C72"/>
    <mergeCell ref="D71:D72"/>
    <mergeCell ref="E71:E72"/>
    <mergeCell ref="I81:I82"/>
    <mergeCell ref="J81:J82"/>
    <mergeCell ref="A81:A82"/>
    <mergeCell ref="B81:B82"/>
    <mergeCell ref="C81:C82"/>
    <mergeCell ref="D81:D82"/>
    <mergeCell ref="E81:E82"/>
    <mergeCell ref="F81:H81"/>
    <mergeCell ref="A110:A111"/>
    <mergeCell ref="B110:B111"/>
    <mergeCell ref="C110:C111"/>
    <mergeCell ref="D110:D111"/>
    <mergeCell ref="E110:E111"/>
    <mergeCell ref="F119:H119"/>
    <mergeCell ref="I119:I120"/>
    <mergeCell ref="J119:J120"/>
    <mergeCell ref="I110:I111"/>
    <mergeCell ref="J110:J111"/>
    <mergeCell ref="F110:H110"/>
    <mergeCell ref="A119:A120"/>
    <mergeCell ref="B119:B120"/>
    <mergeCell ref="C119:C120"/>
    <mergeCell ref="D119:D120"/>
    <mergeCell ref="E119:E120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I215:I216"/>
    <mergeCell ref="J215:J216"/>
    <mergeCell ref="A215:A216"/>
    <mergeCell ref="B215:B216"/>
    <mergeCell ref="C215:C216"/>
    <mergeCell ref="D215:D216"/>
    <mergeCell ref="E215:E216"/>
    <mergeCell ref="F215:H215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I225:I226"/>
    <mergeCell ref="J225:J226"/>
    <mergeCell ref="A234:A235"/>
    <mergeCell ref="B234:B235"/>
    <mergeCell ref="C234:C235"/>
    <mergeCell ref="D234:D235"/>
    <mergeCell ref="E234:E235"/>
    <mergeCell ref="F234:H234"/>
    <mergeCell ref="I359:I360"/>
    <mergeCell ref="J359:J360"/>
    <mergeCell ref="A359:A360"/>
    <mergeCell ref="B359:B360"/>
    <mergeCell ref="C359:C360"/>
    <mergeCell ref="D359:D360"/>
    <mergeCell ref="E359:E360"/>
    <mergeCell ref="F359:H359"/>
    <mergeCell ref="A349:A350"/>
    <mergeCell ref="B349:B350"/>
    <mergeCell ref="C349:C350"/>
    <mergeCell ref="D349:D350"/>
    <mergeCell ref="E349:E350"/>
    <mergeCell ref="F349:H349"/>
    <mergeCell ref="I349:I350"/>
    <mergeCell ref="J349:J350"/>
    <mergeCell ref="A437:A438"/>
    <mergeCell ref="B437:B438"/>
    <mergeCell ref="C437:C438"/>
    <mergeCell ref="D437:D438"/>
    <mergeCell ref="E437:E438"/>
    <mergeCell ref="F437:H437"/>
    <mergeCell ref="I437:I438"/>
    <mergeCell ref="J437:J438"/>
    <mergeCell ref="A390:A391"/>
    <mergeCell ref="B390:B391"/>
    <mergeCell ref="C390:C391"/>
    <mergeCell ref="D390:D391"/>
    <mergeCell ref="E390:E391"/>
    <mergeCell ref="F390:H390"/>
    <mergeCell ref="I390:I391"/>
    <mergeCell ref="J390:J391"/>
    <mergeCell ref="I409:I410"/>
    <mergeCell ref="J409:J410"/>
    <mergeCell ref="A409:A410"/>
    <mergeCell ref="B409:B410"/>
    <mergeCell ref="C409:C410"/>
    <mergeCell ref="D409:D410"/>
    <mergeCell ref="E409:E410"/>
    <mergeCell ref="F409:H40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5466-4747-43C9-B71F-C9023CB489F3}">
  <sheetPr>
    <tabColor theme="8"/>
  </sheetPr>
  <dimension ref="A1:J570"/>
  <sheetViews>
    <sheetView topLeftCell="A559" workbookViewId="0">
      <selection activeCell="D568" sqref="D56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177</v>
      </c>
      <c r="B5" s="6">
        <v>44926.621933483795</v>
      </c>
      <c r="C5" s="5" t="s">
        <v>178</v>
      </c>
      <c r="D5" s="7"/>
      <c r="E5" s="8"/>
      <c r="F5" s="9">
        <v>23054</v>
      </c>
      <c r="I5" s="10" t="s">
        <v>9</v>
      </c>
      <c r="J5" s="5" t="s">
        <v>179</v>
      </c>
    </row>
    <row r="6" spans="1:10">
      <c r="A6" s="5" t="s">
        <v>177</v>
      </c>
      <c r="B6" s="6">
        <v>44926.621933483795</v>
      </c>
      <c r="C6" s="5" t="s">
        <v>178</v>
      </c>
      <c r="D6" s="7"/>
      <c r="E6" s="8"/>
      <c r="F6" s="9">
        <v>8553.6</v>
      </c>
      <c r="I6" s="10" t="s">
        <v>9</v>
      </c>
      <c r="J6" s="8" t="s">
        <v>180</v>
      </c>
    </row>
    <row r="7" spans="1:10">
      <c r="A7" s="11" t="s">
        <v>22</v>
      </c>
      <c r="B7" s="3"/>
      <c r="C7" s="3"/>
      <c r="D7" s="7"/>
      <c r="E7" s="8"/>
      <c r="F7" s="12">
        <f>SUM(F5:G6)</f>
        <v>31607.599999999999</v>
      </c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14">
        <v>112516722</v>
      </c>
      <c r="E8" s="8"/>
      <c r="H8" s="9"/>
      <c r="I8" s="10"/>
      <c r="J8" s="5"/>
    </row>
    <row r="11" spans="1:10">
      <c r="A11" s="5" t="s">
        <v>181</v>
      </c>
      <c r="B11" s="6">
        <v>44926.699436493058</v>
      </c>
      <c r="C11" s="5" t="s">
        <v>178</v>
      </c>
      <c r="D11" s="15">
        <v>1.4262212313464864E+16</v>
      </c>
      <c r="E11" s="8" t="s">
        <v>182</v>
      </c>
      <c r="H11" s="9">
        <v>20000</v>
      </c>
      <c r="I11" s="5" t="s">
        <v>28</v>
      </c>
      <c r="J11" s="5" t="s">
        <v>183</v>
      </c>
    </row>
    <row r="12" spans="1:10">
      <c r="A12" s="5" t="s">
        <v>181</v>
      </c>
      <c r="B12" s="6">
        <v>44926.699436493058</v>
      </c>
      <c r="C12" s="5" t="s">
        <v>178</v>
      </c>
      <c r="D12" s="15">
        <v>1.4262212314090512E+16</v>
      </c>
      <c r="E12" s="8" t="s">
        <v>182</v>
      </c>
      <c r="H12" s="9">
        <v>3000</v>
      </c>
      <c r="I12" s="5" t="s">
        <v>28</v>
      </c>
      <c r="J12" s="5" t="s">
        <v>183</v>
      </c>
    </row>
    <row r="13" spans="1:10">
      <c r="A13" s="5" t="s">
        <v>181</v>
      </c>
      <c r="B13" s="6">
        <v>44926.699436493058</v>
      </c>
      <c r="C13" s="5" t="s">
        <v>178</v>
      </c>
      <c r="D13" s="7"/>
      <c r="E13" s="8"/>
      <c r="F13" s="9">
        <v>31755.599999999999</v>
      </c>
      <c r="I13" s="10" t="s">
        <v>9</v>
      </c>
      <c r="J13" s="5" t="s">
        <v>183</v>
      </c>
    </row>
    <row r="14" spans="1:10">
      <c r="A14" s="5" t="s">
        <v>181</v>
      </c>
      <c r="B14" s="6">
        <v>44926.699436493058</v>
      </c>
      <c r="C14" s="5" t="s">
        <v>178</v>
      </c>
      <c r="D14" s="7"/>
      <c r="E14" s="8"/>
      <c r="F14" s="9">
        <v>18664</v>
      </c>
      <c r="I14" s="10" t="s">
        <v>9</v>
      </c>
      <c r="J14" s="8" t="s">
        <v>180</v>
      </c>
    </row>
    <row r="15" spans="1:10">
      <c r="A15" s="5" t="s">
        <v>181</v>
      </c>
      <c r="B15" s="6">
        <v>44926.699436493058</v>
      </c>
      <c r="C15" s="5" t="s">
        <v>178</v>
      </c>
      <c r="D15" s="7"/>
      <c r="E15" s="8"/>
      <c r="F15" s="9">
        <v>86988.800000000003</v>
      </c>
      <c r="I15" s="10" t="s">
        <v>9</v>
      </c>
      <c r="J15" s="5" t="s">
        <v>184</v>
      </c>
    </row>
    <row r="16" spans="1:10">
      <c r="A16" s="11" t="s">
        <v>22</v>
      </c>
      <c r="B16" s="3"/>
      <c r="C16" s="3"/>
      <c r="D16" s="19">
        <f>131144.4+6264</f>
        <v>137408.4</v>
      </c>
      <c r="E16" s="8"/>
      <c r="F16" s="12">
        <f>SUM(F11:G15)</f>
        <v>137408.4</v>
      </c>
      <c r="H16" s="9"/>
      <c r="I16" s="10"/>
      <c r="J16" s="5"/>
    </row>
    <row r="17" spans="1:10">
      <c r="A17" s="13" t="s">
        <v>23</v>
      </c>
      <c r="B17" s="13" t="s">
        <v>24</v>
      </c>
      <c r="C17" s="13" t="s">
        <v>25</v>
      </c>
      <c r="D17" s="7"/>
      <c r="E17" s="8"/>
      <c r="H17" s="9"/>
      <c r="I17" s="10"/>
      <c r="J17" s="5"/>
    </row>
    <row r="18" spans="1:10" ht="15.75">
      <c r="D18" s="14">
        <v>112519177</v>
      </c>
    </row>
    <row r="19" spans="1:10" ht="15.75">
      <c r="D19" s="14">
        <v>112519224</v>
      </c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269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95" t="s">
        <v>0</v>
      </c>
      <c r="B23" s="95" t="s">
        <v>2</v>
      </c>
      <c r="C23" s="95" t="s">
        <v>3</v>
      </c>
      <c r="D23" s="95" t="s">
        <v>4</v>
      </c>
      <c r="E23" s="95" t="s">
        <v>5</v>
      </c>
      <c r="F23" s="97" t="s">
        <v>6</v>
      </c>
      <c r="G23" s="98"/>
      <c r="H23" s="99"/>
      <c r="I23" s="95" t="s">
        <v>7</v>
      </c>
      <c r="J23" s="95" t="s">
        <v>8</v>
      </c>
    </row>
    <row r="24" spans="1:10">
      <c r="A24" s="96"/>
      <c r="B24" s="96"/>
      <c r="C24" s="96"/>
      <c r="D24" s="96"/>
      <c r="E24" s="96"/>
      <c r="F24" s="4" t="s">
        <v>9</v>
      </c>
      <c r="G24" s="4" t="s">
        <v>10</v>
      </c>
      <c r="H24" s="4" t="s">
        <v>11</v>
      </c>
      <c r="I24" s="96"/>
      <c r="J24" s="96"/>
    </row>
    <row r="25" spans="1:10">
      <c r="A25" s="17" t="s">
        <v>270</v>
      </c>
      <c r="B25" s="30"/>
      <c r="C25" s="30"/>
    </row>
    <row r="26" spans="1:10">
      <c r="A26" s="11" t="s">
        <v>22</v>
      </c>
      <c r="B26" s="3"/>
      <c r="C26" s="3"/>
    </row>
    <row r="27" spans="1:10">
      <c r="A27" s="13" t="s">
        <v>23</v>
      </c>
      <c r="B27" s="13" t="s">
        <v>24</v>
      </c>
      <c r="C27" s="13" t="s">
        <v>25</v>
      </c>
    </row>
    <row r="28" spans="1:10">
      <c r="A28" s="29"/>
      <c r="B28" s="29"/>
      <c r="C28" s="29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216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95" t="s">
        <v>0</v>
      </c>
      <c r="B32" s="95" t="s">
        <v>2</v>
      </c>
      <c r="C32" s="95" t="s">
        <v>3</v>
      </c>
      <c r="D32" s="95" t="s">
        <v>4</v>
      </c>
      <c r="E32" s="95" t="s">
        <v>5</v>
      </c>
      <c r="F32" s="97" t="s">
        <v>6</v>
      </c>
      <c r="G32" s="98"/>
      <c r="H32" s="99"/>
      <c r="I32" s="95" t="s">
        <v>7</v>
      </c>
      <c r="J32" s="95" t="s">
        <v>8</v>
      </c>
    </row>
    <row r="33" spans="1:10">
      <c r="A33" s="96"/>
      <c r="B33" s="96"/>
      <c r="C33" s="96"/>
      <c r="D33" s="96"/>
      <c r="E33" s="96"/>
      <c r="F33" s="4" t="s">
        <v>9</v>
      </c>
      <c r="G33" s="4" t="s">
        <v>10</v>
      </c>
      <c r="H33" s="4" t="s">
        <v>11</v>
      </c>
      <c r="I33" s="96"/>
      <c r="J33" s="96"/>
    </row>
    <row r="34" spans="1:10">
      <c r="A34" s="5" t="s">
        <v>258</v>
      </c>
      <c r="B34" s="6">
        <v>44929.682963043982</v>
      </c>
      <c r="C34" s="5" t="s">
        <v>178</v>
      </c>
      <c r="D34" s="7">
        <v>33813531</v>
      </c>
      <c r="E34" s="5" t="s">
        <v>31</v>
      </c>
      <c r="H34" s="9">
        <v>24200</v>
      </c>
      <c r="I34" s="5" t="s">
        <v>28</v>
      </c>
      <c r="J34" s="5" t="s">
        <v>183</v>
      </c>
    </row>
    <row r="35" spans="1:10">
      <c r="A35" s="5" t="s">
        <v>258</v>
      </c>
      <c r="B35" s="6">
        <v>44929.682963043982</v>
      </c>
      <c r="C35" s="5" t="s">
        <v>178</v>
      </c>
      <c r="D35" s="7">
        <v>5002468</v>
      </c>
      <c r="E35" s="5" t="s">
        <v>31</v>
      </c>
      <c r="H35" s="9">
        <v>6957.69</v>
      </c>
      <c r="I35" s="5" t="s">
        <v>28</v>
      </c>
      <c r="J35" s="5" t="s">
        <v>259</v>
      </c>
    </row>
    <row r="36" spans="1:10">
      <c r="A36" s="5" t="s">
        <v>258</v>
      </c>
      <c r="B36" s="6">
        <v>44929.682963043982</v>
      </c>
      <c r="C36" s="5" t="s">
        <v>178</v>
      </c>
      <c r="D36" s="7"/>
      <c r="E36" s="8"/>
      <c r="F36" s="9">
        <v>27020.5</v>
      </c>
      <c r="I36" s="10" t="s">
        <v>9</v>
      </c>
      <c r="J36" s="5" t="s">
        <v>183</v>
      </c>
    </row>
    <row r="37" spans="1:10">
      <c r="A37" s="5" t="s">
        <v>258</v>
      </c>
      <c r="B37" s="6">
        <v>44929.682963043982</v>
      </c>
      <c r="C37" s="5" t="s">
        <v>178</v>
      </c>
      <c r="D37" s="7"/>
      <c r="E37" s="8"/>
      <c r="F37" s="9">
        <v>15160.5</v>
      </c>
      <c r="I37" s="10" t="s">
        <v>9</v>
      </c>
      <c r="J37" s="5" t="s">
        <v>179</v>
      </c>
    </row>
    <row r="38" spans="1:10">
      <c r="A38" s="11" t="s">
        <v>22</v>
      </c>
      <c r="B38" s="3"/>
      <c r="C38" s="3"/>
      <c r="D38" s="7"/>
      <c r="E38" s="8"/>
      <c r="F38" s="12">
        <f>SUM(F34:G37)</f>
        <v>42181</v>
      </c>
      <c r="H38" s="9"/>
      <c r="I38" s="10"/>
      <c r="J38" s="8"/>
    </row>
    <row r="39" spans="1:10" ht="15.75">
      <c r="A39" s="13" t="s">
        <v>23</v>
      </c>
      <c r="B39" s="13" t="s">
        <v>24</v>
      </c>
      <c r="C39" s="13" t="s">
        <v>25</v>
      </c>
      <c r="D39" s="14">
        <v>112519178</v>
      </c>
      <c r="E39" s="8"/>
      <c r="H39" s="9"/>
      <c r="I39" s="10"/>
      <c r="J39" s="8"/>
    </row>
    <row r="40" spans="1:10">
      <c r="A40" s="5"/>
      <c r="B40" s="6"/>
      <c r="C40" s="5"/>
      <c r="D40" s="7"/>
      <c r="E40" s="8"/>
      <c r="H40" s="9"/>
      <c r="I40" s="10"/>
      <c r="J40" s="8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271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95" t="s">
        <v>0</v>
      </c>
      <c r="B44" s="95" t="s">
        <v>2</v>
      </c>
      <c r="C44" s="95" t="s">
        <v>3</v>
      </c>
      <c r="D44" s="95" t="s">
        <v>4</v>
      </c>
      <c r="E44" s="95" t="s">
        <v>5</v>
      </c>
      <c r="F44" s="97" t="s">
        <v>6</v>
      </c>
      <c r="G44" s="98"/>
      <c r="H44" s="99"/>
      <c r="I44" s="95" t="s">
        <v>7</v>
      </c>
      <c r="J44" s="95" t="s">
        <v>8</v>
      </c>
    </row>
    <row r="45" spans="1:10">
      <c r="A45" s="96"/>
      <c r="B45" s="96"/>
      <c r="C45" s="96"/>
      <c r="D45" s="96"/>
      <c r="E45" s="96"/>
      <c r="F45" s="4" t="s">
        <v>9</v>
      </c>
      <c r="G45" s="4" t="s">
        <v>10</v>
      </c>
      <c r="H45" s="4" t="s">
        <v>11</v>
      </c>
      <c r="I45" s="96"/>
      <c r="J45" s="96"/>
    </row>
    <row r="46" spans="1:10">
      <c r="A46" s="5" t="s">
        <v>300</v>
      </c>
      <c r="B46" s="6">
        <v>44930.68345689815</v>
      </c>
      <c r="C46" s="5" t="s">
        <v>178</v>
      </c>
      <c r="D46" s="7"/>
      <c r="E46" s="8"/>
      <c r="F46" s="9">
        <v>22675.3</v>
      </c>
      <c r="I46" s="10" t="s">
        <v>9</v>
      </c>
      <c r="J46" s="5" t="s">
        <v>183</v>
      </c>
    </row>
    <row r="47" spans="1:10">
      <c r="A47" s="5" t="s">
        <v>300</v>
      </c>
      <c r="B47" s="6">
        <v>44930.68345689815</v>
      </c>
      <c r="C47" s="5" t="s">
        <v>178</v>
      </c>
      <c r="D47" s="7"/>
      <c r="E47" s="8"/>
      <c r="F47" s="9">
        <v>2032.1</v>
      </c>
      <c r="I47" s="10" t="s">
        <v>9</v>
      </c>
      <c r="J47" s="5" t="s">
        <v>179</v>
      </c>
    </row>
    <row r="48" spans="1:10">
      <c r="A48" s="5" t="s">
        <v>300</v>
      </c>
      <c r="B48" s="6">
        <v>44930.68345689815</v>
      </c>
      <c r="C48" s="5" t="s">
        <v>178</v>
      </c>
      <c r="D48" s="7"/>
      <c r="E48" s="8"/>
      <c r="F48" s="9">
        <v>8243.2999999999993</v>
      </c>
      <c r="I48" s="10" t="s">
        <v>9</v>
      </c>
      <c r="J48" s="8" t="s">
        <v>180</v>
      </c>
    </row>
    <row r="49" spans="1:10">
      <c r="A49" s="11" t="s">
        <v>22</v>
      </c>
      <c r="B49" s="3"/>
      <c r="C49" s="3"/>
      <c r="D49" s="7"/>
      <c r="E49" s="8"/>
      <c r="F49" s="20">
        <f>SUM(F46:G48)</f>
        <v>32950.699999999997</v>
      </c>
      <c r="H49" s="9"/>
      <c r="I49" s="10"/>
      <c r="J49" s="8"/>
    </row>
    <row r="50" spans="1:10" ht="15.75">
      <c r="A50" s="13" t="s">
        <v>23</v>
      </c>
      <c r="B50" s="13" t="s">
        <v>24</v>
      </c>
      <c r="C50" s="13" t="s">
        <v>25</v>
      </c>
      <c r="D50" s="14">
        <v>112556952</v>
      </c>
      <c r="E50" s="8"/>
      <c r="H50" s="9"/>
      <c r="I50" s="10"/>
      <c r="J50" s="8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323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95" t="s">
        <v>0</v>
      </c>
      <c r="B55" s="95" t="s">
        <v>2</v>
      </c>
      <c r="C55" s="95" t="s">
        <v>3</v>
      </c>
      <c r="D55" s="95" t="s">
        <v>4</v>
      </c>
      <c r="E55" s="95" t="s">
        <v>5</v>
      </c>
      <c r="F55" s="97" t="s">
        <v>6</v>
      </c>
      <c r="G55" s="98"/>
      <c r="H55" s="99"/>
      <c r="I55" s="95" t="s">
        <v>7</v>
      </c>
      <c r="J55" s="95" t="s">
        <v>8</v>
      </c>
    </row>
    <row r="56" spans="1:10">
      <c r="A56" s="96"/>
      <c r="B56" s="96"/>
      <c r="C56" s="96"/>
      <c r="D56" s="96"/>
      <c r="E56" s="96"/>
      <c r="F56" s="4" t="s">
        <v>9</v>
      </c>
      <c r="G56" s="4" t="s">
        <v>10</v>
      </c>
      <c r="H56" s="4" t="s">
        <v>11</v>
      </c>
      <c r="I56" s="96"/>
      <c r="J56" s="96"/>
    </row>
    <row r="57" spans="1:10">
      <c r="A57" s="5" t="s">
        <v>349</v>
      </c>
      <c r="B57" s="6">
        <v>44931.693877604164</v>
      </c>
      <c r="C57" s="5" t="s">
        <v>178</v>
      </c>
      <c r="D57" s="7">
        <v>370591</v>
      </c>
      <c r="E57" s="8" t="s">
        <v>182</v>
      </c>
      <c r="H57" s="9">
        <v>1560.8</v>
      </c>
      <c r="I57" s="5" t="s">
        <v>28</v>
      </c>
      <c r="J57" s="5" t="s">
        <v>183</v>
      </c>
    </row>
    <row r="58" spans="1:10">
      <c r="A58" s="5" t="s">
        <v>349</v>
      </c>
      <c r="B58" s="6">
        <v>44931.693877604164</v>
      </c>
      <c r="C58" s="5" t="s">
        <v>178</v>
      </c>
      <c r="D58" s="7"/>
      <c r="E58" s="8"/>
      <c r="F58" s="9">
        <v>12458.6</v>
      </c>
      <c r="I58" s="10" t="s">
        <v>9</v>
      </c>
      <c r="J58" s="5" t="s">
        <v>183</v>
      </c>
    </row>
    <row r="59" spans="1:10">
      <c r="A59" s="5" t="s">
        <v>349</v>
      </c>
      <c r="B59" s="6">
        <v>44931.693877604164</v>
      </c>
      <c r="C59" s="5" t="s">
        <v>178</v>
      </c>
      <c r="D59" s="7"/>
      <c r="E59" s="8"/>
      <c r="F59" s="9">
        <v>988.2</v>
      </c>
      <c r="I59" s="10" t="s">
        <v>9</v>
      </c>
      <c r="J59" s="5" t="s">
        <v>179</v>
      </c>
    </row>
    <row r="60" spans="1:10">
      <c r="A60" s="5" t="s">
        <v>349</v>
      </c>
      <c r="B60" s="6">
        <v>44931.693877604164</v>
      </c>
      <c r="C60" s="5" t="s">
        <v>178</v>
      </c>
      <c r="D60" s="7"/>
      <c r="E60" s="8"/>
      <c r="F60" s="9">
        <v>436</v>
      </c>
      <c r="I60" s="10" t="s">
        <v>9</v>
      </c>
      <c r="J60" s="5" t="s">
        <v>259</v>
      </c>
    </row>
    <row r="61" spans="1:10">
      <c r="A61" s="5" t="s">
        <v>349</v>
      </c>
      <c r="B61" s="6">
        <v>44931.693877604164</v>
      </c>
      <c r="C61" s="5" t="s">
        <v>178</v>
      </c>
      <c r="D61" s="7"/>
      <c r="E61" s="8"/>
      <c r="F61" s="9">
        <v>8107.3</v>
      </c>
      <c r="I61" s="10" t="s">
        <v>9</v>
      </c>
      <c r="J61" s="8" t="s">
        <v>180</v>
      </c>
    </row>
    <row r="62" spans="1:10">
      <c r="A62" s="11" t="s">
        <v>22</v>
      </c>
      <c r="B62" s="3"/>
      <c r="C62" s="3"/>
      <c r="D62" s="7"/>
      <c r="E62" s="8"/>
      <c r="F62" s="37">
        <f>SUM(F57:G61)</f>
        <v>21990.100000000002</v>
      </c>
      <c r="H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14">
        <v>112556953</v>
      </c>
      <c r="E63" s="8"/>
      <c r="H63" s="9"/>
      <c r="I63" s="10"/>
      <c r="J63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363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95" t="s">
        <v>0</v>
      </c>
      <c r="B68" s="95" t="s">
        <v>2</v>
      </c>
      <c r="C68" s="95" t="s">
        <v>3</v>
      </c>
      <c r="D68" s="95" t="s">
        <v>4</v>
      </c>
      <c r="E68" s="95" t="s">
        <v>5</v>
      </c>
      <c r="F68" s="97" t="s">
        <v>6</v>
      </c>
      <c r="G68" s="98"/>
      <c r="H68" s="99"/>
      <c r="I68" s="95" t="s">
        <v>7</v>
      </c>
      <c r="J68" s="95" t="s">
        <v>8</v>
      </c>
    </row>
    <row r="69" spans="1:10">
      <c r="A69" s="96"/>
      <c r="B69" s="96"/>
      <c r="C69" s="96"/>
      <c r="D69" s="96"/>
      <c r="E69" s="96"/>
      <c r="F69" s="4" t="s">
        <v>9</v>
      </c>
      <c r="G69" s="4" t="s">
        <v>10</v>
      </c>
      <c r="H69" s="4" t="s">
        <v>11</v>
      </c>
      <c r="I69" s="96"/>
      <c r="J69" s="96"/>
    </row>
    <row r="70" spans="1:10">
      <c r="A70" s="5" t="s">
        <v>413</v>
      </c>
      <c r="B70" s="6">
        <v>44932.701263055555</v>
      </c>
      <c r="C70" s="5" t="s">
        <v>178</v>
      </c>
      <c r="D70" s="7">
        <v>370761</v>
      </c>
      <c r="E70" s="8" t="s">
        <v>182</v>
      </c>
      <c r="H70" s="9">
        <v>19341.849999999999</v>
      </c>
      <c r="I70" s="5" t="s">
        <v>28</v>
      </c>
      <c r="J70" s="5" t="s">
        <v>183</v>
      </c>
    </row>
    <row r="71" spans="1:10">
      <c r="A71" s="5" t="s">
        <v>413</v>
      </c>
      <c r="B71" s="6">
        <v>44932.701263055555</v>
      </c>
      <c r="C71" s="5" t="s">
        <v>178</v>
      </c>
      <c r="D71" s="7"/>
      <c r="E71" s="8"/>
      <c r="F71" s="9">
        <v>62622.1</v>
      </c>
      <c r="I71" s="10" t="s">
        <v>9</v>
      </c>
      <c r="J71" s="5" t="s">
        <v>183</v>
      </c>
    </row>
    <row r="72" spans="1:10">
      <c r="A72" s="5" t="s">
        <v>413</v>
      </c>
      <c r="B72" s="6">
        <v>44932.701263055555</v>
      </c>
      <c r="C72" s="5" t="s">
        <v>178</v>
      </c>
      <c r="D72" s="7"/>
      <c r="E72" s="8"/>
      <c r="F72" s="9">
        <v>2641.3</v>
      </c>
      <c r="I72" s="10" t="s">
        <v>9</v>
      </c>
      <c r="J72" s="5" t="s">
        <v>179</v>
      </c>
    </row>
    <row r="73" spans="1:10">
      <c r="A73" s="5" t="s">
        <v>413</v>
      </c>
      <c r="B73" s="6">
        <v>44932.701263055555</v>
      </c>
      <c r="C73" s="5" t="s">
        <v>178</v>
      </c>
      <c r="D73" s="7"/>
      <c r="E73" s="8"/>
      <c r="F73" s="9">
        <v>8948.7999999999993</v>
      </c>
      <c r="I73" s="10" t="s">
        <v>9</v>
      </c>
      <c r="J73" s="8" t="s">
        <v>180</v>
      </c>
    </row>
    <row r="74" spans="1:10">
      <c r="A74" s="11" t="s">
        <v>22</v>
      </c>
      <c r="B74" s="3"/>
      <c r="C74" s="3"/>
      <c r="D74" s="7"/>
      <c r="E74" s="8"/>
      <c r="F74" s="37">
        <f>SUM(F70:G73)</f>
        <v>74212.2</v>
      </c>
      <c r="H74" s="9"/>
      <c r="I74" s="10"/>
      <c r="J74" s="5"/>
    </row>
    <row r="75" spans="1:10" ht="15.75">
      <c r="A75" s="13" t="s">
        <v>23</v>
      </c>
      <c r="B75" s="13" t="s">
        <v>24</v>
      </c>
      <c r="C75" s="13" t="s">
        <v>25</v>
      </c>
      <c r="D75" s="14">
        <v>112563608</v>
      </c>
      <c r="E75" s="8"/>
      <c r="H75" s="9"/>
      <c r="I75" s="10"/>
      <c r="J75" s="5"/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366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95" t="s">
        <v>0</v>
      </c>
      <c r="B80" s="95" t="s">
        <v>2</v>
      </c>
      <c r="C80" s="95" t="s">
        <v>3</v>
      </c>
      <c r="D80" s="95" t="s">
        <v>4</v>
      </c>
      <c r="E80" s="95" t="s">
        <v>5</v>
      </c>
      <c r="F80" s="97" t="s">
        <v>6</v>
      </c>
      <c r="G80" s="98"/>
      <c r="H80" s="99"/>
      <c r="I80" s="95" t="s">
        <v>7</v>
      </c>
      <c r="J80" s="95" t="s">
        <v>8</v>
      </c>
    </row>
    <row r="81" spans="1:10">
      <c r="A81" s="96"/>
      <c r="B81" s="96"/>
      <c r="C81" s="96"/>
      <c r="D81" s="96"/>
      <c r="E81" s="96"/>
      <c r="F81" s="4" t="s">
        <v>9</v>
      </c>
      <c r="G81" s="4" t="s">
        <v>10</v>
      </c>
      <c r="H81" s="4" t="s">
        <v>11</v>
      </c>
      <c r="I81" s="96"/>
      <c r="J81" s="96"/>
    </row>
    <row r="82" spans="1:10">
      <c r="A82" s="40" t="s">
        <v>409</v>
      </c>
      <c r="B82" s="41"/>
      <c r="C82" s="42"/>
      <c r="D82" s="7"/>
      <c r="E82" s="8"/>
      <c r="F82" s="9"/>
      <c r="I82" s="10"/>
      <c r="J82" s="8"/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>
      <c r="A84" s="13" t="s">
        <v>23</v>
      </c>
      <c r="B84" s="13" t="s">
        <v>24</v>
      </c>
      <c r="C84" s="13" t="s">
        <v>25</v>
      </c>
      <c r="D84" s="7"/>
      <c r="E84" s="8"/>
      <c r="H84" s="9"/>
      <c r="I84" s="10"/>
      <c r="J84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433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95" t="s">
        <v>0</v>
      </c>
      <c r="B89" s="95" t="s">
        <v>2</v>
      </c>
      <c r="C89" s="95" t="s">
        <v>3</v>
      </c>
      <c r="D89" s="95" t="s">
        <v>4</v>
      </c>
      <c r="E89" s="95" t="s">
        <v>5</v>
      </c>
      <c r="F89" s="97" t="s">
        <v>6</v>
      </c>
      <c r="G89" s="98"/>
      <c r="H89" s="99"/>
      <c r="I89" s="95" t="s">
        <v>7</v>
      </c>
      <c r="J89" s="95" t="s">
        <v>8</v>
      </c>
    </row>
    <row r="90" spans="1:10">
      <c r="A90" s="96"/>
      <c r="B90" s="96"/>
      <c r="C90" s="96"/>
      <c r="D90" s="96"/>
      <c r="E90" s="96"/>
      <c r="F90" s="4" t="s">
        <v>9</v>
      </c>
      <c r="G90" s="4" t="s">
        <v>10</v>
      </c>
      <c r="H90" s="4" t="s">
        <v>11</v>
      </c>
      <c r="I90" s="96"/>
      <c r="J90" s="96"/>
    </row>
    <row r="91" spans="1:10">
      <c r="A91" s="5" t="s">
        <v>460</v>
      </c>
      <c r="B91" s="6">
        <v>44935.720544039352</v>
      </c>
      <c r="C91" s="5" t="s">
        <v>178</v>
      </c>
      <c r="D91" s="15">
        <v>1.4262301092429048E+16</v>
      </c>
      <c r="E91" s="8" t="s">
        <v>182</v>
      </c>
      <c r="H91" s="9">
        <v>10000</v>
      </c>
      <c r="I91" s="5" t="s">
        <v>28</v>
      </c>
      <c r="J91" s="5" t="s">
        <v>183</v>
      </c>
    </row>
    <row r="92" spans="1:10">
      <c r="A92" s="5" t="s">
        <v>460</v>
      </c>
      <c r="B92" s="6">
        <v>44935.720544039352</v>
      </c>
      <c r="C92" s="5" t="s">
        <v>178</v>
      </c>
      <c r="D92" s="15">
        <v>45123222664</v>
      </c>
      <c r="E92" s="8" t="s">
        <v>182</v>
      </c>
      <c r="H92" s="9">
        <v>3600</v>
      </c>
      <c r="I92" s="5" t="s">
        <v>28</v>
      </c>
      <c r="J92" s="5" t="s">
        <v>259</v>
      </c>
    </row>
    <row r="93" spans="1:10">
      <c r="A93" s="5" t="s">
        <v>460</v>
      </c>
      <c r="B93" s="6">
        <v>44935.720544039352</v>
      </c>
      <c r="C93" s="5" t="s">
        <v>178</v>
      </c>
      <c r="D93" s="7"/>
      <c r="E93" s="8"/>
      <c r="F93" s="9">
        <v>32920.300000000003</v>
      </c>
      <c r="I93" s="10" t="s">
        <v>9</v>
      </c>
      <c r="J93" s="5" t="s">
        <v>183</v>
      </c>
    </row>
    <row r="94" spans="1:10">
      <c r="A94" s="5" t="s">
        <v>460</v>
      </c>
      <c r="B94" s="6">
        <v>44935.720544039352</v>
      </c>
      <c r="C94" s="5" t="s">
        <v>178</v>
      </c>
      <c r="D94" s="7"/>
      <c r="E94" s="8"/>
      <c r="F94" s="9">
        <v>20965.5</v>
      </c>
      <c r="I94" s="10" t="s">
        <v>9</v>
      </c>
      <c r="J94" s="5" t="s">
        <v>179</v>
      </c>
    </row>
    <row r="95" spans="1:10">
      <c r="A95" s="5" t="s">
        <v>460</v>
      </c>
      <c r="B95" s="6">
        <v>44935.720544039352</v>
      </c>
      <c r="C95" s="5" t="s">
        <v>178</v>
      </c>
      <c r="D95" s="7"/>
      <c r="E95" s="8"/>
      <c r="F95" s="9">
        <v>33570.5</v>
      </c>
      <c r="I95" s="10" t="s">
        <v>9</v>
      </c>
      <c r="J95" s="8" t="s">
        <v>180</v>
      </c>
    </row>
    <row r="96" spans="1:10">
      <c r="A96" s="5" t="s">
        <v>460</v>
      </c>
      <c r="B96" s="6">
        <v>44935.720544039352</v>
      </c>
      <c r="C96" s="5" t="s">
        <v>178</v>
      </c>
      <c r="D96" s="7"/>
      <c r="E96" s="8"/>
      <c r="F96" s="9">
        <v>63147.5</v>
      </c>
      <c r="I96" s="10" t="s">
        <v>9</v>
      </c>
      <c r="J96" s="8" t="s">
        <v>461</v>
      </c>
    </row>
    <row r="97" spans="1:10">
      <c r="A97" s="11" t="s">
        <v>22</v>
      </c>
      <c r="B97" s="3"/>
      <c r="C97" s="3"/>
      <c r="D97" s="7"/>
      <c r="E97" s="8"/>
      <c r="F97" s="37">
        <f>SUM(F91:G96)</f>
        <v>150603.79999999999</v>
      </c>
      <c r="H97" s="9"/>
      <c r="I97" s="10"/>
      <c r="J97" s="5"/>
    </row>
    <row r="98" spans="1:10" ht="15.75">
      <c r="A98" s="13" t="s">
        <v>23</v>
      </c>
      <c r="B98" s="13" t="s">
        <v>24</v>
      </c>
      <c r="C98" s="13" t="s">
        <v>25</v>
      </c>
      <c r="D98" s="14">
        <v>112576615</v>
      </c>
      <c r="E98" s="8"/>
      <c r="H98" s="9"/>
      <c r="I98" s="10"/>
      <c r="J98" s="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474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95" t="s">
        <v>0</v>
      </c>
      <c r="B103" s="95" t="s">
        <v>2</v>
      </c>
      <c r="C103" s="95" t="s">
        <v>3</v>
      </c>
      <c r="D103" s="95" t="s">
        <v>4</v>
      </c>
      <c r="E103" s="95" t="s">
        <v>5</v>
      </c>
      <c r="F103" s="97" t="s">
        <v>6</v>
      </c>
      <c r="G103" s="98"/>
      <c r="H103" s="99"/>
      <c r="I103" s="95" t="s">
        <v>7</v>
      </c>
      <c r="J103" s="95" t="s">
        <v>8</v>
      </c>
    </row>
    <row r="104" spans="1:10">
      <c r="A104" s="96"/>
      <c r="B104" s="96"/>
      <c r="C104" s="96"/>
      <c r="D104" s="96"/>
      <c r="E104" s="96"/>
      <c r="F104" s="4" t="s">
        <v>9</v>
      </c>
      <c r="G104" s="4" t="s">
        <v>10</v>
      </c>
      <c r="H104" s="4" t="s">
        <v>11</v>
      </c>
      <c r="I104" s="96"/>
      <c r="J104" s="96"/>
    </row>
    <row r="105" spans="1:10">
      <c r="A105" s="5" t="s">
        <v>497</v>
      </c>
      <c r="B105" s="6">
        <v>44936.723820335646</v>
      </c>
      <c r="C105" s="5" t="s">
        <v>178</v>
      </c>
      <c r="D105" s="7">
        <v>34578852</v>
      </c>
      <c r="E105" s="5" t="s">
        <v>31</v>
      </c>
      <c r="H105" s="9">
        <v>16734.03</v>
      </c>
      <c r="I105" s="5" t="s">
        <v>28</v>
      </c>
      <c r="J105" s="5" t="s">
        <v>183</v>
      </c>
    </row>
    <row r="106" spans="1:10">
      <c r="A106" s="5" t="s">
        <v>497</v>
      </c>
      <c r="B106" s="6">
        <v>44936.723820335646</v>
      </c>
      <c r="C106" s="5" t="s">
        <v>178</v>
      </c>
      <c r="D106" s="7">
        <v>34721785</v>
      </c>
      <c r="E106" s="5" t="s">
        <v>31</v>
      </c>
      <c r="H106" s="9">
        <v>22500</v>
      </c>
      <c r="I106" s="5" t="s">
        <v>28</v>
      </c>
      <c r="J106" s="5" t="s">
        <v>183</v>
      </c>
    </row>
    <row r="107" spans="1:10">
      <c r="A107" s="5" t="s">
        <v>497</v>
      </c>
      <c r="B107" s="6">
        <v>44936.723820335646</v>
      </c>
      <c r="C107" s="5" t="s">
        <v>178</v>
      </c>
      <c r="D107" s="7"/>
      <c r="E107" s="8"/>
      <c r="F107" s="9">
        <v>27138.9</v>
      </c>
      <c r="I107" s="10" t="s">
        <v>9</v>
      </c>
      <c r="J107" s="5" t="s">
        <v>183</v>
      </c>
    </row>
    <row r="108" spans="1:10">
      <c r="A108" s="5" t="s">
        <v>497</v>
      </c>
      <c r="B108" s="6">
        <v>44936.723820335646</v>
      </c>
      <c r="C108" s="5" t="s">
        <v>178</v>
      </c>
      <c r="D108" s="7"/>
      <c r="E108" s="8"/>
      <c r="F108" s="9">
        <v>19731.099999999999</v>
      </c>
      <c r="I108" s="10" t="s">
        <v>9</v>
      </c>
      <c r="J108" s="5" t="s">
        <v>179</v>
      </c>
    </row>
    <row r="109" spans="1:10">
      <c r="A109" s="5" t="s">
        <v>497</v>
      </c>
      <c r="B109" s="6">
        <v>44936.723820335646</v>
      </c>
      <c r="C109" s="5" t="s">
        <v>178</v>
      </c>
      <c r="D109" s="7"/>
      <c r="E109" s="8"/>
      <c r="F109" s="9">
        <v>11111.2</v>
      </c>
      <c r="I109" s="10" t="s">
        <v>9</v>
      </c>
      <c r="J109" s="5" t="s">
        <v>259</v>
      </c>
    </row>
    <row r="110" spans="1:10">
      <c r="A110" s="5" t="s">
        <v>497</v>
      </c>
      <c r="B110" s="6">
        <v>44936.723820335646</v>
      </c>
      <c r="C110" s="5" t="s">
        <v>178</v>
      </c>
      <c r="D110" s="7"/>
      <c r="E110" s="8"/>
      <c r="F110" s="9">
        <v>784.2</v>
      </c>
      <c r="I110" s="10" t="s">
        <v>9</v>
      </c>
      <c r="J110" s="8" t="s">
        <v>180</v>
      </c>
    </row>
    <row r="111" spans="1:10">
      <c r="A111" s="11" t="s">
        <v>22</v>
      </c>
      <c r="B111" s="3"/>
      <c r="C111" s="3"/>
      <c r="D111" s="7"/>
      <c r="E111" s="8"/>
      <c r="F111" s="12">
        <f>SUM(F105:G110)</f>
        <v>58765.399999999994</v>
      </c>
      <c r="H111" s="9"/>
      <c r="I111" s="10"/>
      <c r="J111" s="5"/>
    </row>
    <row r="112" spans="1:10" ht="15.75">
      <c r="A112" s="13" t="s">
        <v>23</v>
      </c>
      <c r="B112" s="13" t="s">
        <v>24</v>
      </c>
      <c r="C112" s="13" t="s">
        <v>25</v>
      </c>
      <c r="D112" s="14">
        <v>112576616</v>
      </c>
      <c r="E112" s="8"/>
      <c r="H112" s="9"/>
      <c r="I112" s="10"/>
      <c r="J112" s="5"/>
    </row>
    <row r="113" spans="1:10">
      <c r="A113" s="5"/>
      <c r="B113" s="6"/>
      <c r="C113" s="5"/>
      <c r="D113" s="7"/>
      <c r="E113" s="8"/>
      <c r="H113" s="9"/>
      <c r="I113" s="10"/>
      <c r="J113" s="5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508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95" t="s">
        <v>0</v>
      </c>
      <c r="B117" s="95" t="s">
        <v>2</v>
      </c>
      <c r="C117" s="95" t="s">
        <v>3</v>
      </c>
      <c r="D117" s="95" t="s">
        <v>4</v>
      </c>
      <c r="E117" s="95" t="s">
        <v>5</v>
      </c>
      <c r="F117" s="97" t="s">
        <v>6</v>
      </c>
      <c r="G117" s="98"/>
      <c r="H117" s="99"/>
      <c r="I117" s="95" t="s">
        <v>7</v>
      </c>
      <c r="J117" s="95" t="s">
        <v>8</v>
      </c>
    </row>
    <row r="118" spans="1:10">
      <c r="A118" s="96"/>
      <c r="B118" s="96"/>
      <c r="C118" s="96"/>
      <c r="D118" s="96"/>
      <c r="E118" s="96"/>
      <c r="F118" s="4" t="s">
        <v>9</v>
      </c>
      <c r="G118" s="4" t="s">
        <v>10</v>
      </c>
      <c r="H118" s="4" t="s">
        <v>11</v>
      </c>
      <c r="I118" s="96"/>
      <c r="J118" s="96"/>
    </row>
    <row r="119" spans="1:10">
      <c r="A119" s="5" t="s">
        <v>530</v>
      </c>
      <c r="B119" s="6">
        <v>44937.706371203705</v>
      </c>
      <c r="C119" s="5" t="s">
        <v>178</v>
      </c>
      <c r="D119" s="7"/>
      <c r="E119" s="8"/>
      <c r="F119" s="9">
        <v>10032.1</v>
      </c>
      <c r="I119" s="10" t="s">
        <v>9</v>
      </c>
      <c r="J119" s="5" t="s">
        <v>179</v>
      </c>
    </row>
    <row r="120" spans="1:10">
      <c r="A120" s="5" t="s">
        <v>530</v>
      </c>
      <c r="B120" s="6">
        <v>44937.706371203705</v>
      </c>
      <c r="C120" s="5" t="s">
        <v>178</v>
      </c>
      <c r="D120" s="7"/>
      <c r="E120" s="8"/>
      <c r="F120" s="9">
        <v>21663.1</v>
      </c>
      <c r="I120" s="10" t="s">
        <v>9</v>
      </c>
      <c r="J120" s="8" t="s">
        <v>180</v>
      </c>
    </row>
    <row r="121" spans="1:10">
      <c r="A121" s="11" t="s">
        <v>22</v>
      </c>
      <c r="B121" s="3"/>
      <c r="C121" s="3"/>
      <c r="D121" s="7"/>
      <c r="E121" s="8"/>
      <c r="F121" s="37">
        <f>SUM(F119:G120)</f>
        <v>31695.199999999997</v>
      </c>
      <c r="H121" s="9"/>
      <c r="I121" s="10"/>
      <c r="J121" s="8"/>
    </row>
    <row r="122" spans="1:10" ht="15.75">
      <c r="A122" s="13" t="s">
        <v>23</v>
      </c>
      <c r="B122" s="13" t="s">
        <v>24</v>
      </c>
      <c r="C122" s="13" t="s">
        <v>25</v>
      </c>
      <c r="D122" s="14">
        <v>112587144</v>
      </c>
      <c r="E122" s="8"/>
      <c r="H122" s="9"/>
      <c r="I122" s="10"/>
      <c r="J122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541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5" t="s">
        <v>0</v>
      </c>
      <c r="B127" s="95" t="s">
        <v>2</v>
      </c>
      <c r="C127" s="95" t="s">
        <v>3</v>
      </c>
      <c r="D127" s="95" t="s">
        <v>4</v>
      </c>
      <c r="E127" s="95" t="s">
        <v>5</v>
      </c>
      <c r="F127" s="97" t="s">
        <v>6</v>
      </c>
      <c r="G127" s="98"/>
      <c r="H127" s="99"/>
      <c r="I127" s="95" t="s">
        <v>7</v>
      </c>
      <c r="J127" s="95" t="s">
        <v>8</v>
      </c>
    </row>
    <row r="128" spans="1:10">
      <c r="A128" s="96"/>
      <c r="B128" s="96"/>
      <c r="C128" s="96"/>
      <c r="D128" s="96"/>
      <c r="E128" s="96"/>
      <c r="F128" s="4" t="s">
        <v>9</v>
      </c>
      <c r="G128" s="4" t="s">
        <v>10</v>
      </c>
      <c r="H128" s="4" t="s">
        <v>11</v>
      </c>
      <c r="I128" s="96"/>
      <c r="J128" s="96"/>
    </row>
    <row r="129" spans="1:10">
      <c r="A129" s="5" t="s">
        <v>567</v>
      </c>
      <c r="B129" s="6">
        <v>44938.74398175926</v>
      </c>
      <c r="C129" s="5" t="s">
        <v>178</v>
      </c>
      <c r="D129" s="7"/>
      <c r="E129" s="8"/>
      <c r="F129" s="9">
        <v>112280</v>
      </c>
      <c r="I129" s="10" t="s">
        <v>9</v>
      </c>
      <c r="J129" s="5" t="s">
        <v>183</v>
      </c>
    </row>
    <row r="130" spans="1:10">
      <c r="A130" s="5" t="s">
        <v>567</v>
      </c>
      <c r="B130" s="6">
        <v>44938.74398175926</v>
      </c>
      <c r="C130" s="5" t="s">
        <v>178</v>
      </c>
      <c r="D130" s="7"/>
      <c r="E130" s="8"/>
      <c r="F130" s="9">
        <v>14316.4</v>
      </c>
      <c r="I130" s="10" t="s">
        <v>9</v>
      </c>
      <c r="J130" s="8" t="s">
        <v>180</v>
      </c>
    </row>
    <row r="131" spans="1:10">
      <c r="A131" s="5" t="s">
        <v>567</v>
      </c>
      <c r="B131" s="6">
        <v>44938.74398175926</v>
      </c>
      <c r="C131" s="5" t="s">
        <v>178</v>
      </c>
      <c r="D131" s="7"/>
      <c r="E131" s="8"/>
      <c r="F131" s="9">
        <v>70236.7</v>
      </c>
      <c r="I131" s="10" t="s">
        <v>9</v>
      </c>
      <c r="J131" s="5" t="s">
        <v>184</v>
      </c>
    </row>
    <row r="132" spans="1:10">
      <c r="A132" s="11" t="s">
        <v>22</v>
      </c>
      <c r="B132" s="3"/>
      <c r="C132" s="3"/>
      <c r="D132" s="7"/>
      <c r="E132" s="8"/>
      <c r="F132" s="49">
        <f>SUM(F129:G131)</f>
        <v>196833.09999999998</v>
      </c>
      <c r="I132" s="10"/>
      <c r="J132" s="8"/>
    </row>
    <row r="133" spans="1:10" ht="15.75">
      <c r="A133" s="13" t="s">
        <v>23</v>
      </c>
      <c r="B133" s="13" t="s">
        <v>24</v>
      </c>
      <c r="C133" s="13" t="s">
        <v>25</v>
      </c>
      <c r="D133" s="14">
        <v>112587146</v>
      </c>
      <c r="E133" s="8"/>
      <c r="F133" s="9"/>
      <c r="I133" s="10"/>
      <c r="J133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585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5" t="s">
        <v>0</v>
      </c>
      <c r="B138" s="95" t="s">
        <v>2</v>
      </c>
      <c r="C138" s="95" t="s">
        <v>3</v>
      </c>
      <c r="D138" s="95" t="s">
        <v>4</v>
      </c>
      <c r="E138" s="95" t="s">
        <v>5</v>
      </c>
      <c r="F138" s="97" t="s">
        <v>6</v>
      </c>
      <c r="G138" s="98"/>
      <c r="H138" s="99"/>
      <c r="I138" s="95" t="s">
        <v>7</v>
      </c>
      <c r="J138" s="95" t="s">
        <v>8</v>
      </c>
    </row>
    <row r="139" spans="1:10">
      <c r="A139" s="96"/>
      <c r="B139" s="96"/>
      <c r="C139" s="96"/>
      <c r="D139" s="96"/>
      <c r="E139" s="96"/>
      <c r="F139" s="4" t="s">
        <v>9</v>
      </c>
      <c r="G139" s="4" t="s">
        <v>10</v>
      </c>
      <c r="H139" s="4" t="s">
        <v>11</v>
      </c>
      <c r="I139" s="96"/>
      <c r="J139" s="96"/>
    </row>
    <row r="140" spans="1:10">
      <c r="A140" s="5" t="s">
        <v>627</v>
      </c>
      <c r="B140" s="6">
        <v>44939.700599085649</v>
      </c>
      <c r="C140" s="5" t="s">
        <v>178</v>
      </c>
      <c r="D140" s="7">
        <v>35229367</v>
      </c>
      <c r="E140" s="5" t="s">
        <v>31</v>
      </c>
      <c r="H140" s="9">
        <v>9200</v>
      </c>
      <c r="I140" s="5" t="s">
        <v>28</v>
      </c>
      <c r="J140" s="5" t="s">
        <v>183</v>
      </c>
    </row>
    <row r="141" spans="1:10">
      <c r="A141" s="5" t="s">
        <v>627</v>
      </c>
      <c r="B141" s="6">
        <v>44939.700599085649</v>
      </c>
      <c r="C141" s="5" t="s">
        <v>178</v>
      </c>
      <c r="D141" s="7"/>
      <c r="E141" s="8"/>
      <c r="F141" s="9">
        <v>19474.5</v>
      </c>
      <c r="I141" s="10" t="s">
        <v>9</v>
      </c>
      <c r="J141" s="5" t="s">
        <v>183</v>
      </c>
    </row>
    <row r="142" spans="1:10">
      <c r="A142" s="5" t="s">
        <v>627</v>
      </c>
      <c r="B142" s="6">
        <v>44939.700599085649</v>
      </c>
      <c r="C142" s="5" t="s">
        <v>178</v>
      </c>
      <c r="D142" s="7"/>
      <c r="E142" s="8"/>
      <c r="F142" s="9">
        <v>5749.1</v>
      </c>
      <c r="I142" s="10" t="s">
        <v>9</v>
      </c>
      <c r="J142" s="5" t="s">
        <v>179</v>
      </c>
    </row>
    <row r="143" spans="1:10">
      <c r="A143" s="5" t="s">
        <v>627</v>
      </c>
      <c r="B143" s="6">
        <v>44939.700599085649</v>
      </c>
      <c r="C143" s="5" t="s">
        <v>178</v>
      </c>
      <c r="D143" s="7"/>
      <c r="E143" s="8"/>
      <c r="F143" s="9">
        <v>21087.1</v>
      </c>
      <c r="I143" s="10" t="s">
        <v>9</v>
      </c>
      <c r="J143" s="8" t="s">
        <v>180</v>
      </c>
    </row>
    <row r="144" spans="1:10">
      <c r="A144" s="11" t="s">
        <v>22</v>
      </c>
      <c r="B144" s="3"/>
      <c r="C144" s="3"/>
      <c r="D144" s="7"/>
      <c r="E144" s="8"/>
      <c r="F144" s="37">
        <f>SUM(F140:G143)</f>
        <v>46310.7</v>
      </c>
      <c r="H144" s="9"/>
      <c r="I144" s="5"/>
      <c r="J144" s="8"/>
    </row>
    <row r="145" spans="1:10" ht="15.75">
      <c r="A145" s="13" t="s">
        <v>23</v>
      </c>
      <c r="B145" s="13" t="s">
        <v>24</v>
      </c>
      <c r="C145" s="13" t="s">
        <v>25</v>
      </c>
      <c r="D145" s="14">
        <v>112603533</v>
      </c>
      <c r="E145" s="8"/>
      <c r="H145" s="9"/>
      <c r="I145" s="5"/>
      <c r="J145" s="8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581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95" t="s">
        <v>0</v>
      </c>
      <c r="B150" s="95" t="s">
        <v>2</v>
      </c>
      <c r="C150" s="95" t="s">
        <v>3</v>
      </c>
      <c r="D150" s="95" t="s">
        <v>4</v>
      </c>
      <c r="E150" s="95" t="s">
        <v>5</v>
      </c>
      <c r="F150" s="97" t="s">
        <v>6</v>
      </c>
      <c r="G150" s="98"/>
      <c r="H150" s="99"/>
      <c r="I150" s="95" t="s">
        <v>7</v>
      </c>
      <c r="J150" s="95" t="s">
        <v>8</v>
      </c>
    </row>
    <row r="151" spans="1:10">
      <c r="A151" s="96"/>
      <c r="B151" s="96"/>
      <c r="C151" s="96"/>
      <c r="D151" s="96"/>
      <c r="E151" s="96"/>
      <c r="F151" s="4" t="s">
        <v>9</v>
      </c>
      <c r="G151" s="4" t="s">
        <v>10</v>
      </c>
      <c r="H151" s="4" t="s">
        <v>11</v>
      </c>
      <c r="I151" s="96"/>
      <c r="J151" s="96"/>
    </row>
    <row r="152" spans="1:10">
      <c r="A152" s="40" t="s">
        <v>409</v>
      </c>
      <c r="B152" s="41"/>
      <c r="C152" s="42"/>
      <c r="D152" s="7"/>
      <c r="E152" s="8"/>
      <c r="F152" s="9"/>
      <c r="I152" s="10"/>
      <c r="J152" s="8"/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8"/>
    </row>
    <row r="154" spans="1:10">
      <c r="A154" s="13" t="s">
        <v>23</v>
      </c>
      <c r="B154" s="13" t="s">
        <v>24</v>
      </c>
      <c r="C154" s="13" t="s">
        <v>25</v>
      </c>
      <c r="D154" s="7"/>
      <c r="E154" s="8"/>
      <c r="F154" s="9"/>
      <c r="I154" s="10"/>
      <c r="J154" s="8"/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647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5" t="s">
        <v>0</v>
      </c>
      <c r="B159" s="95" t="s">
        <v>2</v>
      </c>
      <c r="C159" s="95" t="s">
        <v>3</v>
      </c>
      <c r="D159" s="95" t="s">
        <v>4</v>
      </c>
      <c r="E159" s="95" t="s">
        <v>5</v>
      </c>
      <c r="F159" s="97" t="s">
        <v>6</v>
      </c>
      <c r="G159" s="98"/>
      <c r="H159" s="99"/>
      <c r="I159" s="95" t="s">
        <v>7</v>
      </c>
      <c r="J159" s="95" t="s">
        <v>8</v>
      </c>
    </row>
    <row r="160" spans="1:10">
      <c r="A160" s="96"/>
      <c r="B160" s="96"/>
      <c r="C160" s="96"/>
      <c r="D160" s="96"/>
      <c r="E160" s="96"/>
      <c r="F160" s="4" t="s">
        <v>9</v>
      </c>
      <c r="G160" s="4" t="s">
        <v>10</v>
      </c>
      <c r="H160" s="4" t="s">
        <v>11</v>
      </c>
      <c r="I160" s="96"/>
      <c r="J160" s="96"/>
    </row>
    <row r="161" spans="1:10">
      <c r="A161" s="5" t="s">
        <v>672</v>
      </c>
      <c r="B161" s="6">
        <v>44942.720214340276</v>
      </c>
      <c r="C161" s="5" t="s">
        <v>178</v>
      </c>
      <c r="D161" s="7">
        <v>377222</v>
      </c>
      <c r="E161" s="8" t="s">
        <v>182</v>
      </c>
      <c r="H161" s="9">
        <v>1219.1099999999999</v>
      </c>
      <c r="I161" s="5" t="s">
        <v>28</v>
      </c>
      <c r="J161" s="5" t="s">
        <v>183</v>
      </c>
    </row>
    <row r="162" spans="1:10">
      <c r="A162" s="5" t="s">
        <v>672</v>
      </c>
      <c r="B162" s="6">
        <v>44942.720214340276</v>
      </c>
      <c r="C162" s="5" t="s">
        <v>178</v>
      </c>
      <c r="D162" s="7">
        <v>35345536</v>
      </c>
      <c r="E162" s="5" t="s">
        <v>31</v>
      </c>
      <c r="H162" s="9">
        <v>10000</v>
      </c>
      <c r="I162" s="5" t="s">
        <v>28</v>
      </c>
      <c r="J162" s="5" t="s">
        <v>183</v>
      </c>
    </row>
    <row r="163" spans="1:10">
      <c r="A163" s="5" t="s">
        <v>672</v>
      </c>
      <c r="B163" s="6">
        <v>44942.720214340276</v>
      </c>
      <c r="C163" s="5" t="s">
        <v>178</v>
      </c>
      <c r="D163" s="7"/>
      <c r="E163" s="8"/>
      <c r="F163" s="9">
        <v>73005.399999999994</v>
      </c>
      <c r="I163" s="10" t="s">
        <v>9</v>
      </c>
      <c r="J163" s="5" t="s">
        <v>183</v>
      </c>
    </row>
    <row r="164" spans="1:10">
      <c r="A164" s="5" t="s">
        <v>672</v>
      </c>
      <c r="B164" s="6">
        <v>44942.720214340276</v>
      </c>
      <c r="C164" s="5" t="s">
        <v>178</v>
      </c>
      <c r="D164" s="7"/>
      <c r="E164" s="8"/>
      <c r="F164" s="9">
        <v>38668.199999999997</v>
      </c>
      <c r="I164" s="10" t="s">
        <v>9</v>
      </c>
      <c r="J164" s="5" t="s">
        <v>179</v>
      </c>
    </row>
    <row r="165" spans="1:10">
      <c r="A165" s="5" t="s">
        <v>672</v>
      </c>
      <c r="B165" s="6">
        <v>44942.720214340276</v>
      </c>
      <c r="C165" s="5" t="s">
        <v>178</v>
      </c>
      <c r="D165" s="7"/>
      <c r="E165" s="8"/>
      <c r="F165" s="9">
        <v>31789.200000000001</v>
      </c>
      <c r="I165" s="10" t="s">
        <v>9</v>
      </c>
      <c r="J165" s="8" t="s">
        <v>180</v>
      </c>
    </row>
    <row r="166" spans="1:10">
      <c r="A166" s="5" t="s">
        <v>672</v>
      </c>
      <c r="B166" s="6">
        <v>44942.720214340276</v>
      </c>
      <c r="C166" s="5" t="s">
        <v>178</v>
      </c>
      <c r="D166" s="7"/>
      <c r="E166" s="8"/>
      <c r="F166" s="9">
        <v>181.5</v>
      </c>
      <c r="I166" s="10" t="s">
        <v>9</v>
      </c>
      <c r="J166" s="8" t="s">
        <v>673</v>
      </c>
    </row>
    <row r="167" spans="1:10">
      <c r="A167" s="11" t="s">
        <v>22</v>
      </c>
      <c r="B167" s="3"/>
      <c r="C167" s="3"/>
      <c r="D167" s="7"/>
      <c r="E167" s="8"/>
      <c r="F167" s="37">
        <f>SUM(F161:G166)</f>
        <v>143644.29999999999</v>
      </c>
      <c r="H167" s="9"/>
      <c r="I167" s="10"/>
      <c r="J167" s="5"/>
    </row>
    <row r="168" spans="1:10" ht="15.75">
      <c r="A168" s="13" t="s">
        <v>23</v>
      </c>
      <c r="B168" s="13" t="s">
        <v>24</v>
      </c>
      <c r="C168" s="13" t="s">
        <v>25</v>
      </c>
      <c r="D168" s="14">
        <v>112617024</v>
      </c>
      <c r="E168" s="8"/>
      <c r="H168" s="9"/>
      <c r="I168" s="10"/>
      <c r="J168" s="5"/>
    </row>
    <row r="171" spans="1:10">
      <c r="A171" s="1" t="s">
        <v>0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3" t="s">
        <v>687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95" t="s">
        <v>0</v>
      </c>
      <c r="B173" s="95" t="s">
        <v>2</v>
      </c>
      <c r="C173" s="95" t="s">
        <v>3</v>
      </c>
      <c r="D173" s="95" t="s">
        <v>4</v>
      </c>
      <c r="E173" s="95" t="s">
        <v>5</v>
      </c>
      <c r="F173" s="97" t="s">
        <v>6</v>
      </c>
      <c r="G173" s="98"/>
      <c r="H173" s="99"/>
      <c r="I173" s="95" t="s">
        <v>7</v>
      </c>
      <c r="J173" s="95" t="s">
        <v>8</v>
      </c>
    </row>
    <row r="174" spans="1:10">
      <c r="A174" s="96"/>
      <c r="B174" s="96"/>
      <c r="C174" s="96"/>
      <c r="D174" s="96"/>
      <c r="E174" s="96"/>
      <c r="F174" s="4" t="s">
        <v>9</v>
      </c>
      <c r="G174" s="4" t="s">
        <v>10</v>
      </c>
      <c r="H174" s="4" t="s">
        <v>11</v>
      </c>
      <c r="I174" s="96"/>
      <c r="J174" s="96"/>
    </row>
    <row r="175" spans="1:10">
      <c r="A175" s="5" t="s">
        <v>712</v>
      </c>
      <c r="B175" s="6">
        <v>44943.79548119213</v>
      </c>
      <c r="C175" s="5" t="s">
        <v>178</v>
      </c>
      <c r="D175" s="7"/>
      <c r="E175" s="8"/>
      <c r="F175" s="9">
        <v>75470.100000000006</v>
      </c>
      <c r="I175" s="10" t="s">
        <v>9</v>
      </c>
      <c r="J175" s="5" t="s">
        <v>183</v>
      </c>
    </row>
    <row r="176" spans="1:10">
      <c r="A176" s="5" t="s">
        <v>712</v>
      </c>
      <c r="B176" s="6">
        <v>44943.79548119213</v>
      </c>
      <c r="C176" s="5" t="s">
        <v>178</v>
      </c>
      <c r="D176" s="7"/>
      <c r="E176" s="8"/>
      <c r="F176" s="9">
        <v>11139.8</v>
      </c>
      <c r="I176" s="10" t="s">
        <v>9</v>
      </c>
      <c r="J176" s="5" t="s">
        <v>179</v>
      </c>
    </row>
    <row r="177" spans="1:10">
      <c r="A177" s="5" t="s">
        <v>712</v>
      </c>
      <c r="B177" s="6">
        <v>44943.79548119213</v>
      </c>
      <c r="C177" s="5" t="s">
        <v>178</v>
      </c>
      <c r="D177" s="7"/>
      <c r="E177" s="8"/>
      <c r="F177" s="9">
        <v>2285</v>
      </c>
      <c r="I177" s="10" t="s">
        <v>9</v>
      </c>
      <c r="J177" s="8" t="s">
        <v>180</v>
      </c>
    </row>
    <row r="178" spans="1:10">
      <c r="A178" s="5" t="s">
        <v>712</v>
      </c>
      <c r="B178" s="6">
        <v>44943.79548119213</v>
      </c>
      <c r="C178" s="5" t="s">
        <v>178</v>
      </c>
      <c r="D178" s="7"/>
      <c r="E178" s="8"/>
      <c r="F178" s="9">
        <v>54874.2</v>
      </c>
      <c r="I178" s="10" t="s">
        <v>9</v>
      </c>
      <c r="J178" s="5" t="s">
        <v>184</v>
      </c>
    </row>
    <row r="179" spans="1:10">
      <c r="A179" s="11" t="s">
        <v>22</v>
      </c>
      <c r="B179" s="3"/>
      <c r="C179" s="3"/>
      <c r="D179" s="7"/>
      <c r="E179" s="8"/>
      <c r="F179" s="37">
        <f>SUM(F175:G178)</f>
        <v>143769.1</v>
      </c>
      <c r="G179" s="9"/>
      <c r="I179" s="10"/>
      <c r="J179" s="5"/>
    </row>
    <row r="180" spans="1:10" ht="15.75">
      <c r="A180" s="13" t="s">
        <v>23</v>
      </c>
      <c r="B180" s="13" t="s">
        <v>24</v>
      </c>
      <c r="C180" s="13" t="s">
        <v>25</v>
      </c>
      <c r="D180" s="14">
        <v>112617025</v>
      </c>
      <c r="E180" s="8"/>
      <c r="G180" s="9"/>
      <c r="I180" s="10"/>
      <c r="J180" s="5"/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725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95" t="s">
        <v>0</v>
      </c>
      <c r="B185" s="95" t="s">
        <v>2</v>
      </c>
      <c r="C185" s="95" t="s">
        <v>3</v>
      </c>
      <c r="D185" s="95" t="s">
        <v>4</v>
      </c>
      <c r="E185" s="95" t="s">
        <v>5</v>
      </c>
      <c r="F185" s="97" t="s">
        <v>6</v>
      </c>
      <c r="G185" s="98"/>
      <c r="H185" s="99"/>
      <c r="I185" s="95" t="s">
        <v>7</v>
      </c>
      <c r="J185" s="95" t="s">
        <v>8</v>
      </c>
    </row>
    <row r="186" spans="1:10">
      <c r="A186" s="96"/>
      <c r="B186" s="96"/>
      <c r="C186" s="96"/>
      <c r="D186" s="96"/>
      <c r="E186" s="96"/>
      <c r="F186" s="4" t="s">
        <v>9</v>
      </c>
      <c r="G186" s="4" t="s">
        <v>10</v>
      </c>
      <c r="H186" s="4" t="s">
        <v>11</v>
      </c>
      <c r="I186" s="96"/>
      <c r="J186" s="96"/>
    </row>
    <row r="187" spans="1:10">
      <c r="A187" s="5" t="s">
        <v>752</v>
      </c>
      <c r="B187" s="6">
        <v>44944.791737337961</v>
      </c>
      <c r="C187" s="5" t="s">
        <v>178</v>
      </c>
      <c r="D187" s="7">
        <v>336633</v>
      </c>
      <c r="E187" s="8" t="s">
        <v>182</v>
      </c>
      <c r="H187" s="9">
        <v>2046.91</v>
      </c>
      <c r="I187" s="5" t="s">
        <v>28</v>
      </c>
      <c r="J187" s="5" t="s">
        <v>183</v>
      </c>
    </row>
    <row r="188" spans="1:10">
      <c r="A188" s="5" t="s">
        <v>752</v>
      </c>
      <c r="B188" s="6">
        <v>44944.791737337961</v>
      </c>
      <c r="C188" s="5" t="s">
        <v>178</v>
      </c>
      <c r="D188" s="7"/>
      <c r="E188" s="8"/>
      <c r="F188" s="9">
        <v>34697.800000000003</v>
      </c>
      <c r="I188" s="10" t="s">
        <v>9</v>
      </c>
      <c r="J188" s="5" t="s">
        <v>183</v>
      </c>
    </row>
    <row r="189" spans="1:10">
      <c r="A189" s="5" t="s">
        <v>752</v>
      </c>
      <c r="B189" s="6">
        <v>44944.791737337961</v>
      </c>
      <c r="C189" s="5" t="s">
        <v>178</v>
      </c>
      <c r="D189" s="7"/>
      <c r="E189" s="8"/>
      <c r="F189" s="9">
        <v>22619.4</v>
      </c>
      <c r="I189" s="10" t="s">
        <v>9</v>
      </c>
      <c r="J189" s="5" t="s">
        <v>179</v>
      </c>
    </row>
    <row r="190" spans="1:10">
      <c r="A190" s="5" t="s">
        <v>752</v>
      </c>
      <c r="B190" s="6">
        <v>44944.791737337961</v>
      </c>
      <c r="C190" s="5" t="s">
        <v>178</v>
      </c>
      <c r="D190" s="7"/>
      <c r="E190" s="8"/>
      <c r="F190" s="9">
        <v>1686.5</v>
      </c>
      <c r="I190" s="10" t="s">
        <v>9</v>
      </c>
      <c r="J190" s="5" t="s">
        <v>259</v>
      </c>
    </row>
    <row r="191" spans="1:10">
      <c r="A191" s="5" t="s">
        <v>752</v>
      </c>
      <c r="B191" s="6">
        <v>44944.791737337961</v>
      </c>
      <c r="C191" s="5" t="s">
        <v>178</v>
      </c>
      <c r="D191" s="7"/>
      <c r="E191" s="8"/>
      <c r="F191" s="9">
        <v>14103.2</v>
      </c>
      <c r="I191" s="10" t="s">
        <v>9</v>
      </c>
      <c r="J191" s="8" t="s">
        <v>180</v>
      </c>
    </row>
    <row r="192" spans="1:10">
      <c r="A192" s="5" t="s">
        <v>752</v>
      </c>
      <c r="B192" s="6">
        <v>44944.791737337961</v>
      </c>
      <c r="C192" s="5" t="s">
        <v>178</v>
      </c>
      <c r="D192" s="7"/>
      <c r="E192" s="8"/>
      <c r="F192" s="9">
        <v>9240</v>
      </c>
      <c r="I192" s="10" t="s">
        <v>9</v>
      </c>
      <c r="J192" s="8" t="s">
        <v>461</v>
      </c>
    </row>
    <row r="193" spans="1:10">
      <c r="A193" s="11" t="s">
        <v>22</v>
      </c>
      <c r="B193" s="3"/>
      <c r="C193" s="3"/>
      <c r="D193" s="7"/>
      <c r="E193" s="8"/>
      <c r="F193" s="54">
        <f>SUM(F187:G192)</f>
        <v>82346.900000000009</v>
      </c>
      <c r="I193" s="10"/>
      <c r="J193" s="5"/>
    </row>
    <row r="194" spans="1:10" ht="15.75">
      <c r="A194" s="13" t="s">
        <v>23</v>
      </c>
      <c r="B194" s="13" t="s">
        <v>24</v>
      </c>
      <c r="C194" s="13" t="s">
        <v>25</v>
      </c>
      <c r="D194" s="14">
        <v>112636351</v>
      </c>
      <c r="E194" s="8"/>
      <c r="F194" s="9"/>
      <c r="I194" s="10"/>
      <c r="J194" s="5"/>
    </row>
    <row r="195" spans="1:10">
      <c r="A195" s="5"/>
      <c r="B195" s="6"/>
      <c r="C195" s="5"/>
      <c r="D195" s="7"/>
      <c r="E195" s="8"/>
      <c r="F195" s="9"/>
      <c r="I195" s="10"/>
      <c r="J195" s="5"/>
    </row>
    <row r="197" spans="1:10">
      <c r="A197" s="1" t="s">
        <v>0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3" t="s">
        <v>769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95" t="s">
        <v>0</v>
      </c>
      <c r="B199" s="95" t="s">
        <v>2</v>
      </c>
      <c r="C199" s="95" t="s">
        <v>3</v>
      </c>
      <c r="D199" s="95" t="s">
        <v>4</v>
      </c>
      <c r="E199" s="95" t="s">
        <v>5</v>
      </c>
      <c r="F199" s="97" t="s">
        <v>6</v>
      </c>
      <c r="G199" s="98"/>
      <c r="H199" s="99"/>
      <c r="I199" s="95" t="s">
        <v>7</v>
      </c>
      <c r="J199" s="95" t="s">
        <v>8</v>
      </c>
    </row>
    <row r="200" spans="1:10">
      <c r="A200" s="96"/>
      <c r="B200" s="96"/>
      <c r="C200" s="96"/>
      <c r="D200" s="96"/>
      <c r="E200" s="96"/>
      <c r="F200" s="4" t="s">
        <v>9</v>
      </c>
      <c r="G200" s="4" t="s">
        <v>10</v>
      </c>
      <c r="H200" s="4" t="s">
        <v>11</v>
      </c>
      <c r="I200" s="96"/>
      <c r="J200" s="96"/>
    </row>
    <row r="201" spans="1:10">
      <c r="A201" s="5" t="s">
        <v>792</v>
      </c>
      <c r="B201" s="6">
        <v>44945.84159841435</v>
      </c>
      <c r="C201" s="5" t="s">
        <v>178</v>
      </c>
      <c r="D201" s="7"/>
      <c r="E201" s="8"/>
      <c r="G201" s="9">
        <v>1661.5</v>
      </c>
      <c r="I201" s="10" t="s">
        <v>10</v>
      </c>
      <c r="J201" s="8" t="s">
        <v>180</v>
      </c>
    </row>
    <row r="202" spans="1:10">
      <c r="A202" s="5" t="s">
        <v>792</v>
      </c>
      <c r="B202" s="6">
        <v>44945.84159841435</v>
      </c>
      <c r="C202" s="5" t="s">
        <v>178</v>
      </c>
      <c r="D202" s="7">
        <v>392489</v>
      </c>
      <c r="E202" s="8" t="s">
        <v>182</v>
      </c>
      <c r="H202" s="9">
        <v>1393.56</v>
      </c>
      <c r="I202" s="5" t="s">
        <v>28</v>
      </c>
      <c r="J202" s="5" t="s">
        <v>183</v>
      </c>
    </row>
    <row r="203" spans="1:10">
      <c r="A203" s="5" t="s">
        <v>792</v>
      </c>
      <c r="B203" s="6">
        <v>44945.84159841435</v>
      </c>
      <c r="C203" s="5" t="s">
        <v>178</v>
      </c>
      <c r="D203" s="7">
        <v>392490</v>
      </c>
      <c r="E203" s="8" t="s">
        <v>182</v>
      </c>
      <c r="H203" s="9">
        <v>31793.01</v>
      </c>
      <c r="I203" s="5" t="s">
        <v>28</v>
      </c>
      <c r="J203" s="5" t="s">
        <v>183</v>
      </c>
    </row>
    <row r="204" spans="1:10">
      <c r="A204" s="5" t="s">
        <v>792</v>
      </c>
      <c r="B204" s="6">
        <v>44945.84159841435</v>
      </c>
      <c r="C204" s="5" t="s">
        <v>178</v>
      </c>
      <c r="D204" s="15">
        <v>51517390401</v>
      </c>
      <c r="E204" s="8" t="s">
        <v>182</v>
      </c>
      <c r="H204" s="9">
        <v>400</v>
      </c>
      <c r="I204" s="5" t="s">
        <v>28</v>
      </c>
      <c r="J204" s="5" t="s">
        <v>259</v>
      </c>
    </row>
    <row r="205" spans="1:10">
      <c r="A205" s="5" t="s">
        <v>792</v>
      </c>
      <c r="B205" s="6">
        <v>44945.84159841435</v>
      </c>
      <c r="C205" s="5" t="s">
        <v>178</v>
      </c>
      <c r="D205" s="7"/>
      <c r="E205" s="8"/>
      <c r="F205" s="9">
        <v>41204.800000000003</v>
      </c>
      <c r="I205" s="10" t="s">
        <v>9</v>
      </c>
      <c r="J205" s="5" t="s">
        <v>183</v>
      </c>
    </row>
    <row r="206" spans="1:10">
      <c r="A206" s="5" t="s">
        <v>792</v>
      </c>
      <c r="B206" s="6">
        <v>44945.84159841435</v>
      </c>
      <c r="C206" s="5" t="s">
        <v>178</v>
      </c>
      <c r="D206" s="7"/>
      <c r="E206" s="8"/>
      <c r="F206" s="9">
        <v>14866.8</v>
      </c>
      <c r="I206" s="10" t="s">
        <v>9</v>
      </c>
      <c r="J206" s="5" t="s">
        <v>179</v>
      </c>
    </row>
    <row r="207" spans="1:10">
      <c r="A207" s="5" t="s">
        <v>792</v>
      </c>
      <c r="B207" s="6">
        <v>44945.84159841435</v>
      </c>
      <c r="C207" s="5" t="s">
        <v>178</v>
      </c>
      <c r="D207" s="7"/>
      <c r="E207" s="8"/>
      <c r="F207" s="9">
        <v>13423.7</v>
      </c>
      <c r="I207" s="10" t="s">
        <v>9</v>
      </c>
      <c r="J207" s="8" t="s">
        <v>180</v>
      </c>
    </row>
    <row r="208" spans="1:10">
      <c r="A208" s="11" t="s">
        <v>22</v>
      </c>
      <c r="B208" s="3"/>
      <c r="C208" s="3"/>
      <c r="D208" s="7"/>
      <c r="E208" s="8"/>
      <c r="F208" s="54">
        <f>SUM(F201:G207)</f>
        <v>71156.800000000003</v>
      </c>
      <c r="H208" s="9"/>
      <c r="I208" s="10"/>
      <c r="J208" s="5"/>
    </row>
    <row r="209" spans="1:10" ht="15.75">
      <c r="A209" s="13" t="s">
        <v>23</v>
      </c>
      <c r="B209" s="13" t="s">
        <v>24</v>
      </c>
      <c r="C209" s="13" t="s">
        <v>25</v>
      </c>
      <c r="D209" s="14">
        <v>112636352</v>
      </c>
      <c r="E209" s="8"/>
      <c r="H209" s="9"/>
      <c r="I209" s="10"/>
      <c r="J209" s="5"/>
    </row>
    <row r="212" spans="1:10">
      <c r="A212" s="1" t="s">
        <v>0</v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3" t="s">
        <v>806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95" t="s">
        <v>0</v>
      </c>
      <c r="B214" s="95" t="s">
        <v>2</v>
      </c>
      <c r="C214" s="95" t="s">
        <v>3</v>
      </c>
      <c r="D214" s="95" t="s">
        <v>4</v>
      </c>
      <c r="E214" s="95" t="s">
        <v>5</v>
      </c>
      <c r="F214" s="97" t="s">
        <v>6</v>
      </c>
      <c r="G214" s="98"/>
      <c r="H214" s="99"/>
      <c r="I214" s="95" t="s">
        <v>7</v>
      </c>
      <c r="J214" s="95" t="s">
        <v>8</v>
      </c>
    </row>
    <row r="215" spans="1:10">
      <c r="A215" s="96"/>
      <c r="B215" s="96"/>
      <c r="C215" s="96"/>
      <c r="D215" s="96"/>
      <c r="E215" s="96"/>
      <c r="F215" s="4" t="s">
        <v>9</v>
      </c>
      <c r="G215" s="4" t="s">
        <v>10</v>
      </c>
      <c r="H215" s="4" t="s">
        <v>11</v>
      </c>
      <c r="I215" s="96"/>
      <c r="J215" s="96"/>
    </row>
    <row r="216" spans="1:10">
      <c r="A216" s="5" t="s">
        <v>850</v>
      </c>
      <c r="B216" s="6">
        <v>44946.852745335651</v>
      </c>
      <c r="C216" s="5" t="s">
        <v>178</v>
      </c>
      <c r="D216" s="15">
        <v>57610330748</v>
      </c>
      <c r="E216" s="8" t="s">
        <v>182</v>
      </c>
      <c r="H216" s="9">
        <v>431.36</v>
      </c>
      <c r="I216" s="5" t="s">
        <v>28</v>
      </c>
      <c r="J216" s="8" t="s">
        <v>180</v>
      </c>
    </row>
    <row r="217" spans="1:10">
      <c r="A217" s="5" t="s">
        <v>850</v>
      </c>
      <c r="B217" s="6">
        <v>44946.852745335651</v>
      </c>
      <c r="C217" s="5" t="s">
        <v>178</v>
      </c>
      <c r="D217" s="7">
        <v>131957</v>
      </c>
      <c r="E217" s="5" t="s">
        <v>120</v>
      </c>
      <c r="H217" s="9">
        <v>6929.5</v>
      </c>
      <c r="I217" s="5" t="s">
        <v>28</v>
      </c>
      <c r="J217" s="5" t="s">
        <v>259</v>
      </c>
    </row>
    <row r="218" spans="1:10">
      <c r="A218" s="5" t="s">
        <v>850</v>
      </c>
      <c r="B218" s="6">
        <v>44946.852745335651</v>
      </c>
      <c r="C218" s="5" t="s">
        <v>178</v>
      </c>
      <c r="D218" s="7">
        <v>143926</v>
      </c>
      <c r="E218" s="5" t="s">
        <v>120</v>
      </c>
      <c r="H218" s="9">
        <v>3300</v>
      </c>
      <c r="I218" s="5" t="s">
        <v>28</v>
      </c>
      <c r="J218" s="5" t="s">
        <v>259</v>
      </c>
    </row>
    <row r="219" spans="1:10">
      <c r="A219" s="5" t="s">
        <v>850</v>
      </c>
      <c r="B219" s="6">
        <v>44946.852745335651</v>
      </c>
      <c r="C219" s="5" t="s">
        <v>178</v>
      </c>
      <c r="D219" s="7">
        <v>3092041416</v>
      </c>
      <c r="E219" s="5" t="s">
        <v>31</v>
      </c>
      <c r="H219" s="9">
        <v>6440.46</v>
      </c>
      <c r="I219" s="5" t="s">
        <v>28</v>
      </c>
      <c r="J219" s="5" t="s">
        <v>259</v>
      </c>
    </row>
    <row r="220" spans="1:10">
      <c r="A220" s="5" t="s">
        <v>850</v>
      </c>
      <c r="B220" s="6">
        <v>44946.852745335651</v>
      </c>
      <c r="C220" s="5" t="s">
        <v>178</v>
      </c>
      <c r="D220" s="15">
        <v>1.426230120422046E+16</v>
      </c>
      <c r="E220" s="8" t="s">
        <v>182</v>
      </c>
      <c r="H220" s="9">
        <v>1550.82</v>
      </c>
      <c r="I220" s="5" t="s">
        <v>28</v>
      </c>
      <c r="J220" s="5" t="s">
        <v>183</v>
      </c>
    </row>
    <row r="221" spans="1:10">
      <c r="A221" s="5" t="s">
        <v>850</v>
      </c>
      <c r="B221" s="6">
        <v>44946.852745335651</v>
      </c>
      <c r="C221" s="5" t="s">
        <v>178</v>
      </c>
      <c r="D221" s="15">
        <v>1.4262301202659412E+16</v>
      </c>
      <c r="E221" s="8" t="s">
        <v>182</v>
      </c>
      <c r="H221" s="9">
        <v>20000</v>
      </c>
      <c r="I221" s="5" t="s">
        <v>28</v>
      </c>
      <c r="J221" s="5" t="s">
        <v>183</v>
      </c>
    </row>
    <row r="222" spans="1:10">
      <c r="A222" s="5" t="s">
        <v>850</v>
      </c>
      <c r="B222" s="6">
        <v>44946.852745335651</v>
      </c>
      <c r="C222" s="5" t="s">
        <v>178</v>
      </c>
      <c r="D222" s="7">
        <v>337165</v>
      </c>
      <c r="E222" s="8" t="s">
        <v>182</v>
      </c>
      <c r="H222" s="9">
        <v>696.45</v>
      </c>
      <c r="I222" s="5" t="s">
        <v>28</v>
      </c>
      <c r="J222" s="5" t="s">
        <v>183</v>
      </c>
    </row>
    <row r="223" spans="1:10">
      <c r="A223" s="5" t="s">
        <v>851</v>
      </c>
      <c r="B223" s="6">
        <v>44946.852745335651</v>
      </c>
      <c r="C223" s="5" t="s">
        <v>852</v>
      </c>
      <c r="D223" s="7"/>
      <c r="E223" s="8"/>
      <c r="F223" s="9">
        <v>25881</v>
      </c>
      <c r="I223" s="10" t="s">
        <v>9</v>
      </c>
      <c r="J223" s="5" t="s">
        <v>179</v>
      </c>
    </row>
    <row r="224" spans="1:10">
      <c r="A224" s="5" t="s">
        <v>850</v>
      </c>
      <c r="B224" s="6">
        <v>44946.852745335651</v>
      </c>
      <c r="C224" s="5" t="s">
        <v>178</v>
      </c>
      <c r="D224" s="7"/>
      <c r="E224" s="8"/>
      <c r="F224" s="9">
        <v>25878</v>
      </c>
      <c r="I224" s="10" t="s">
        <v>9</v>
      </c>
      <c r="J224" s="5" t="s">
        <v>183</v>
      </c>
    </row>
    <row r="225" spans="1:10">
      <c r="A225" s="5" t="s">
        <v>850</v>
      </c>
      <c r="B225" s="6">
        <v>44946.852745335651</v>
      </c>
      <c r="C225" s="5" t="s">
        <v>178</v>
      </c>
      <c r="D225" s="7"/>
      <c r="E225" s="8"/>
      <c r="F225" s="9">
        <v>1624</v>
      </c>
      <c r="I225" s="10" t="s">
        <v>9</v>
      </c>
      <c r="J225" s="5" t="s">
        <v>259</v>
      </c>
    </row>
    <row r="226" spans="1:10">
      <c r="A226" s="5" t="s">
        <v>850</v>
      </c>
      <c r="B226" s="6">
        <v>44946.852745335651</v>
      </c>
      <c r="C226" s="5" t="s">
        <v>178</v>
      </c>
      <c r="D226" s="7"/>
      <c r="E226" s="8"/>
      <c r="F226" s="9">
        <v>14207.5</v>
      </c>
      <c r="I226" s="10" t="s">
        <v>9</v>
      </c>
      <c r="J226" s="8" t="s">
        <v>180</v>
      </c>
    </row>
    <row r="227" spans="1:10">
      <c r="A227" s="5" t="s">
        <v>850</v>
      </c>
      <c r="B227" s="6">
        <v>44946.852745335651</v>
      </c>
      <c r="C227" s="5" t="s">
        <v>178</v>
      </c>
      <c r="D227" s="7"/>
      <c r="E227" s="8"/>
      <c r="F227" s="9">
        <v>182535.8</v>
      </c>
      <c r="I227" s="10" t="s">
        <v>9</v>
      </c>
      <c r="J227" s="5" t="s">
        <v>184</v>
      </c>
    </row>
    <row r="228" spans="1:10">
      <c r="A228" s="11" t="s">
        <v>22</v>
      </c>
      <c r="B228" s="3"/>
      <c r="C228" s="3"/>
      <c r="D228" s="10"/>
      <c r="E228" s="8"/>
      <c r="F228" s="37">
        <f>SUM(F216:G227)</f>
        <v>250126.3</v>
      </c>
      <c r="H228" s="9"/>
      <c r="I228" s="10"/>
      <c r="J228" s="5"/>
    </row>
    <row r="229" spans="1:10" ht="15.75">
      <c r="A229" s="13" t="s">
        <v>23</v>
      </c>
      <c r="B229" s="13" t="s">
        <v>24</v>
      </c>
      <c r="C229" s="13" t="s">
        <v>25</v>
      </c>
      <c r="D229" s="14">
        <v>112651362</v>
      </c>
      <c r="E229" s="8"/>
      <c r="H229" s="9"/>
      <c r="I229" s="10"/>
      <c r="J229" s="5"/>
    </row>
    <row r="232" spans="1:10">
      <c r="A232" s="1" t="s">
        <v>0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3" t="s">
        <v>802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95" t="s">
        <v>0</v>
      </c>
      <c r="B234" s="95" t="s">
        <v>2</v>
      </c>
      <c r="C234" s="95" t="s">
        <v>3</v>
      </c>
      <c r="D234" s="95" t="s">
        <v>4</v>
      </c>
      <c r="E234" s="95" t="s">
        <v>5</v>
      </c>
      <c r="F234" s="97" t="s">
        <v>6</v>
      </c>
      <c r="G234" s="98"/>
      <c r="H234" s="99"/>
      <c r="I234" s="95" t="s">
        <v>7</v>
      </c>
      <c r="J234" s="95" t="s">
        <v>8</v>
      </c>
    </row>
    <row r="235" spans="1:10">
      <c r="A235" s="96"/>
      <c r="B235" s="96"/>
      <c r="C235" s="96"/>
      <c r="D235" s="96"/>
      <c r="E235" s="96"/>
      <c r="F235" s="4" t="s">
        <v>9</v>
      </c>
      <c r="G235" s="4" t="s">
        <v>10</v>
      </c>
      <c r="H235" s="4" t="s">
        <v>11</v>
      </c>
      <c r="I235" s="96"/>
      <c r="J235" s="96"/>
    </row>
    <row r="236" spans="1:10">
      <c r="A236" s="40" t="s">
        <v>409</v>
      </c>
      <c r="B236" s="41"/>
      <c r="C236" s="42"/>
      <c r="D236" s="7"/>
      <c r="E236" s="8"/>
      <c r="F236" s="9"/>
      <c r="I236" s="10"/>
      <c r="J236" s="8"/>
    </row>
    <row r="237" spans="1:10">
      <c r="A237" s="11" t="s">
        <v>22</v>
      </c>
      <c r="B237" s="3"/>
      <c r="C237" s="3"/>
      <c r="D237" s="10"/>
      <c r="E237" s="8"/>
      <c r="H237" s="9"/>
      <c r="I237" s="10"/>
      <c r="J237" s="5"/>
    </row>
    <row r="238" spans="1:10">
      <c r="A238" s="13" t="s">
        <v>23</v>
      </c>
      <c r="B238" s="13" t="s">
        <v>24</v>
      </c>
      <c r="C238" s="13" t="s">
        <v>25</v>
      </c>
      <c r="D238" s="10"/>
      <c r="E238" s="8"/>
      <c r="H238" s="9"/>
      <c r="I238" s="10"/>
      <c r="J238" s="5"/>
    </row>
    <row r="241" spans="1:10">
      <c r="A241" s="1" t="s">
        <v>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3" t="s">
        <v>940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95" t="s">
        <v>0</v>
      </c>
      <c r="B243" s="95" t="s">
        <v>2</v>
      </c>
      <c r="C243" s="95" t="s">
        <v>3</v>
      </c>
      <c r="D243" s="95" t="s">
        <v>4</v>
      </c>
      <c r="E243" s="95" t="s">
        <v>5</v>
      </c>
      <c r="F243" s="97" t="s">
        <v>6</v>
      </c>
      <c r="G243" s="98"/>
      <c r="H243" s="99"/>
      <c r="I243" s="95" t="s">
        <v>7</v>
      </c>
      <c r="J243" s="95" t="s">
        <v>8</v>
      </c>
    </row>
    <row r="244" spans="1:10">
      <c r="A244" s="96"/>
      <c r="B244" s="96"/>
      <c r="C244" s="96"/>
      <c r="D244" s="96"/>
      <c r="E244" s="96"/>
      <c r="F244" s="4" t="s">
        <v>9</v>
      </c>
      <c r="G244" s="4" t="s">
        <v>10</v>
      </c>
      <c r="H244" s="4" t="s">
        <v>11</v>
      </c>
      <c r="I244" s="96"/>
      <c r="J244" s="96"/>
    </row>
    <row r="245" spans="1:10">
      <c r="A245" s="40" t="s">
        <v>941</v>
      </c>
      <c r="B245" s="41"/>
      <c r="C245" s="42"/>
      <c r="D245" s="70"/>
      <c r="E245" s="71"/>
      <c r="F245" s="9"/>
      <c r="I245" s="10"/>
      <c r="J245" s="5"/>
    </row>
    <row r="246" spans="1:10">
      <c r="A246" s="11" t="s">
        <v>22</v>
      </c>
      <c r="B246" s="3"/>
      <c r="C246" s="3"/>
      <c r="D246" s="7"/>
      <c r="E246" s="8"/>
      <c r="H246" s="9"/>
      <c r="I246" s="10"/>
      <c r="J246" s="5"/>
    </row>
    <row r="247" spans="1:10" ht="15.75">
      <c r="A247" s="13" t="s">
        <v>23</v>
      </c>
      <c r="B247" s="13" t="s">
        <v>24</v>
      </c>
      <c r="C247" s="13" t="s">
        <v>25</v>
      </c>
      <c r="D247" s="28"/>
      <c r="E247" s="14"/>
      <c r="H247" s="9"/>
      <c r="I247" s="10"/>
      <c r="J247" s="5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872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5" t="s">
        <v>0</v>
      </c>
      <c r="B252" s="95" t="s">
        <v>2</v>
      </c>
      <c r="C252" s="95" t="s">
        <v>3</v>
      </c>
      <c r="D252" s="95" t="s">
        <v>4</v>
      </c>
      <c r="E252" s="95" t="s">
        <v>5</v>
      </c>
      <c r="F252" s="97" t="s">
        <v>6</v>
      </c>
      <c r="G252" s="98"/>
      <c r="H252" s="99"/>
      <c r="I252" s="95" t="s">
        <v>7</v>
      </c>
      <c r="J252" s="95" t="s">
        <v>8</v>
      </c>
    </row>
    <row r="253" spans="1:10">
      <c r="A253" s="96"/>
      <c r="B253" s="96"/>
      <c r="C253" s="96"/>
      <c r="D253" s="96"/>
      <c r="E253" s="96"/>
      <c r="F253" s="4" t="s">
        <v>9</v>
      </c>
      <c r="G253" s="4" t="s">
        <v>10</v>
      </c>
      <c r="H253" s="4" t="s">
        <v>11</v>
      </c>
      <c r="I253" s="96"/>
      <c r="J253" s="96"/>
    </row>
    <row r="254" spans="1:10">
      <c r="A254" s="5" t="s">
        <v>895</v>
      </c>
      <c r="B254" s="6">
        <v>44950.774356134258</v>
      </c>
      <c r="C254" s="5" t="s">
        <v>178</v>
      </c>
      <c r="D254" s="7">
        <v>36047196</v>
      </c>
      <c r="E254" s="5" t="s">
        <v>31</v>
      </c>
      <c r="H254" s="9">
        <v>11800</v>
      </c>
      <c r="I254" s="5" t="s">
        <v>28</v>
      </c>
      <c r="J254" s="5" t="s">
        <v>183</v>
      </c>
    </row>
    <row r="255" spans="1:10">
      <c r="A255" s="5" t="s">
        <v>895</v>
      </c>
      <c r="B255" s="6">
        <v>44950.774356134258</v>
      </c>
      <c r="C255" s="5" t="s">
        <v>178</v>
      </c>
      <c r="D255" s="7">
        <v>36147943</v>
      </c>
      <c r="E255" s="5" t="s">
        <v>31</v>
      </c>
      <c r="H255" s="9">
        <v>12000</v>
      </c>
      <c r="I255" s="5" t="s">
        <v>28</v>
      </c>
      <c r="J255" s="5" t="s">
        <v>183</v>
      </c>
    </row>
    <row r="256" spans="1:10">
      <c r="A256" s="5" t="s">
        <v>895</v>
      </c>
      <c r="B256" s="6">
        <v>44950.774356134258</v>
      </c>
      <c r="C256" s="5" t="s">
        <v>178</v>
      </c>
      <c r="D256" s="7"/>
      <c r="E256" s="8"/>
      <c r="F256" s="9">
        <v>68908.3</v>
      </c>
      <c r="I256" s="10" t="s">
        <v>9</v>
      </c>
      <c r="J256" s="5" t="s">
        <v>183</v>
      </c>
    </row>
    <row r="257" spans="1:10">
      <c r="A257" s="5" t="s">
        <v>895</v>
      </c>
      <c r="B257" s="6">
        <v>44950.774356134258</v>
      </c>
      <c r="C257" s="5" t="s">
        <v>178</v>
      </c>
      <c r="D257" s="7"/>
      <c r="E257" s="8"/>
      <c r="F257" s="9">
        <v>31036.799999999999</v>
      </c>
      <c r="I257" s="10" t="s">
        <v>9</v>
      </c>
      <c r="J257" s="5" t="s">
        <v>179</v>
      </c>
    </row>
    <row r="258" spans="1:10">
      <c r="A258" s="5" t="s">
        <v>895</v>
      </c>
      <c r="B258" s="6">
        <v>44950.774356134258</v>
      </c>
      <c r="C258" s="5" t="s">
        <v>178</v>
      </c>
      <c r="D258" s="7"/>
      <c r="E258" s="8"/>
      <c r="F258" s="9">
        <v>12658.8</v>
      </c>
      <c r="I258" s="10" t="s">
        <v>9</v>
      </c>
      <c r="J258" s="5" t="s">
        <v>259</v>
      </c>
    </row>
    <row r="259" spans="1:10">
      <c r="A259" s="5" t="s">
        <v>895</v>
      </c>
      <c r="B259" s="6">
        <v>44950.774356134258</v>
      </c>
      <c r="C259" s="5" t="s">
        <v>178</v>
      </c>
      <c r="D259" s="7"/>
      <c r="E259" s="8"/>
      <c r="F259" s="9">
        <v>21865.200000000001</v>
      </c>
      <c r="I259" s="10" t="s">
        <v>9</v>
      </c>
      <c r="J259" s="8" t="s">
        <v>180</v>
      </c>
    </row>
    <row r="260" spans="1:10">
      <c r="A260" s="5" t="s">
        <v>895</v>
      </c>
      <c r="B260" s="6">
        <v>44950.774356134258</v>
      </c>
      <c r="C260" s="5" t="s">
        <v>178</v>
      </c>
      <c r="D260" s="7"/>
      <c r="E260" s="8"/>
      <c r="F260" s="9">
        <v>31917.3</v>
      </c>
      <c r="I260" s="10" t="s">
        <v>9</v>
      </c>
      <c r="J260" s="5" t="s">
        <v>184</v>
      </c>
    </row>
    <row r="261" spans="1:10">
      <c r="A261" s="5" t="s">
        <v>895</v>
      </c>
      <c r="B261" s="6">
        <v>44950.774356134258</v>
      </c>
      <c r="C261" s="5" t="s">
        <v>178</v>
      </c>
      <c r="D261" s="7"/>
      <c r="E261" s="8"/>
      <c r="F261" s="9">
        <v>83425.399999999994</v>
      </c>
      <c r="I261" s="10" t="s">
        <v>9</v>
      </c>
      <c r="J261" s="8" t="s">
        <v>461</v>
      </c>
    </row>
    <row r="262" spans="1:10">
      <c r="A262" s="11" t="s">
        <v>22</v>
      </c>
      <c r="B262" s="3"/>
      <c r="C262" s="3"/>
      <c r="D262" s="7"/>
      <c r="E262" s="8"/>
      <c r="F262" s="12">
        <f>SUM(F254:G261)</f>
        <v>249811.8</v>
      </c>
      <c r="H262" s="9"/>
      <c r="I262" s="10"/>
      <c r="J262" s="5"/>
    </row>
    <row r="263" spans="1:10" ht="15.75">
      <c r="A263" s="13" t="s">
        <v>23</v>
      </c>
      <c r="B263" s="13" t="s">
        <v>24</v>
      </c>
      <c r="C263" s="13" t="s">
        <v>25</v>
      </c>
      <c r="D263" s="14">
        <v>112651363</v>
      </c>
      <c r="E263" s="8"/>
      <c r="H263" s="9"/>
      <c r="I263" s="10"/>
      <c r="J263" s="5"/>
    </row>
    <row r="266" spans="1:10">
      <c r="A266" s="1" t="s">
        <v>0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3" t="s">
        <v>909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95" t="s">
        <v>0</v>
      </c>
      <c r="B268" s="95" t="s">
        <v>2</v>
      </c>
      <c r="C268" s="95" t="s">
        <v>3</v>
      </c>
      <c r="D268" s="95" t="s">
        <v>4</v>
      </c>
      <c r="E268" s="95" t="s">
        <v>5</v>
      </c>
      <c r="F268" s="97" t="s">
        <v>6</v>
      </c>
      <c r="G268" s="98"/>
      <c r="H268" s="99"/>
      <c r="I268" s="95" t="s">
        <v>7</v>
      </c>
      <c r="J268" s="95" t="s">
        <v>8</v>
      </c>
    </row>
    <row r="269" spans="1:10">
      <c r="A269" s="96"/>
      <c r="B269" s="96"/>
      <c r="C269" s="96"/>
      <c r="D269" s="96"/>
      <c r="E269" s="96"/>
      <c r="F269" s="4" t="s">
        <v>9</v>
      </c>
      <c r="G269" s="4" t="s">
        <v>10</v>
      </c>
      <c r="H269" s="4" t="s">
        <v>11</v>
      </c>
      <c r="I269" s="96"/>
      <c r="J269" s="96"/>
    </row>
    <row r="270" spans="1:10">
      <c r="A270" s="5" t="s">
        <v>931</v>
      </c>
      <c r="B270" s="6">
        <v>44951.744568020833</v>
      </c>
      <c r="C270" s="5" t="s">
        <v>178</v>
      </c>
      <c r="D270" s="15">
        <v>1.426230125986261E+16</v>
      </c>
      <c r="E270" s="8" t="s">
        <v>182</v>
      </c>
      <c r="H270" s="9">
        <v>10000</v>
      </c>
      <c r="I270" s="5" t="s">
        <v>28</v>
      </c>
      <c r="J270" s="5" t="s">
        <v>183</v>
      </c>
    </row>
    <row r="271" spans="1:10">
      <c r="A271" s="5" t="s">
        <v>931</v>
      </c>
      <c r="B271" s="6">
        <v>44951.744568020833</v>
      </c>
      <c r="C271" s="5" t="s">
        <v>178</v>
      </c>
      <c r="D271" s="7"/>
      <c r="E271" s="8"/>
      <c r="F271" s="9">
        <v>57459.1</v>
      </c>
      <c r="I271" s="10" t="s">
        <v>9</v>
      </c>
      <c r="J271" s="5" t="s">
        <v>183</v>
      </c>
    </row>
    <row r="272" spans="1:10">
      <c r="A272" s="5" t="s">
        <v>931</v>
      </c>
      <c r="B272" s="6">
        <v>44951.744568020833</v>
      </c>
      <c r="C272" s="5" t="s">
        <v>178</v>
      </c>
      <c r="D272" s="7"/>
      <c r="E272" s="8"/>
      <c r="F272" s="9">
        <v>21145.3</v>
      </c>
      <c r="I272" s="10" t="s">
        <v>9</v>
      </c>
      <c r="J272" s="5" t="s">
        <v>179</v>
      </c>
    </row>
    <row r="273" spans="1:10">
      <c r="A273" s="5" t="s">
        <v>931</v>
      </c>
      <c r="B273" s="6">
        <v>44951.744568020833</v>
      </c>
      <c r="C273" s="5" t="s">
        <v>178</v>
      </c>
      <c r="D273" s="7"/>
      <c r="E273" s="8"/>
      <c r="F273" s="9">
        <v>4375.8</v>
      </c>
      <c r="I273" s="10" t="s">
        <v>9</v>
      </c>
      <c r="J273" s="8" t="s">
        <v>180</v>
      </c>
    </row>
    <row r="274" spans="1:10">
      <c r="A274" s="11" t="s">
        <v>22</v>
      </c>
      <c r="B274" s="3"/>
      <c r="C274" s="3"/>
      <c r="D274" s="7"/>
      <c r="E274" s="8"/>
      <c r="F274" s="37">
        <f>SUM(F270:G273)</f>
        <v>82980.2</v>
      </c>
      <c r="H274" s="9"/>
      <c r="I274" s="10"/>
      <c r="J274" s="5"/>
    </row>
    <row r="275" spans="1:10" ht="15.75">
      <c r="A275" s="13" t="s">
        <v>23</v>
      </c>
      <c r="B275" s="13" t="s">
        <v>24</v>
      </c>
      <c r="C275" s="13" t="s">
        <v>25</v>
      </c>
      <c r="D275" s="14">
        <v>112672172</v>
      </c>
      <c r="E275" s="8"/>
      <c r="H275" s="9"/>
      <c r="I275" s="10"/>
      <c r="J275" s="5"/>
    </row>
    <row r="278" spans="1:10">
      <c r="A278" s="1" t="s">
        <v>0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3" t="s">
        <v>946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95" t="s">
        <v>0</v>
      </c>
      <c r="B280" s="95" t="s">
        <v>2</v>
      </c>
      <c r="C280" s="95" t="s">
        <v>3</v>
      </c>
      <c r="D280" s="95" t="s">
        <v>4</v>
      </c>
      <c r="E280" s="95" t="s">
        <v>5</v>
      </c>
      <c r="F280" s="97" t="s">
        <v>6</v>
      </c>
      <c r="G280" s="98"/>
      <c r="H280" s="99"/>
      <c r="I280" s="95" t="s">
        <v>7</v>
      </c>
      <c r="J280" s="95" t="s">
        <v>8</v>
      </c>
    </row>
    <row r="281" spans="1:10">
      <c r="A281" s="96"/>
      <c r="B281" s="96"/>
      <c r="C281" s="96"/>
      <c r="D281" s="96"/>
      <c r="E281" s="96"/>
      <c r="F281" s="4" t="s">
        <v>9</v>
      </c>
      <c r="G281" s="4" t="s">
        <v>10</v>
      </c>
      <c r="H281" s="4" t="s">
        <v>11</v>
      </c>
      <c r="I281" s="96"/>
      <c r="J281" s="96"/>
    </row>
    <row r="282" spans="1:10">
      <c r="A282" s="5" t="s">
        <v>970</v>
      </c>
      <c r="B282" s="6">
        <v>44952.741160752317</v>
      </c>
      <c r="C282" s="5" t="s">
        <v>178</v>
      </c>
      <c r="D282" s="7"/>
      <c r="E282" s="8"/>
      <c r="F282" s="9">
        <v>32919.9</v>
      </c>
      <c r="I282" s="10" t="s">
        <v>9</v>
      </c>
      <c r="J282" s="5" t="s">
        <v>183</v>
      </c>
    </row>
    <row r="283" spans="1:10">
      <c r="A283" s="5" t="s">
        <v>970</v>
      </c>
      <c r="B283" s="6">
        <v>44952.741160752317</v>
      </c>
      <c r="C283" s="5" t="s">
        <v>178</v>
      </c>
      <c r="D283" s="7"/>
      <c r="E283" s="8"/>
      <c r="F283" s="9">
        <v>21500</v>
      </c>
      <c r="I283" s="10" t="s">
        <v>9</v>
      </c>
      <c r="J283" s="5" t="s">
        <v>179</v>
      </c>
    </row>
    <row r="284" spans="1:10">
      <c r="A284" s="5" t="s">
        <v>970</v>
      </c>
      <c r="B284" s="6">
        <v>44952.741160752317</v>
      </c>
      <c r="C284" s="5" t="s">
        <v>178</v>
      </c>
      <c r="D284" s="7"/>
      <c r="E284" s="8"/>
      <c r="F284" s="9">
        <v>1622.6</v>
      </c>
      <c r="I284" s="10" t="s">
        <v>9</v>
      </c>
      <c r="J284" s="5" t="s">
        <v>259</v>
      </c>
    </row>
    <row r="285" spans="1:10">
      <c r="A285" s="5" t="s">
        <v>970</v>
      </c>
      <c r="B285" s="6">
        <v>44952.741160752317</v>
      </c>
      <c r="C285" s="5" t="s">
        <v>178</v>
      </c>
      <c r="D285" s="7"/>
      <c r="E285" s="8"/>
      <c r="F285" s="9">
        <v>11786.7</v>
      </c>
      <c r="I285" s="10" t="s">
        <v>9</v>
      </c>
      <c r="J285" s="8" t="s">
        <v>180</v>
      </c>
    </row>
    <row r="286" spans="1:10">
      <c r="A286" s="5" t="s">
        <v>970</v>
      </c>
      <c r="B286" s="6">
        <v>44952.741160752317</v>
      </c>
      <c r="C286" s="5" t="s">
        <v>178</v>
      </c>
      <c r="D286" s="7"/>
      <c r="E286" s="8"/>
      <c r="F286" s="9">
        <v>17132.099999999999</v>
      </c>
      <c r="I286" s="10" t="s">
        <v>9</v>
      </c>
      <c r="J286" s="8" t="s">
        <v>461</v>
      </c>
    </row>
    <row r="287" spans="1:10">
      <c r="A287" s="11" t="s">
        <v>22</v>
      </c>
      <c r="B287" s="3"/>
      <c r="C287" s="3"/>
      <c r="D287" s="7"/>
      <c r="E287" s="8"/>
      <c r="F287" s="12">
        <f>SUM(F282:G286)</f>
        <v>84961.299999999988</v>
      </c>
      <c r="H287" s="9"/>
      <c r="I287" s="10"/>
      <c r="J287" s="5"/>
    </row>
    <row r="288" spans="1:10" ht="15.75">
      <c r="A288" s="13" t="s">
        <v>23</v>
      </c>
      <c r="B288" s="13" t="s">
        <v>24</v>
      </c>
      <c r="C288" s="13" t="s">
        <v>25</v>
      </c>
      <c r="D288" s="14">
        <v>112672173</v>
      </c>
      <c r="E288" s="8"/>
      <c r="H288" s="9"/>
      <c r="I288" s="10"/>
      <c r="J288" s="5"/>
    </row>
    <row r="292" spans="1:10">
      <c r="A292" s="1" t="s">
        <v>0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3" t="s">
        <v>985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95" t="s">
        <v>0</v>
      </c>
      <c r="B294" s="95" t="s">
        <v>2</v>
      </c>
      <c r="C294" s="95" t="s">
        <v>3</v>
      </c>
      <c r="D294" s="95" t="s">
        <v>4</v>
      </c>
      <c r="E294" s="95" t="s">
        <v>5</v>
      </c>
      <c r="F294" s="97" t="s">
        <v>6</v>
      </c>
      <c r="G294" s="98"/>
      <c r="H294" s="99"/>
      <c r="I294" s="95" t="s">
        <v>7</v>
      </c>
      <c r="J294" s="95" t="s">
        <v>8</v>
      </c>
    </row>
    <row r="295" spans="1:10">
      <c r="A295" s="96"/>
      <c r="B295" s="96"/>
      <c r="C295" s="96"/>
      <c r="D295" s="96"/>
      <c r="E295" s="96"/>
      <c r="F295" s="4" t="s">
        <v>9</v>
      </c>
      <c r="G295" s="4" t="s">
        <v>10</v>
      </c>
      <c r="H295" s="4" t="s">
        <v>11</v>
      </c>
      <c r="I295" s="96"/>
      <c r="J295" s="96"/>
    </row>
    <row r="296" spans="1:10">
      <c r="A296" s="5" t="s">
        <v>1029</v>
      </c>
      <c r="B296" s="6">
        <v>44953.726098101855</v>
      </c>
      <c r="C296" s="5" t="s">
        <v>178</v>
      </c>
      <c r="D296" s="15">
        <v>45173193751</v>
      </c>
      <c r="E296" s="8" t="s">
        <v>182</v>
      </c>
      <c r="H296" s="9">
        <v>2495</v>
      </c>
      <c r="I296" s="5" t="s">
        <v>28</v>
      </c>
      <c r="J296" s="5" t="s">
        <v>259</v>
      </c>
    </row>
    <row r="297" spans="1:10">
      <c r="A297" s="5" t="s">
        <v>1029</v>
      </c>
      <c r="B297" s="6">
        <v>44953.726098101855</v>
      </c>
      <c r="C297" s="5" t="s">
        <v>178</v>
      </c>
      <c r="D297" s="15">
        <v>51517436382</v>
      </c>
      <c r="E297" s="8" t="s">
        <v>182</v>
      </c>
      <c r="H297" s="9">
        <v>565.33000000000004</v>
      </c>
      <c r="I297" s="5" t="s">
        <v>28</v>
      </c>
      <c r="J297" s="5" t="s">
        <v>183</v>
      </c>
    </row>
    <row r="298" spans="1:10">
      <c r="A298" s="5" t="s">
        <v>1029</v>
      </c>
      <c r="B298" s="6">
        <v>44953.726098101855</v>
      </c>
      <c r="C298" s="5" t="s">
        <v>178</v>
      </c>
      <c r="D298" s="7"/>
      <c r="E298" s="8"/>
      <c r="F298" s="9">
        <v>65624.100000000006</v>
      </c>
      <c r="I298" s="10" t="s">
        <v>9</v>
      </c>
      <c r="J298" s="5" t="s">
        <v>183</v>
      </c>
    </row>
    <row r="299" spans="1:10">
      <c r="A299" s="5" t="s">
        <v>1029</v>
      </c>
      <c r="B299" s="6">
        <v>44953.726098101855</v>
      </c>
      <c r="C299" s="5" t="s">
        <v>178</v>
      </c>
      <c r="D299" s="7"/>
      <c r="E299" s="8"/>
      <c r="F299" s="9">
        <v>16993.7</v>
      </c>
      <c r="I299" s="10" t="s">
        <v>9</v>
      </c>
      <c r="J299" s="5" t="s">
        <v>179</v>
      </c>
    </row>
    <row r="300" spans="1:10">
      <c r="A300" s="5" t="s">
        <v>1029</v>
      </c>
      <c r="B300" s="6">
        <v>44953.726098101855</v>
      </c>
      <c r="C300" s="5" t="s">
        <v>178</v>
      </c>
      <c r="D300" s="7"/>
      <c r="E300" s="8"/>
      <c r="F300" s="9">
        <v>520.79999999999995</v>
      </c>
      <c r="I300" s="10" t="s">
        <v>9</v>
      </c>
      <c r="J300" s="5" t="s">
        <v>259</v>
      </c>
    </row>
    <row r="301" spans="1:10">
      <c r="A301" s="5" t="s">
        <v>1029</v>
      </c>
      <c r="B301" s="6">
        <v>44953.726098101855</v>
      </c>
      <c r="C301" s="5" t="s">
        <v>178</v>
      </c>
      <c r="D301" s="7"/>
      <c r="E301" s="8"/>
      <c r="F301" s="9">
        <v>10157</v>
      </c>
      <c r="I301" s="10" t="s">
        <v>9</v>
      </c>
      <c r="J301" s="8" t="s">
        <v>180</v>
      </c>
    </row>
    <row r="302" spans="1:10">
      <c r="A302" s="11" t="s">
        <v>22</v>
      </c>
      <c r="B302" s="3"/>
      <c r="C302" s="3"/>
      <c r="D302" s="7"/>
      <c r="E302" s="8"/>
      <c r="F302" s="37">
        <f>SUM(F296:G301)</f>
        <v>93295.6</v>
      </c>
      <c r="H302" s="9"/>
      <c r="I302" s="5"/>
      <c r="J302" s="8"/>
    </row>
    <row r="303" spans="1:10" ht="15.75">
      <c r="A303" s="13" t="s">
        <v>23</v>
      </c>
      <c r="B303" s="13" t="s">
        <v>24</v>
      </c>
      <c r="C303" s="13" t="s">
        <v>25</v>
      </c>
      <c r="D303" s="14">
        <v>112681921</v>
      </c>
      <c r="E303" s="8"/>
      <c r="H303" s="9"/>
      <c r="I303" s="5"/>
      <c r="J303" s="8"/>
    </row>
    <row r="304" spans="1:10">
      <c r="A304" s="5"/>
      <c r="B304" s="6"/>
      <c r="C304" s="5"/>
      <c r="D304" s="7"/>
      <c r="E304" s="8"/>
      <c r="H304" s="9"/>
      <c r="I304" s="5"/>
      <c r="J304" s="8"/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981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5" t="s">
        <v>0</v>
      </c>
      <c r="B308" s="95" t="s">
        <v>2</v>
      </c>
      <c r="C308" s="95" t="s">
        <v>3</v>
      </c>
      <c r="D308" s="95" t="s">
        <v>4</v>
      </c>
      <c r="E308" s="95" t="s">
        <v>5</v>
      </c>
      <c r="F308" s="97" t="s">
        <v>6</v>
      </c>
      <c r="G308" s="98"/>
      <c r="H308" s="99"/>
      <c r="I308" s="95" t="s">
        <v>7</v>
      </c>
      <c r="J308" s="95" t="s">
        <v>8</v>
      </c>
    </row>
    <row r="309" spans="1:10">
      <c r="A309" s="96"/>
      <c r="B309" s="96"/>
      <c r="C309" s="96"/>
      <c r="D309" s="96"/>
      <c r="E309" s="96"/>
      <c r="F309" s="4" t="s">
        <v>9</v>
      </c>
      <c r="G309" s="4" t="s">
        <v>10</v>
      </c>
      <c r="H309" s="4" t="s">
        <v>11</v>
      </c>
      <c r="I309" s="96"/>
      <c r="J309" s="96"/>
    </row>
    <row r="310" spans="1:10">
      <c r="A310" s="40" t="s">
        <v>409</v>
      </c>
      <c r="B310" s="41"/>
      <c r="C310" s="42"/>
      <c r="D310" s="7"/>
      <c r="E310" s="8"/>
      <c r="F310" s="9"/>
      <c r="I310" s="10"/>
      <c r="J310" s="8"/>
    </row>
    <row r="311" spans="1:10">
      <c r="A311" s="11" t="s">
        <v>22</v>
      </c>
      <c r="B311" s="3"/>
      <c r="C311" s="3"/>
      <c r="D311" s="7"/>
      <c r="E311" s="8"/>
      <c r="H311" s="9"/>
      <c r="I311" s="5"/>
      <c r="J311" s="8"/>
    </row>
    <row r="312" spans="1:10">
      <c r="A312" s="13" t="s">
        <v>23</v>
      </c>
      <c r="B312" s="13" t="s">
        <v>24</v>
      </c>
      <c r="C312" s="13" t="s">
        <v>25</v>
      </c>
      <c r="D312" s="7"/>
      <c r="E312" s="8"/>
      <c r="H312" s="9"/>
      <c r="I312" s="5"/>
      <c r="J312" s="8"/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1052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5" t="s">
        <v>0</v>
      </c>
      <c r="B317" s="95" t="s">
        <v>2</v>
      </c>
      <c r="C317" s="95" t="s">
        <v>3</v>
      </c>
      <c r="D317" s="95" t="s">
        <v>4</v>
      </c>
      <c r="E317" s="95" t="s">
        <v>5</v>
      </c>
      <c r="F317" s="97" t="s">
        <v>6</v>
      </c>
      <c r="G317" s="98"/>
      <c r="H317" s="99"/>
      <c r="I317" s="95" t="s">
        <v>7</v>
      </c>
      <c r="J317" s="95" t="s">
        <v>8</v>
      </c>
    </row>
    <row r="318" spans="1:10">
      <c r="A318" s="96"/>
      <c r="B318" s="96"/>
      <c r="C318" s="96"/>
      <c r="D318" s="96"/>
      <c r="E318" s="96"/>
      <c r="F318" s="4" t="s">
        <v>9</v>
      </c>
      <c r="G318" s="4" t="s">
        <v>10</v>
      </c>
      <c r="H318" s="4" t="s">
        <v>11</v>
      </c>
      <c r="I318" s="96"/>
      <c r="J318" s="96"/>
    </row>
    <row r="319" spans="1:10">
      <c r="A319" s="5" t="s">
        <v>1078</v>
      </c>
      <c r="B319" s="6">
        <v>44956.727451180559</v>
      </c>
      <c r="C319" s="5" t="s">
        <v>178</v>
      </c>
      <c r="D319" s="7">
        <v>36641152</v>
      </c>
      <c r="E319" s="5" t="s">
        <v>31</v>
      </c>
      <c r="H319" s="9">
        <v>29900</v>
      </c>
      <c r="I319" s="5" t="s">
        <v>28</v>
      </c>
      <c r="J319" s="5" t="s">
        <v>183</v>
      </c>
    </row>
    <row r="320" spans="1:10">
      <c r="A320" s="5" t="s">
        <v>1078</v>
      </c>
      <c r="B320" s="6">
        <v>44956.727451180559</v>
      </c>
      <c r="C320" s="5" t="s">
        <v>178</v>
      </c>
      <c r="D320" s="7">
        <v>393973</v>
      </c>
      <c r="E320" s="8" t="s">
        <v>182</v>
      </c>
      <c r="H320" s="9">
        <v>2131.35</v>
      </c>
      <c r="I320" s="5" t="s">
        <v>28</v>
      </c>
      <c r="J320" s="5" t="s">
        <v>183</v>
      </c>
    </row>
    <row r="321" spans="1:10">
      <c r="A321" s="5" t="s">
        <v>1078</v>
      </c>
      <c r="B321" s="6">
        <v>44956.727451180559</v>
      </c>
      <c r="C321" s="5" t="s">
        <v>178</v>
      </c>
      <c r="D321" s="7">
        <v>36722040</v>
      </c>
      <c r="E321" s="5" t="s">
        <v>31</v>
      </c>
      <c r="H321" s="9">
        <v>22400</v>
      </c>
      <c r="I321" s="5" t="s">
        <v>28</v>
      </c>
      <c r="J321" s="5" t="s">
        <v>183</v>
      </c>
    </row>
    <row r="322" spans="1:10">
      <c r="A322" s="5" t="s">
        <v>1078</v>
      </c>
      <c r="B322" s="6">
        <v>44956.727451180559</v>
      </c>
      <c r="C322" s="5" t="s">
        <v>178</v>
      </c>
      <c r="D322" s="7">
        <v>3101385838</v>
      </c>
      <c r="E322" s="5" t="s">
        <v>31</v>
      </c>
      <c r="H322" s="9">
        <v>1000</v>
      </c>
      <c r="I322" s="5" t="s">
        <v>28</v>
      </c>
      <c r="J322" s="5" t="s">
        <v>259</v>
      </c>
    </row>
    <row r="323" spans="1:10">
      <c r="A323" s="5" t="s">
        <v>1078</v>
      </c>
      <c r="B323" s="6">
        <v>44956.727451180559</v>
      </c>
      <c r="C323" s="5" t="s">
        <v>178</v>
      </c>
      <c r="D323" s="7">
        <v>3104761845</v>
      </c>
      <c r="E323" s="5" t="s">
        <v>31</v>
      </c>
      <c r="H323" s="9">
        <v>21431.599999999999</v>
      </c>
      <c r="I323" s="5" t="s">
        <v>28</v>
      </c>
      <c r="J323" s="5" t="s">
        <v>259</v>
      </c>
    </row>
    <row r="324" spans="1:10">
      <c r="A324" s="5" t="s">
        <v>1078</v>
      </c>
      <c r="B324" s="6">
        <v>44956.727451180559</v>
      </c>
      <c r="C324" s="5" t="s">
        <v>178</v>
      </c>
      <c r="D324" s="7">
        <v>3105126887</v>
      </c>
      <c r="E324" s="5" t="s">
        <v>31</v>
      </c>
      <c r="H324" s="9">
        <v>3980.6</v>
      </c>
      <c r="I324" s="5" t="s">
        <v>28</v>
      </c>
      <c r="J324" s="5" t="s">
        <v>183</v>
      </c>
    </row>
    <row r="325" spans="1:10">
      <c r="A325" s="5" t="s">
        <v>1078</v>
      </c>
      <c r="B325" s="6">
        <v>44956.727451180559</v>
      </c>
      <c r="C325" s="5" t="s">
        <v>178</v>
      </c>
      <c r="D325" s="7">
        <v>3105055090</v>
      </c>
      <c r="E325" s="5" t="s">
        <v>31</v>
      </c>
      <c r="H325" s="9">
        <v>3899.4</v>
      </c>
      <c r="I325" s="5" t="s">
        <v>28</v>
      </c>
      <c r="J325" s="5" t="s">
        <v>259</v>
      </c>
    </row>
    <row r="326" spans="1:10">
      <c r="A326" s="5" t="s">
        <v>1078</v>
      </c>
      <c r="B326" s="6">
        <v>44956.727451180559</v>
      </c>
      <c r="C326" s="5" t="s">
        <v>178</v>
      </c>
      <c r="D326" s="7"/>
      <c r="E326" s="8"/>
      <c r="F326" s="9">
        <v>78892.7</v>
      </c>
      <c r="I326" s="10" t="s">
        <v>9</v>
      </c>
      <c r="J326" s="5" t="s">
        <v>183</v>
      </c>
    </row>
    <row r="327" spans="1:10">
      <c r="A327" s="5" t="s">
        <v>1078</v>
      </c>
      <c r="B327" s="6">
        <v>44956.727451180559</v>
      </c>
      <c r="C327" s="5" t="s">
        <v>178</v>
      </c>
      <c r="D327" s="7"/>
      <c r="E327" s="8"/>
      <c r="F327" s="9">
        <v>38914.5</v>
      </c>
      <c r="I327" s="10" t="s">
        <v>9</v>
      </c>
      <c r="J327" s="5" t="s">
        <v>179</v>
      </c>
    </row>
    <row r="328" spans="1:10">
      <c r="A328" s="5" t="s">
        <v>1078</v>
      </c>
      <c r="B328" s="6">
        <v>44956.727451180559</v>
      </c>
      <c r="C328" s="5" t="s">
        <v>178</v>
      </c>
      <c r="D328" s="7"/>
      <c r="E328" s="8"/>
      <c r="F328" s="9">
        <v>1725.5</v>
      </c>
      <c r="I328" s="10" t="s">
        <v>9</v>
      </c>
      <c r="J328" s="5" t="s">
        <v>259</v>
      </c>
    </row>
    <row r="329" spans="1:10">
      <c r="A329" s="5" t="s">
        <v>1078</v>
      </c>
      <c r="B329" s="6">
        <v>44956.727451180559</v>
      </c>
      <c r="C329" s="5" t="s">
        <v>178</v>
      </c>
      <c r="D329" s="7"/>
      <c r="E329" s="8"/>
      <c r="F329" s="9">
        <v>38630.9</v>
      </c>
      <c r="I329" s="10" t="s">
        <v>9</v>
      </c>
      <c r="J329" s="8" t="s">
        <v>180</v>
      </c>
    </row>
    <row r="330" spans="1:10">
      <c r="A330" s="5" t="s">
        <v>1078</v>
      </c>
      <c r="B330" s="6">
        <v>44956.727451180559</v>
      </c>
      <c r="C330" s="5" t="s">
        <v>178</v>
      </c>
      <c r="D330" s="7"/>
      <c r="E330" s="8"/>
      <c r="F330" s="9">
        <v>94256.6</v>
      </c>
      <c r="I330" s="10" t="s">
        <v>9</v>
      </c>
      <c r="J330" s="5" t="s">
        <v>184</v>
      </c>
    </row>
    <row r="331" spans="1:10">
      <c r="A331" s="11" t="s">
        <v>22</v>
      </c>
      <c r="B331" s="3"/>
      <c r="C331" s="3"/>
      <c r="D331" s="7"/>
      <c r="E331" s="8"/>
      <c r="F331" s="37">
        <f>SUM(F319:G330)</f>
        <v>252420.2</v>
      </c>
      <c r="G331" s="9"/>
      <c r="I331" s="10"/>
      <c r="J331" s="8"/>
    </row>
    <row r="332" spans="1:10" ht="15.75">
      <c r="A332" s="13" t="s">
        <v>23</v>
      </c>
      <c r="B332" s="13" t="s">
        <v>24</v>
      </c>
      <c r="C332" s="13" t="s">
        <v>25</v>
      </c>
      <c r="D332" s="14">
        <v>112695381</v>
      </c>
      <c r="E332" s="8"/>
      <c r="G332" s="9"/>
      <c r="I332" s="10"/>
      <c r="J332" s="8"/>
    </row>
    <row r="335" spans="1:10">
      <c r="A335" s="1" t="s">
        <v>0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3" t="s">
        <v>1093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95" t="s">
        <v>0</v>
      </c>
      <c r="B337" s="95" t="s">
        <v>2</v>
      </c>
      <c r="C337" s="95" t="s">
        <v>3</v>
      </c>
      <c r="D337" s="95" t="s">
        <v>4</v>
      </c>
      <c r="E337" s="95" t="s">
        <v>5</v>
      </c>
      <c r="F337" s="97" t="s">
        <v>6</v>
      </c>
      <c r="G337" s="98"/>
      <c r="H337" s="99"/>
      <c r="I337" s="95" t="s">
        <v>7</v>
      </c>
      <c r="J337" s="95" t="s">
        <v>8</v>
      </c>
    </row>
    <row r="338" spans="1:10">
      <c r="A338" s="96"/>
      <c r="B338" s="96"/>
      <c r="C338" s="96"/>
      <c r="D338" s="96"/>
      <c r="E338" s="96"/>
      <c r="F338" s="4" t="s">
        <v>9</v>
      </c>
      <c r="G338" s="4" t="s">
        <v>10</v>
      </c>
      <c r="H338" s="4" t="s">
        <v>11</v>
      </c>
      <c r="I338" s="96"/>
      <c r="J338" s="96"/>
    </row>
    <row r="339" spans="1:10">
      <c r="A339" s="5" t="s">
        <v>1118</v>
      </c>
      <c r="B339" s="6">
        <v>44957.79164502315</v>
      </c>
      <c r="C339" s="5" t="s">
        <v>178</v>
      </c>
      <c r="D339" s="15">
        <v>1.4262301315342832E+16</v>
      </c>
      <c r="E339" s="8" t="s">
        <v>182</v>
      </c>
      <c r="H339" s="9">
        <v>25000</v>
      </c>
      <c r="I339" s="5" t="s">
        <v>28</v>
      </c>
      <c r="J339" s="5" t="s">
        <v>183</v>
      </c>
    </row>
    <row r="340" spans="1:10">
      <c r="A340" s="5" t="s">
        <v>1118</v>
      </c>
      <c r="B340" s="6">
        <v>44957.79164502315</v>
      </c>
      <c r="C340" s="5" t="s">
        <v>178</v>
      </c>
      <c r="D340" s="7"/>
      <c r="E340" s="8"/>
      <c r="F340" s="9">
        <v>49724.3</v>
      </c>
      <c r="I340" s="10" t="s">
        <v>9</v>
      </c>
      <c r="J340" s="5" t="s">
        <v>183</v>
      </c>
    </row>
    <row r="341" spans="1:10">
      <c r="A341" s="5" t="s">
        <v>1118</v>
      </c>
      <c r="B341" s="6">
        <v>44957.79164502315</v>
      </c>
      <c r="C341" s="5" t="s">
        <v>178</v>
      </c>
      <c r="D341" s="7"/>
      <c r="E341" s="8"/>
      <c r="F341" s="9">
        <v>26505</v>
      </c>
      <c r="I341" s="10" t="s">
        <v>9</v>
      </c>
      <c r="J341" s="5" t="s">
        <v>179</v>
      </c>
    </row>
    <row r="342" spans="1:10">
      <c r="A342" s="5" t="s">
        <v>1118</v>
      </c>
      <c r="B342" s="6">
        <v>44957.79164502315</v>
      </c>
      <c r="C342" s="5" t="s">
        <v>178</v>
      </c>
      <c r="D342" s="7"/>
      <c r="E342" s="8"/>
      <c r="F342" s="9">
        <v>17281.8</v>
      </c>
      <c r="I342" s="10" t="s">
        <v>9</v>
      </c>
      <c r="J342" s="5" t="s">
        <v>259</v>
      </c>
    </row>
    <row r="343" spans="1:10">
      <c r="A343" s="11" t="s">
        <v>22</v>
      </c>
      <c r="B343" s="3"/>
      <c r="C343" s="3"/>
      <c r="D343" s="7"/>
      <c r="E343" s="8"/>
      <c r="F343" s="37">
        <f>SUM(F339:G342)</f>
        <v>93511.1</v>
      </c>
      <c r="G343" s="9"/>
      <c r="I343" s="10"/>
      <c r="J343" s="5"/>
    </row>
    <row r="344" spans="1:10" ht="15.75">
      <c r="A344" s="13" t="s">
        <v>23</v>
      </c>
      <c r="B344" s="13" t="s">
        <v>24</v>
      </c>
      <c r="C344" s="13" t="s">
        <v>25</v>
      </c>
      <c r="D344" s="14">
        <v>112695382</v>
      </c>
      <c r="E344" s="8"/>
      <c r="G344" s="9"/>
      <c r="I344" s="10"/>
      <c r="J344" s="5"/>
    </row>
    <row r="347" spans="1:10">
      <c r="A347" s="1" t="s">
        <v>0</v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>
      <c r="A348" s="3" t="s">
        <v>1131</v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>
      <c r="A349" s="95" t="s">
        <v>0</v>
      </c>
      <c r="B349" s="95" t="s">
        <v>2</v>
      </c>
      <c r="C349" s="95" t="s">
        <v>3</v>
      </c>
      <c r="D349" s="95" t="s">
        <v>4</v>
      </c>
      <c r="E349" s="95" t="s">
        <v>5</v>
      </c>
      <c r="F349" s="97" t="s">
        <v>6</v>
      </c>
      <c r="G349" s="98"/>
      <c r="H349" s="99"/>
      <c r="I349" s="95" t="s">
        <v>7</v>
      </c>
      <c r="J349" s="95" t="s">
        <v>8</v>
      </c>
    </row>
    <row r="350" spans="1:10">
      <c r="A350" s="96"/>
      <c r="B350" s="96"/>
      <c r="C350" s="96"/>
      <c r="D350" s="96"/>
      <c r="E350" s="96"/>
      <c r="F350" s="4" t="s">
        <v>9</v>
      </c>
      <c r="G350" s="4" t="s">
        <v>10</v>
      </c>
      <c r="H350" s="4" t="s">
        <v>11</v>
      </c>
      <c r="I350" s="96"/>
      <c r="J350" s="96"/>
    </row>
    <row r="351" spans="1:10">
      <c r="A351" s="5" t="s">
        <v>1152</v>
      </c>
      <c r="B351" s="6">
        <v>44958.745268715276</v>
      </c>
      <c r="C351" s="5" t="s">
        <v>178</v>
      </c>
      <c r="D351" s="7">
        <v>16099884</v>
      </c>
      <c r="E351" s="8" t="s">
        <v>182</v>
      </c>
      <c r="H351" s="9">
        <v>8280</v>
      </c>
      <c r="I351" s="5" t="s">
        <v>28</v>
      </c>
      <c r="J351" s="8" t="s">
        <v>180</v>
      </c>
    </row>
    <row r="352" spans="1:10">
      <c r="A352" s="5" t="s">
        <v>1152</v>
      </c>
      <c r="B352" s="6">
        <v>44958.745268715276</v>
      </c>
      <c r="C352" s="5" t="s">
        <v>178</v>
      </c>
      <c r="D352" s="7"/>
      <c r="E352" s="8"/>
      <c r="F352" s="9">
        <v>18859.900000000001</v>
      </c>
      <c r="I352" s="10" t="s">
        <v>9</v>
      </c>
      <c r="J352" s="5" t="s">
        <v>183</v>
      </c>
    </row>
    <row r="353" spans="1:10">
      <c r="A353" s="5" t="s">
        <v>1152</v>
      </c>
      <c r="B353" s="6">
        <v>44958.745268715276</v>
      </c>
      <c r="C353" s="5" t="s">
        <v>178</v>
      </c>
      <c r="D353" s="7"/>
      <c r="E353" s="8"/>
      <c r="F353" s="9">
        <v>4983.7</v>
      </c>
      <c r="I353" s="10" t="s">
        <v>9</v>
      </c>
      <c r="J353" s="5" t="s">
        <v>179</v>
      </c>
    </row>
    <row r="354" spans="1:10">
      <c r="A354" s="11" t="s">
        <v>22</v>
      </c>
      <c r="B354" s="3"/>
      <c r="C354" s="3"/>
      <c r="D354" s="7"/>
      <c r="E354" s="8"/>
      <c r="F354" s="12">
        <f>SUM(F351:G353)</f>
        <v>23843.600000000002</v>
      </c>
      <c r="H354" s="9"/>
      <c r="I354" s="10"/>
      <c r="J354" s="8"/>
    </row>
    <row r="355" spans="1:10" ht="15.75">
      <c r="A355" s="13" t="s">
        <v>23</v>
      </c>
      <c r="B355" s="13" t="s">
        <v>24</v>
      </c>
      <c r="C355" s="13" t="s">
        <v>25</v>
      </c>
      <c r="D355" s="14">
        <v>112722302</v>
      </c>
      <c r="E355" s="8"/>
      <c r="H355" s="9"/>
      <c r="I355" s="10"/>
      <c r="J355" s="8"/>
    </row>
    <row r="356" spans="1:10">
      <c r="A356" s="5"/>
      <c r="B356" s="6"/>
      <c r="C356" s="5"/>
      <c r="D356" s="7"/>
      <c r="E356" s="8"/>
      <c r="H356" s="9"/>
      <c r="I356" s="10"/>
      <c r="J356" s="8"/>
    </row>
    <row r="357" spans="1:10">
      <c r="A357" s="85" t="s">
        <v>1278</v>
      </c>
      <c r="B357" s="86"/>
      <c r="C357" s="86"/>
      <c r="D357" s="87"/>
    </row>
    <row r="359" spans="1:10">
      <c r="A359" s="1" t="s">
        <v>0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3" t="s">
        <v>1169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95" t="s">
        <v>0</v>
      </c>
      <c r="B361" s="95" t="s">
        <v>2</v>
      </c>
      <c r="C361" s="95" t="s">
        <v>3</v>
      </c>
      <c r="D361" s="95" t="s">
        <v>4</v>
      </c>
      <c r="E361" s="95" t="s">
        <v>5</v>
      </c>
      <c r="F361" s="97" t="s">
        <v>6</v>
      </c>
      <c r="G361" s="98"/>
      <c r="H361" s="99"/>
      <c r="I361" s="95" t="s">
        <v>7</v>
      </c>
      <c r="J361" s="95" t="s">
        <v>8</v>
      </c>
    </row>
    <row r="362" spans="1:10">
      <c r="A362" s="96"/>
      <c r="B362" s="96"/>
      <c r="C362" s="96"/>
      <c r="D362" s="96"/>
      <c r="E362" s="96"/>
      <c r="F362" s="4" t="s">
        <v>9</v>
      </c>
      <c r="G362" s="4" t="s">
        <v>10</v>
      </c>
      <c r="H362" s="4" t="s">
        <v>11</v>
      </c>
      <c r="I362" s="96"/>
      <c r="J362" s="96"/>
    </row>
    <row r="363" spans="1:10">
      <c r="A363" s="5" t="s">
        <v>1194</v>
      </c>
      <c r="B363" s="6">
        <v>44959.796951400465</v>
      </c>
      <c r="C363" s="5" t="s">
        <v>178</v>
      </c>
      <c r="D363" s="7"/>
      <c r="E363" s="8"/>
      <c r="F363" s="9">
        <v>20703.599999999999</v>
      </c>
      <c r="I363" s="10" t="s">
        <v>9</v>
      </c>
      <c r="J363" s="5" t="s">
        <v>183</v>
      </c>
    </row>
    <row r="364" spans="1:10">
      <c r="A364" s="5" t="s">
        <v>1194</v>
      </c>
      <c r="B364" s="6">
        <v>44959.796951400465</v>
      </c>
      <c r="C364" s="5" t="s">
        <v>178</v>
      </c>
      <c r="D364" s="7"/>
      <c r="E364" s="8"/>
      <c r="F364" s="9">
        <v>696.9</v>
      </c>
      <c r="I364" s="10" t="s">
        <v>9</v>
      </c>
      <c r="J364" s="5" t="s">
        <v>259</v>
      </c>
    </row>
    <row r="365" spans="1:10">
      <c r="A365" s="11" t="s">
        <v>22</v>
      </c>
      <c r="B365" s="3"/>
      <c r="C365" s="3"/>
      <c r="D365" s="7"/>
      <c r="E365" s="8"/>
      <c r="F365" s="12">
        <f>SUM(F363:G364)</f>
        <v>21400.5</v>
      </c>
      <c r="H365" s="9"/>
      <c r="I365" s="10"/>
      <c r="J365" s="5"/>
    </row>
    <row r="366" spans="1:10" ht="15.75">
      <c r="A366" s="13" t="s">
        <v>23</v>
      </c>
      <c r="B366" s="13" t="s">
        <v>24</v>
      </c>
      <c r="C366" s="13" t="s">
        <v>25</v>
      </c>
      <c r="D366" s="14">
        <v>112722303</v>
      </c>
      <c r="E366" s="8"/>
      <c r="H366" s="9"/>
      <c r="I366" s="10"/>
      <c r="J366" s="5"/>
    </row>
    <row r="369" spans="1:10">
      <c r="A369" s="1" t="s">
        <v>0</v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>
      <c r="A370" s="3" t="s">
        <v>1217</v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95" t="s">
        <v>0</v>
      </c>
      <c r="B371" s="95" t="s">
        <v>2</v>
      </c>
      <c r="C371" s="95" t="s">
        <v>3</v>
      </c>
      <c r="D371" s="95" t="s">
        <v>4</v>
      </c>
      <c r="E371" s="95" t="s">
        <v>5</v>
      </c>
      <c r="F371" s="97" t="s">
        <v>6</v>
      </c>
      <c r="G371" s="98"/>
      <c r="H371" s="99"/>
      <c r="I371" s="95" t="s">
        <v>7</v>
      </c>
      <c r="J371" s="95" t="s">
        <v>8</v>
      </c>
    </row>
    <row r="372" spans="1:10">
      <c r="A372" s="96"/>
      <c r="B372" s="96"/>
      <c r="C372" s="96"/>
      <c r="D372" s="96"/>
      <c r="E372" s="96"/>
      <c r="F372" s="4" t="s">
        <v>9</v>
      </c>
      <c r="G372" s="4" t="s">
        <v>10</v>
      </c>
      <c r="H372" s="4" t="s">
        <v>11</v>
      </c>
      <c r="I372" s="96"/>
      <c r="J372" s="96"/>
    </row>
    <row r="373" spans="1:10">
      <c r="A373" s="5" t="s">
        <v>1262</v>
      </c>
      <c r="B373" s="6">
        <v>44960.744605034721</v>
      </c>
      <c r="C373" s="5" t="s">
        <v>178</v>
      </c>
      <c r="D373" s="15">
        <v>1.426230202518811E+16</v>
      </c>
      <c r="E373" s="8" t="s">
        <v>182</v>
      </c>
      <c r="H373" s="9">
        <v>3840</v>
      </c>
      <c r="I373" s="5" t="s">
        <v>28</v>
      </c>
      <c r="J373" s="8" t="s">
        <v>180</v>
      </c>
    </row>
    <row r="374" spans="1:10">
      <c r="A374" s="5" t="s">
        <v>1262</v>
      </c>
      <c r="B374" s="6">
        <v>44960.744605034721</v>
      </c>
      <c r="C374" s="5" t="s">
        <v>178</v>
      </c>
      <c r="D374" s="7"/>
      <c r="E374" s="8"/>
      <c r="F374" s="9">
        <v>2157.6</v>
      </c>
      <c r="I374" s="10" t="s">
        <v>9</v>
      </c>
      <c r="J374" s="5" t="s">
        <v>183</v>
      </c>
    </row>
    <row r="375" spans="1:10">
      <c r="A375" s="5" t="s">
        <v>1262</v>
      </c>
      <c r="B375" s="6">
        <v>44960.744605034721</v>
      </c>
      <c r="C375" s="5" t="s">
        <v>178</v>
      </c>
      <c r="D375" s="7"/>
      <c r="E375" s="8"/>
      <c r="F375" s="9">
        <v>28922.5</v>
      </c>
      <c r="I375" s="10" t="s">
        <v>9</v>
      </c>
      <c r="J375" s="5" t="s">
        <v>179</v>
      </c>
    </row>
    <row r="376" spans="1:10">
      <c r="A376" s="5" t="s">
        <v>1262</v>
      </c>
      <c r="B376" s="6">
        <v>44960.744605034721</v>
      </c>
      <c r="C376" s="5" t="s">
        <v>178</v>
      </c>
      <c r="D376" s="7"/>
      <c r="E376" s="8"/>
      <c r="F376" s="9">
        <v>48697.9</v>
      </c>
      <c r="I376" s="10" t="s">
        <v>9</v>
      </c>
      <c r="J376" s="8" t="s">
        <v>180</v>
      </c>
    </row>
    <row r="377" spans="1:10">
      <c r="A377" s="11" t="s">
        <v>22</v>
      </c>
      <c r="B377" s="3"/>
      <c r="C377" s="3"/>
      <c r="D377" s="7"/>
      <c r="E377" s="8"/>
      <c r="F377" s="37">
        <f>SUM(F373:G376)</f>
        <v>79778</v>
      </c>
      <c r="H377" s="9"/>
      <c r="I377" s="10"/>
      <c r="J377" s="5"/>
    </row>
    <row r="378" spans="1:10" ht="15.75">
      <c r="A378" s="13" t="s">
        <v>23</v>
      </c>
      <c r="B378" s="13" t="s">
        <v>24</v>
      </c>
      <c r="C378" s="13" t="s">
        <v>25</v>
      </c>
      <c r="D378" s="14">
        <v>112729136</v>
      </c>
      <c r="E378" s="8"/>
      <c r="H378" s="9"/>
      <c r="I378" s="10"/>
      <c r="J378" s="5"/>
    </row>
    <row r="381" spans="1:10">
      <c r="A381" s="1" t="s">
        <v>0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3" t="s">
        <v>1214</v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>
      <c r="A383" s="95" t="s">
        <v>0</v>
      </c>
      <c r="B383" s="95" t="s">
        <v>2</v>
      </c>
      <c r="C383" s="95" t="s">
        <v>3</v>
      </c>
      <c r="D383" s="95" t="s">
        <v>4</v>
      </c>
      <c r="E383" s="95" t="s">
        <v>5</v>
      </c>
      <c r="F383" s="97" t="s">
        <v>6</v>
      </c>
      <c r="G383" s="98"/>
      <c r="H383" s="99"/>
      <c r="I383" s="95" t="s">
        <v>7</v>
      </c>
      <c r="J383" s="95" t="s">
        <v>8</v>
      </c>
    </row>
    <row r="384" spans="1:10">
      <c r="A384" s="96"/>
      <c r="B384" s="96"/>
      <c r="C384" s="96"/>
      <c r="D384" s="96"/>
      <c r="E384" s="96"/>
      <c r="F384" s="4" t="s">
        <v>9</v>
      </c>
      <c r="G384" s="4" t="s">
        <v>10</v>
      </c>
      <c r="H384" s="4" t="s">
        <v>11</v>
      </c>
      <c r="I384" s="96"/>
      <c r="J384" s="96"/>
    </row>
    <row r="385" spans="1:10">
      <c r="A385" s="11" t="s">
        <v>22</v>
      </c>
      <c r="B385" s="3"/>
      <c r="C385" s="3"/>
      <c r="D385" s="7"/>
      <c r="E385" s="8"/>
      <c r="H385" s="9"/>
      <c r="I385" s="10"/>
      <c r="J385" s="5"/>
    </row>
    <row r="386" spans="1:10">
      <c r="A386" s="13" t="s">
        <v>23</v>
      </c>
      <c r="B386" s="13" t="s">
        <v>24</v>
      </c>
      <c r="C386" s="13" t="s">
        <v>25</v>
      </c>
      <c r="D386" s="7"/>
      <c r="E386" s="8"/>
      <c r="H386" s="9"/>
      <c r="I386" s="10"/>
      <c r="J386" s="5"/>
    </row>
    <row r="387" spans="1:10">
      <c r="A387" s="17" t="s">
        <v>409</v>
      </c>
      <c r="B387" s="30"/>
      <c r="C387" s="30"/>
    </row>
    <row r="389" spans="1:10">
      <c r="A389" s="1" t="s">
        <v>0</v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>
      <c r="A390" s="3" t="s">
        <v>1283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95" t="s">
        <v>0</v>
      </c>
      <c r="B391" s="95" t="s">
        <v>2</v>
      </c>
      <c r="C391" s="95" t="s">
        <v>3</v>
      </c>
      <c r="D391" s="95" t="s">
        <v>4</v>
      </c>
      <c r="E391" s="95" t="s">
        <v>5</v>
      </c>
      <c r="F391" s="97" t="s">
        <v>6</v>
      </c>
      <c r="G391" s="98"/>
      <c r="H391" s="99"/>
      <c r="I391" s="95" t="s">
        <v>7</v>
      </c>
      <c r="J391" s="95" t="s">
        <v>8</v>
      </c>
    </row>
    <row r="392" spans="1:10">
      <c r="A392" s="96"/>
      <c r="B392" s="96"/>
      <c r="C392" s="96"/>
      <c r="D392" s="96"/>
      <c r="E392" s="96"/>
      <c r="F392" s="4" t="s">
        <v>9</v>
      </c>
      <c r="G392" s="4" t="s">
        <v>10</v>
      </c>
      <c r="H392" s="4" t="s">
        <v>11</v>
      </c>
      <c r="I392" s="96"/>
      <c r="J392" s="96"/>
    </row>
    <row r="393" spans="1:10">
      <c r="A393" s="5" t="s">
        <v>1308</v>
      </c>
      <c r="B393" s="6">
        <v>44963.818709537038</v>
      </c>
      <c r="C393" s="5" t="s">
        <v>178</v>
      </c>
      <c r="D393" s="7">
        <v>3114725971</v>
      </c>
      <c r="E393" s="5" t="s">
        <v>31</v>
      </c>
      <c r="H393" s="9">
        <v>3000</v>
      </c>
      <c r="I393" s="5" t="s">
        <v>28</v>
      </c>
      <c r="J393" s="8" t="s">
        <v>461</v>
      </c>
    </row>
    <row r="394" spans="1:10">
      <c r="A394" s="5" t="s">
        <v>1308</v>
      </c>
      <c r="B394" s="6">
        <v>44963.818709537038</v>
      </c>
      <c r="C394" s="5" t="s">
        <v>178</v>
      </c>
      <c r="D394" s="15">
        <v>45173209397</v>
      </c>
      <c r="E394" s="8" t="s">
        <v>182</v>
      </c>
      <c r="H394" s="9">
        <v>1493.68</v>
      </c>
      <c r="I394" s="5" t="s">
        <v>28</v>
      </c>
      <c r="J394" s="5" t="s">
        <v>259</v>
      </c>
    </row>
    <row r="395" spans="1:10">
      <c r="A395" s="5" t="s">
        <v>1308</v>
      </c>
      <c r="B395" s="6">
        <v>44963.818709537038</v>
      </c>
      <c r="C395" s="5" t="s">
        <v>178</v>
      </c>
      <c r="D395" s="7">
        <v>395164</v>
      </c>
      <c r="E395" s="8" t="s">
        <v>182</v>
      </c>
      <c r="H395" s="9">
        <v>1634.09</v>
      </c>
      <c r="I395" s="5" t="s">
        <v>28</v>
      </c>
      <c r="J395" s="5" t="s">
        <v>183</v>
      </c>
    </row>
    <row r="396" spans="1:10">
      <c r="A396" s="5" t="s">
        <v>1308</v>
      </c>
      <c r="B396" s="6">
        <v>44963.818709537038</v>
      </c>
      <c r="C396" s="5" t="s">
        <v>178</v>
      </c>
      <c r="D396" s="7">
        <v>3516374</v>
      </c>
      <c r="E396" s="8" t="s">
        <v>182</v>
      </c>
      <c r="H396" s="9">
        <v>344.8</v>
      </c>
      <c r="I396" s="5" t="s">
        <v>28</v>
      </c>
      <c r="J396" s="5" t="s">
        <v>183</v>
      </c>
    </row>
    <row r="397" spans="1:10">
      <c r="A397" s="5" t="s">
        <v>1308</v>
      </c>
      <c r="B397" s="6">
        <v>44963.818709537038</v>
      </c>
      <c r="C397" s="5" t="s">
        <v>178</v>
      </c>
      <c r="D397" s="7">
        <v>395574</v>
      </c>
      <c r="E397" s="8" t="s">
        <v>182</v>
      </c>
      <c r="H397" s="9">
        <v>192.48</v>
      </c>
      <c r="I397" s="5" t="s">
        <v>28</v>
      </c>
      <c r="J397" s="5" t="s">
        <v>183</v>
      </c>
    </row>
    <row r="398" spans="1:10">
      <c r="A398" s="5" t="s">
        <v>1308</v>
      </c>
      <c r="B398" s="6">
        <v>44963.818709537038</v>
      </c>
      <c r="C398" s="5" t="s">
        <v>178</v>
      </c>
      <c r="D398" s="7">
        <v>395573</v>
      </c>
      <c r="E398" s="8" t="s">
        <v>182</v>
      </c>
      <c r="H398" s="9">
        <v>16684.63</v>
      </c>
      <c r="I398" s="5" t="s">
        <v>28</v>
      </c>
      <c r="J398" s="5" t="s">
        <v>183</v>
      </c>
    </row>
    <row r="399" spans="1:10">
      <c r="A399" s="5" t="s">
        <v>1308</v>
      </c>
      <c r="B399" s="6">
        <v>44963.818709537038</v>
      </c>
      <c r="C399" s="5" t="s">
        <v>178</v>
      </c>
      <c r="D399" s="7"/>
      <c r="E399" s="8"/>
      <c r="F399" s="9">
        <v>55680.1</v>
      </c>
      <c r="I399" s="10" t="s">
        <v>9</v>
      </c>
      <c r="J399" s="5" t="s">
        <v>183</v>
      </c>
    </row>
    <row r="400" spans="1:10">
      <c r="A400" s="5" t="s">
        <v>1308</v>
      </c>
      <c r="B400" s="6">
        <v>44963.818709537038</v>
      </c>
      <c r="C400" s="5" t="s">
        <v>178</v>
      </c>
      <c r="D400" s="7"/>
      <c r="E400" s="8"/>
      <c r="F400" s="9">
        <v>21244.5</v>
      </c>
      <c r="I400" s="10" t="s">
        <v>9</v>
      </c>
      <c r="J400" s="5" t="s">
        <v>179</v>
      </c>
    </row>
    <row r="401" spans="1:10">
      <c r="A401" s="5" t="s">
        <v>1308</v>
      </c>
      <c r="B401" s="6">
        <v>44963.818709537038</v>
      </c>
      <c r="C401" s="5" t="s">
        <v>178</v>
      </c>
      <c r="D401" s="7"/>
      <c r="E401" s="8"/>
      <c r="F401" s="9">
        <v>651.29999999999995</v>
      </c>
      <c r="I401" s="10" t="s">
        <v>9</v>
      </c>
      <c r="J401" s="5" t="s">
        <v>259</v>
      </c>
    </row>
    <row r="402" spans="1:10">
      <c r="A402" s="5" t="s">
        <v>1308</v>
      </c>
      <c r="B402" s="6">
        <v>44963.818709537038</v>
      </c>
      <c r="C402" s="5" t="s">
        <v>178</v>
      </c>
      <c r="D402" s="7"/>
      <c r="E402" s="8"/>
      <c r="F402" s="9">
        <v>15195.4</v>
      </c>
      <c r="I402" s="10" t="s">
        <v>9</v>
      </c>
      <c r="J402" s="8" t="s">
        <v>180</v>
      </c>
    </row>
    <row r="403" spans="1:10">
      <c r="A403" s="5" t="s">
        <v>1308</v>
      </c>
      <c r="B403" s="6">
        <v>44963.818709537038</v>
      </c>
      <c r="C403" s="5" t="s">
        <v>178</v>
      </c>
      <c r="D403" s="7"/>
      <c r="E403" s="8"/>
      <c r="F403" s="9">
        <v>53184.9</v>
      </c>
      <c r="I403" s="10" t="s">
        <v>9</v>
      </c>
      <c r="J403" s="8" t="s">
        <v>461</v>
      </c>
    </row>
    <row r="404" spans="1:10">
      <c r="A404" s="11" t="s">
        <v>22</v>
      </c>
      <c r="B404" s="3"/>
      <c r="C404" s="3"/>
      <c r="D404" s="7"/>
      <c r="E404" s="8"/>
      <c r="F404" s="12">
        <f>SUM(F394:G403)</f>
        <v>145956.20000000001</v>
      </c>
      <c r="H404" s="9"/>
      <c r="I404" s="10"/>
      <c r="J404" s="5"/>
    </row>
    <row r="405" spans="1:10" ht="15.75">
      <c r="A405" s="13" t="s">
        <v>23</v>
      </c>
      <c r="B405" s="13" t="s">
        <v>24</v>
      </c>
      <c r="C405" s="13" t="s">
        <v>25</v>
      </c>
      <c r="D405" s="14">
        <v>112732522</v>
      </c>
      <c r="E405" s="8"/>
      <c r="H405" s="9"/>
      <c r="I405" s="10"/>
      <c r="J405" s="5"/>
    </row>
    <row r="408" spans="1:10">
      <c r="A408" s="1" t="s">
        <v>0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3" t="s">
        <v>1322</v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>
      <c r="A410" s="95" t="s">
        <v>0</v>
      </c>
      <c r="B410" s="95" t="s">
        <v>2</v>
      </c>
      <c r="C410" s="95" t="s">
        <v>3</v>
      </c>
      <c r="D410" s="95" t="s">
        <v>4</v>
      </c>
      <c r="E410" s="95" t="s">
        <v>5</v>
      </c>
      <c r="F410" s="97" t="s">
        <v>6</v>
      </c>
      <c r="G410" s="98"/>
      <c r="H410" s="99"/>
      <c r="I410" s="95" t="s">
        <v>7</v>
      </c>
      <c r="J410" s="95" t="s">
        <v>8</v>
      </c>
    </row>
    <row r="411" spans="1:10">
      <c r="A411" s="96"/>
      <c r="B411" s="96"/>
      <c r="C411" s="96"/>
      <c r="D411" s="96"/>
      <c r="E411" s="96"/>
      <c r="F411" s="4" t="s">
        <v>9</v>
      </c>
      <c r="G411" s="4" t="s">
        <v>10</v>
      </c>
      <c r="H411" s="4" t="s">
        <v>11</v>
      </c>
      <c r="I411" s="96"/>
      <c r="J411" s="96"/>
    </row>
    <row r="412" spans="1:10">
      <c r="A412" s="5" t="s">
        <v>1345</v>
      </c>
      <c r="B412" s="6">
        <v>44964.714883368055</v>
      </c>
      <c r="C412" s="5" t="s">
        <v>178</v>
      </c>
      <c r="D412" s="7">
        <v>3115626641</v>
      </c>
      <c r="E412" s="5" t="s">
        <v>31</v>
      </c>
      <c r="H412" s="9">
        <v>10499.74</v>
      </c>
      <c r="I412" s="5" t="s">
        <v>28</v>
      </c>
      <c r="J412" s="5" t="s">
        <v>184</v>
      </c>
    </row>
    <row r="413" spans="1:10">
      <c r="A413" s="5" t="s">
        <v>1345</v>
      </c>
      <c r="B413" s="6">
        <v>44964.714883368055</v>
      </c>
      <c r="C413" s="5" t="s">
        <v>178</v>
      </c>
      <c r="D413" s="7">
        <v>111339</v>
      </c>
      <c r="E413" s="5" t="s">
        <v>120</v>
      </c>
      <c r="H413" s="9">
        <v>5368.4</v>
      </c>
      <c r="I413" s="5" t="s">
        <v>28</v>
      </c>
      <c r="J413" s="5" t="s">
        <v>184</v>
      </c>
    </row>
    <row r="414" spans="1:10">
      <c r="A414" s="5" t="s">
        <v>1345</v>
      </c>
      <c r="B414" s="6">
        <v>44964.714883368055</v>
      </c>
      <c r="C414" s="5" t="s">
        <v>178</v>
      </c>
      <c r="D414" s="7"/>
      <c r="E414" s="8"/>
      <c r="F414" s="9">
        <v>76884.2</v>
      </c>
      <c r="I414" s="10" t="s">
        <v>9</v>
      </c>
      <c r="J414" s="5" t="s">
        <v>184</v>
      </c>
    </row>
    <row r="415" spans="1:10">
      <c r="A415" s="11" t="s">
        <v>22</v>
      </c>
      <c r="B415" s="3"/>
      <c r="C415" s="3"/>
      <c r="D415" s="7"/>
      <c r="E415" s="8"/>
      <c r="H415" s="9"/>
      <c r="I415" s="10"/>
      <c r="J415" s="5"/>
    </row>
    <row r="416" spans="1:10" ht="15.75">
      <c r="A416" s="13" t="s">
        <v>23</v>
      </c>
      <c r="B416" s="13" t="s">
        <v>24</v>
      </c>
      <c r="C416" s="13" t="s">
        <v>25</v>
      </c>
      <c r="D416" s="14">
        <v>112732553</v>
      </c>
      <c r="E416" s="8"/>
      <c r="H416" s="9"/>
      <c r="I416" s="10"/>
      <c r="J416" s="5"/>
    </row>
    <row r="419" spans="1:10">
      <c r="A419" s="1" t="s">
        <v>0</v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>
      <c r="A420" s="3" t="s">
        <v>1355</v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>
      <c r="A421" s="95" t="s">
        <v>0</v>
      </c>
      <c r="B421" s="95" t="s">
        <v>2</v>
      </c>
      <c r="C421" s="95" t="s">
        <v>3</v>
      </c>
      <c r="D421" s="95" t="s">
        <v>4</v>
      </c>
      <c r="E421" s="95" t="s">
        <v>5</v>
      </c>
      <c r="F421" s="97" t="s">
        <v>6</v>
      </c>
      <c r="G421" s="98"/>
      <c r="H421" s="99"/>
      <c r="I421" s="95" t="s">
        <v>7</v>
      </c>
      <c r="J421" s="95" t="s">
        <v>8</v>
      </c>
    </row>
    <row r="422" spans="1:10">
      <c r="A422" s="96"/>
      <c r="B422" s="96"/>
      <c r="C422" s="96"/>
      <c r="D422" s="96"/>
      <c r="E422" s="96"/>
      <c r="F422" s="4" t="s">
        <v>9</v>
      </c>
      <c r="G422" s="4" t="s">
        <v>10</v>
      </c>
      <c r="H422" s="4" t="s">
        <v>11</v>
      </c>
      <c r="I422" s="96"/>
      <c r="J422" s="96"/>
    </row>
    <row r="423" spans="1:10">
      <c r="A423" s="5" t="s">
        <v>1380</v>
      </c>
      <c r="B423" s="6">
        <v>44965.699415694442</v>
      </c>
      <c r="C423" s="5" t="s">
        <v>178</v>
      </c>
      <c r="D423" s="7">
        <v>340123</v>
      </c>
      <c r="E423" s="8" t="s">
        <v>182</v>
      </c>
      <c r="H423" s="9">
        <v>4278.8</v>
      </c>
      <c r="I423" s="5" t="s">
        <v>28</v>
      </c>
      <c r="J423" s="5" t="s">
        <v>183</v>
      </c>
    </row>
    <row r="424" spans="1:10">
      <c r="A424" s="5" t="s">
        <v>1380</v>
      </c>
      <c r="B424" s="6">
        <v>44965.699415694442</v>
      </c>
      <c r="C424" s="5" t="s">
        <v>178</v>
      </c>
      <c r="D424" s="7">
        <v>80258841</v>
      </c>
      <c r="E424" s="8" t="s">
        <v>182</v>
      </c>
      <c r="H424" s="9">
        <v>30000</v>
      </c>
      <c r="I424" s="5" t="s">
        <v>28</v>
      </c>
      <c r="J424" s="5" t="s">
        <v>183</v>
      </c>
    </row>
    <row r="425" spans="1:10">
      <c r="A425" s="5" t="s">
        <v>1380</v>
      </c>
      <c r="B425" s="6">
        <v>44965.699415694442</v>
      </c>
      <c r="C425" s="5" t="s">
        <v>178</v>
      </c>
      <c r="D425" s="7"/>
      <c r="E425" s="8"/>
      <c r="F425" s="9">
        <v>3270.2</v>
      </c>
      <c r="I425" s="10" t="s">
        <v>9</v>
      </c>
      <c r="J425" s="5" t="s">
        <v>183</v>
      </c>
    </row>
    <row r="426" spans="1:10">
      <c r="A426" s="5" t="s">
        <v>1380</v>
      </c>
      <c r="B426" s="6">
        <v>44965.699415694442</v>
      </c>
      <c r="C426" s="5" t="s">
        <v>178</v>
      </c>
      <c r="D426" s="7"/>
      <c r="E426" s="8"/>
      <c r="F426" s="9">
        <v>37465</v>
      </c>
      <c r="I426" s="10" t="s">
        <v>9</v>
      </c>
      <c r="J426" s="8" t="s">
        <v>461</v>
      </c>
    </row>
    <row r="427" spans="1:10">
      <c r="A427" s="11" t="s">
        <v>22</v>
      </c>
      <c r="B427" s="3"/>
      <c r="C427" s="3"/>
      <c r="D427" s="7"/>
      <c r="E427" s="8"/>
      <c r="F427" s="54">
        <f>SUM(F423:G426)</f>
        <v>40735.199999999997</v>
      </c>
      <c r="I427" s="10"/>
      <c r="J427" s="5"/>
    </row>
    <row r="428" spans="1:10" ht="15.75">
      <c r="A428" s="13" t="s">
        <v>23</v>
      </c>
      <c r="B428" s="13" t="s">
        <v>24</v>
      </c>
      <c r="C428" s="13" t="s">
        <v>25</v>
      </c>
      <c r="D428" s="14">
        <v>112736402</v>
      </c>
      <c r="E428" s="8"/>
      <c r="F428" s="9"/>
      <c r="I428" s="10"/>
      <c r="J428" s="5"/>
    </row>
    <row r="431" spans="1:10">
      <c r="A431" s="1" t="s">
        <v>0</v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3" t="s">
        <v>1394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95" t="s">
        <v>0</v>
      </c>
      <c r="B433" s="95" t="s">
        <v>2</v>
      </c>
      <c r="C433" s="95" t="s">
        <v>3</v>
      </c>
      <c r="D433" s="95" t="s">
        <v>4</v>
      </c>
      <c r="E433" s="95" t="s">
        <v>5</v>
      </c>
      <c r="F433" s="97" t="s">
        <v>6</v>
      </c>
      <c r="G433" s="98"/>
      <c r="H433" s="99"/>
      <c r="I433" s="95" t="s">
        <v>7</v>
      </c>
      <c r="J433" s="95" t="s">
        <v>8</v>
      </c>
    </row>
    <row r="434" spans="1:10">
      <c r="A434" s="96"/>
      <c r="B434" s="96"/>
      <c r="C434" s="96"/>
      <c r="D434" s="96"/>
      <c r="E434" s="96"/>
      <c r="F434" s="4" t="s">
        <v>9</v>
      </c>
      <c r="G434" s="4" t="s">
        <v>10</v>
      </c>
      <c r="H434" s="4" t="s">
        <v>11</v>
      </c>
      <c r="I434" s="96"/>
      <c r="J434" s="96"/>
    </row>
    <row r="435" spans="1:10">
      <c r="A435" s="5" t="s">
        <v>1419</v>
      </c>
      <c r="B435" s="6">
        <v>44966.745483368053</v>
      </c>
      <c r="C435" s="5" t="s">
        <v>178</v>
      </c>
      <c r="D435" s="7">
        <v>38038412</v>
      </c>
      <c r="E435" s="5" t="s">
        <v>31</v>
      </c>
      <c r="H435" s="9">
        <v>15219.52</v>
      </c>
      <c r="I435" s="5" t="s">
        <v>28</v>
      </c>
      <c r="J435" s="5" t="s">
        <v>183</v>
      </c>
    </row>
    <row r="436" spans="1:10">
      <c r="A436" s="5" t="s">
        <v>1419</v>
      </c>
      <c r="B436" s="6">
        <v>44966.745483368053</v>
      </c>
      <c r="C436" s="5" t="s">
        <v>178</v>
      </c>
      <c r="D436" s="7"/>
      <c r="E436" s="8"/>
      <c r="F436" s="9">
        <v>29721.7</v>
      </c>
      <c r="I436" s="10" t="s">
        <v>9</v>
      </c>
      <c r="J436" s="5" t="s">
        <v>183</v>
      </c>
    </row>
    <row r="437" spans="1:10">
      <c r="A437" s="5" t="s">
        <v>1419</v>
      </c>
      <c r="B437" s="6">
        <v>44966.745483368053</v>
      </c>
      <c r="C437" s="5" t="s">
        <v>178</v>
      </c>
      <c r="D437" s="7"/>
      <c r="E437" s="8"/>
      <c r="F437" s="9">
        <v>1034.9000000000001</v>
      </c>
      <c r="I437" s="10" t="s">
        <v>9</v>
      </c>
      <c r="J437" s="8" t="s">
        <v>180</v>
      </c>
    </row>
    <row r="438" spans="1:10">
      <c r="A438" s="11" t="s">
        <v>22</v>
      </c>
      <c r="B438" s="3"/>
      <c r="C438" s="3"/>
      <c r="D438" s="7"/>
      <c r="E438" s="8"/>
      <c r="F438" s="37">
        <f>SUM(F435:G437)</f>
        <v>30756.600000000002</v>
      </c>
      <c r="G438" s="9"/>
      <c r="I438" s="10"/>
      <c r="J438" s="8"/>
    </row>
    <row r="439" spans="1:10" ht="15.75">
      <c r="A439" s="13" t="s">
        <v>23</v>
      </c>
      <c r="B439" s="13" t="s">
        <v>24</v>
      </c>
      <c r="C439" s="13" t="s">
        <v>25</v>
      </c>
      <c r="D439" s="14">
        <v>112736403</v>
      </c>
      <c r="E439" s="8"/>
      <c r="G439" s="9"/>
      <c r="I439" s="10"/>
      <c r="J439" s="8"/>
    </row>
    <row r="440" spans="1:10">
      <c r="A440" s="5"/>
      <c r="B440" s="6"/>
      <c r="C440" s="5"/>
      <c r="D440" s="7"/>
      <c r="E440" s="8"/>
      <c r="G440" s="9"/>
      <c r="I440" s="10"/>
      <c r="J440" s="8"/>
    </row>
    <row r="442" spans="1:10">
      <c r="A442" s="1" t="s">
        <v>0</v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>
      <c r="A443" s="3" t="s">
        <v>1433</v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95" t="s">
        <v>0</v>
      </c>
      <c r="B444" s="95" t="s">
        <v>2</v>
      </c>
      <c r="C444" s="95" t="s">
        <v>3</v>
      </c>
      <c r="D444" s="95" t="s">
        <v>4</v>
      </c>
      <c r="E444" s="95" t="s">
        <v>5</v>
      </c>
      <c r="F444" s="97" t="s">
        <v>6</v>
      </c>
      <c r="G444" s="98"/>
      <c r="H444" s="99"/>
      <c r="I444" s="95" t="s">
        <v>7</v>
      </c>
      <c r="J444" s="95" t="s">
        <v>8</v>
      </c>
    </row>
    <row r="445" spans="1:10">
      <c r="A445" s="96"/>
      <c r="B445" s="96"/>
      <c r="C445" s="96"/>
      <c r="D445" s="96"/>
      <c r="E445" s="96"/>
      <c r="F445" s="4" t="s">
        <v>9</v>
      </c>
      <c r="G445" s="4" t="s">
        <v>10</v>
      </c>
      <c r="H445" s="4" t="s">
        <v>11</v>
      </c>
      <c r="I445" s="96"/>
      <c r="J445" s="96"/>
    </row>
    <row r="446" spans="1:10">
      <c r="A446" s="5" t="s">
        <v>1477</v>
      </c>
      <c r="B446" s="6">
        <v>44967.823225717591</v>
      </c>
      <c r="C446" s="5" t="s">
        <v>178</v>
      </c>
      <c r="D446" s="7">
        <v>3169499</v>
      </c>
      <c r="E446" s="8" t="s">
        <v>182</v>
      </c>
      <c r="H446" s="9">
        <v>22000</v>
      </c>
      <c r="I446" s="5" t="s">
        <v>28</v>
      </c>
      <c r="J446" s="5" t="s">
        <v>183</v>
      </c>
    </row>
    <row r="447" spans="1:10">
      <c r="A447" s="5" t="s">
        <v>1477</v>
      </c>
      <c r="B447" s="6">
        <v>44967.823225717591</v>
      </c>
      <c r="C447" s="5" t="s">
        <v>178</v>
      </c>
      <c r="D447" s="7">
        <v>1248</v>
      </c>
      <c r="E447" s="8" t="s">
        <v>182</v>
      </c>
      <c r="H447" s="9">
        <v>1248</v>
      </c>
      <c r="I447" s="5" t="s">
        <v>28</v>
      </c>
      <c r="J447" s="5" t="s">
        <v>259</v>
      </c>
    </row>
    <row r="448" spans="1:10">
      <c r="A448" s="5" t="s">
        <v>1477</v>
      </c>
      <c r="B448" s="6">
        <v>44967.823225717591</v>
      </c>
      <c r="C448" s="5" t="s">
        <v>178</v>
      </c>
      <c r="D448" s="7"/>
      <c r="E448" s="8"/>
      <c r="F448" s="9">
        <v>15801.7</v>
      </c>
      <c r="I448" s="10" t="s">
        <v>9</v>
      </c>
      <c r="J448" s="5" t="s">
        <v>183</v>
      </c>
    </row>
    <row r="449" spans="1:10">
      <c r="A449" s="11" t="s">
        <v>22</v>
      </c>
      <c r="B449" s="3"/>
      <c r="C449" s="3"/>
      <c r="D449" s="7"/>
      <c r="E449" s="8"/>
      <c r="H449" s="9"/>
      <c r="I449" s="10"/>
      <c r="J449" s="5"/>
    </row>
    <row r="450" spans="1:10" ht="15.75">
      <c r="A450" s="13" t="s">
        <v>23</v>
      </c>
      <c r="B450" s="13" t="s">
        <v>24</v>
      </c>
      <c r="C450" s="13" t="s">
        <v>25</v>
      </c>
      <c r="D450" s="14">
        <v>112782339</v>
      </c>
      <c r="E450" s="8"/>
      <c r="H450" s="9"/>
      <c r="I450" s="10"/>
      <c r="J450" s="5"/>
    </row>
    <row r="452" spans="1:10">
      <c r="A452" s="17" t="s">
        <v>1531</v>
      </c>
      <c r="B452" s="17"/>
      <c r="C452" s="17"/>
    </row>
    <row r="454" spans="1:10">
      <c r="A454" s="1" t="s">
        <v>0</v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>
      <c r="A455" s="3" t="s">
        <v>1429</v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>
      <c r="A456" s="95" t="s">
        <v>0</v>
      </c>
      <c r="B456" s="95" t="s">
        <v>2</v>
      </c>
      <c r="C456" s="95" t="s">
        <v>3</v>
      </c>
      <c r="D456" s="95" t="s">
        <v>4</v>
      </c>
      <c r="E456" s="95" t="s">
        <v>5</v>
      </c>
      <c r="F456" s="97" t="s">
        <v>6</v>
      </c>
      <c r="G456" s="98"/>
      <c r="H456" s="99"/>
      <c r="I456" s="95" t="s">
        <v>7</v>
      </c>
      <c r="J456" s="95" t="s">
        <v>8</v>
      </c>
    </row>
    <row r="457" spans="1:10">
      <c r="A457" s="96"/>
      <c r="B457" s="96"/>
      <c r="C457" s="96"/>
      <c r="D457" s="96"/>
      <c r="E457" s="96"/>
      <c r="F457" s="4" t="s">
        <v>9</v>
      </c>
      <c r="G457" s="4" t="s">
        <v>10</v>
      </c>
      <c r="H457" s="4" t="s">
        <v>11</v>
      </c>
      <c r="I457" s="96"/>
      <c r="J457" s="96"/>
    </row>
    <row r="458" spans="1:10">
      <c r="A458" s="40" t="s">
        <v>409</v>
      </c>
      <c r="B458" s="41"/>
      <c r="C458" s="42"/>
      <c r="D458" s="7"/>
      <c r="E458" s="8"/>
      <c r="F458" s="9"/>
      <c r="I458" s="10"/>
      <c r="J458" s="8"/>
    </row>
    <row r="459" spans="1:10">
      <c r="A459" s="11" t="s">
        <v>22</v>
      </c>
      <c r="B459" s="3"/>
      <c r="C459" s="3"/>
      <c r="D459" s="7"/>
      <c r="E459" s="8"/>
      <c r="G459" s="9"/>
      <c r="I459" s="10"/>
      <c r="J459" s="8"/>
    </row>
    <row r="460" spans="1:10">
      <c r="A460" s="13" t="s">
        <v>23</v>
      </c>
      <c r="B460" s="13" t="s">
        <v>24</v>
      </c>
      <c r="C460" s="13" t="s">
        <v>25</v>
      </c>
      <c r="D460" s="7"/>
      <c r="E460" s="8"/>
      <c r="G460" s="9"/>
      <c r="I460" s="10"/>
      <c r="J460" s="8"/>
    </row>
    <row r="463" spans="1:10">
      <c r="A463" s="1" t="s">
        <v>0</v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3" t="s">
        <v>1496</v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>
      <c r="A465" s="95" t="s">
        <v>0</v>
      </c>
      <c r="B465" s="95" t="s">
        <v>2</v>
      </c>
      <c r="C465" s="95" t="s">
        <v>3</v>
      </c>
      <c r="D465" s="95" t="s">
        <v>4</v>
      </c>
      <c r="E465" s="95" t="s">
        <v>5</v>
      </c>
      <c r="F465" s="97" t="s">
        <v>6</v>
      </c>
      <c r="G465" s="98"/>
      <c r="H465" s="99"/>
      <c r="I465" s="95" t="s">
        <v>7</v>
      </c>
      <c r="J465" s="95" t="s">
        <v>8</v>
      </c>
    </row>
    <row r="466" spans="1:10">
      <c r="A466" s="96"/>
      <c r="B466" s="96"/>
      <c r="C466" s="96"/>
      <c r="D466" s="96"/>
      <c r="E466" s="96"/>
      <c r="F466" s="4" t="s">
        <v>9</v>
      </c>
      <c r="G466" s="4" t="s">
        <v>10</v>
      </c>
      <c r="H466" s="4" t="s">
        <v>11</v>
      </c>
      <c r="I466" s="96"/>
      <c r="J466" s="96"/>
    </row>
    <row r="467" spans="1:10">
      <c r="A467" s="5" t="s">
        <v>1521</v>
      </c>
      <c r="B467" s="6">
        <v>44970.915415289353</v>
      </c>
      <c r="C467" s="5" t="s">
        <v>178</v>
      </c>
      <c r="D467" s="7">
        <v>320955</v>
      </c>
      <c r="E467" s="8" t="s">
        <v>182</v>
      </c>
      <c r="H467" s="9">
        <v>292</v>
      </c>
      <c r="I467" s="5" t="s">
        <v>28</v>
      </c>
      <c r="J467" s="5" t="s">
        <v>183</v>
      </c>
    </row>
    <row r="468" spans="1:10">
      <c r="A468" s="5" t="s">
        <v>1521</v>
      </c>
      <c r="B468" s="6">
        <v>44970.915415289353</v>
      </c>
      <c r="C468" s="5" t="s">
        <v>1522</v>
      </c>
      <c r="D468" s="7"/>
      <c r="E468" s="8"/>
      <c r="F468" s="9">
        <v>36285.199999999997</v>
      </c>
      <c r="I468" s="10" t="s">
        <v>9</v>
      </c>
      <c r="J468" s="5" t="s">
        <v>179</v>
      </c>
    </row>
    <row r="469" spans="1:10">
      <c r="A469" s="5" t="s">
        <v>1521</v>
      </c>
      <c r="B469" s="6">
        <v>44970.915415289353</v>
      </c>
      <c r="C469" s="5" t="s">
        <v>178</v>
      </c>
      <c r="D469" s="7"/>
      <c r="E469" s="8"/>
      <c r="F469" s="9">
        <v>63028.7</v>
      </c>
      <c r="I469" s="10" t="s">
        <v>9</v>
      </c>
      <c r="J469" s="5" t="s">
        <v>183</v>
      </c>
    </row>
    <row r="470" spans="1:10">
      <c r="A470" s="5" t="s">
        <v>1521</v>
      </c>
      <c r="B470" s="6">
        <v>44970.915415289353</v>
      </c>
      <c r="C470" s="5" t="s">
        <v>178</v>
      </c>
      <c r="D470" s="7"/>
      <c r="E470" s="8"/>
      <c r="F470" s="9">
        <v>60044.9</v>
      </c>
      <c r="I470" s="10" t="s">
        <v>9</v>
      </c>
      <c r="J470" s="8" t="s">
        <v>180</v>
      </c>
    </row>
    <row r="471" spans="1:10">
      <c r="A471" s="5" t="s">
        <v>1521</v>
      </c>
      <c r="B471" s="6">
        <v>44970.915415289353</v>
      </c>
      <c r="C471" s="5" t="s">
        <v>178</v>
      </c>
      <c r="D471" s="7"/>
      <c r="E471" s="8"/>
      <c r="F471" s="9">
        <v>12825</v>
      </c>
      <c r="I471" s="10" t="s">
        <v>9</v>
      </c>
      <c r="J471" s="8" t="s">
        <v>461</v>
      </c>
    </row>
    <row r="472" spans="1:10">
      <c r="A472" s="5" t="s">
        <v>1521</v>
      </c>
      <c r="B472" s="6">
        <v>44970.915415289353</v>
      </c>
      <c r="C472" s="5" t="s">
        <v>178</v>
      </c>
      <c r="D472" s="7"/>
      <c r="E472" s="8"/>
      <c r="F472" s="9">
        <v>7398.8</v>
      </c>
      <c r="I472" s="10" t="s">
        <v>9</v>
      </c>
      <c r="J472" s="8" t="s">
        <v>673</v>
      </c>
    </row>
    <row r="473" spans="1:10">
      <c r="A473" s="11" t="s">
        <v>22</v>
      </c>
      <c r="B473" s="3"/>
      <c r="C473" s="3"/>
      <c r="D473" s="7"/>
      <c r="E473" s="8"/>
      <c r="F473" s="37">
        <f>SUM(F467:G472)</f>
        <v>179582.59999999998</v>
      </c>
      <c r="H473" s="9"/>
      <c r="I473" s="10"/>
      <c r="J473" s="5"/>
    </row>
    <row r="474" spans="1:10" ht="15.75">
      <c r="A474" s="13" t="s">
        <v>23</v>
      </c>
      <c r="B474" s="13" t="s">
        <v>24</v>
      </c>
      <c r="C474" s="13" t="s">
        <v>25</v>
      </c>
      <c r="D474" s="14">
        <v>112782340</v>
      </c>
      <c r="E474" s="8"/>
      <c r="H474" s="9"/>
      <c r="I474" s="10"/>
      <c r="J474" s="5"/>
    </row>
    <row r="477" spans="1:10">
      <c r="A477" s="1" t="s">
        <v>0</v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>
      <c r="A478" s="3" t="s">
        <v>1535</v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>
      <c r="A479" s="95" t="s">
        <v>0</v>
      </c>
      <c r="B479" s="95" t="s">
        <v>2</v>
      </c>
      <c r="C479" s="95" t="s">
        <v>3</v>
      </c>
      <c r="D479" s="95" t="s">
        <v>4</v>
      </c>
      <c r="E479" s="95" t="s">
        <v>5</v>
      </c>
      <c r="F479" s="97" t="s">
        <v>6</v>
      </c>
      <c r="G479" s="98"/>
      <c r="H479" s="99"/>
      <c r="I479" s="95" t="s">
        <v>7</v>
      </c>
      <c r="J479" s="95" t="s">
        <v>8</v>
      </c>
    </row>
    <row r="480" spans="1:10">
      <c r="A480" s="96"/>
      <c r="B480" s="96"/>
      <c r="C480" s="96"/>
      <c r="D480" s="96"/>
      <c r="E480" s="96"/>
      <c r="F480" s="4" t="s">
        <v>9</v>
      </c>
      <c r="G480" s="4" t="s">
        <v>10</v>
      </c>
      <c r="H480" s="4" t="s">
        <v>11</v>
      </c>
      <c r="I480" s="96"/>
      <c r="J480" s="96"/>
    </row>
    <row r="481" spans="1:10">
      <c r="A481" s="5" t="s">
        <v>1560</v>
      </c>
      <c r="B481" s="6">
        <v>44971.752322025466</v>
      </c>
      <c r="C481" s="5" t="s">
        <v>178</v>
      </c>
      <c r="D481" s="7">
        <v>382948</v>
      </c>
      <c r="E481" s="8" t="s">
        <v>182</v>
      </c>
      <c r="H481" s="9">
        <v>13369.99</v>
      </c>
      <c r="I481" s="5" t="s">
        <v>28</v>
      </c>
      <c r="J481" s="5" t="s">
        <v>183</v>
      </c>
    </row>
    <row r="482" spans="1:10">
      <c r="A482" s="5" t="s">
        <v>1560</v>
      </c>
      <c r="B482" s="6">
        <v>44971.752322025466</v>
      </c>
      <c r="C482" s="5" t="s">
        <v>178</v>
      </c>
      <c r="D482" s="7"/>
      <c r="E482" s="8"/>
      <c r="F482" s="9">
        <v>66316.5</v>
      </c>
      <c r="I482" s="10" t="s">
        <v>9</v>
      </c>
      <c r="J482" s="5" t="s">
        <v>183</v>
      </c>
    </row>
    <row r="483" spans="1:10">
      <c r="A483" s="5" t="s">
        <v>1560</v>
      </c>
      <c r="B483" s="6">
        <v>44971.752322025466</v>
      </c>
      <c r="C483" s="5" t="s">
        <v>178</v>
      </c>
      <c r="D483" s="7"/>
      <c r="E483" s="8"/>
      <c r="F483" s="9">
        <v>17962.400000000001</v>
      </c>
      <c r="I483" s="10" t="s">
        <v>9</v>
      </c>
      <c r="J483" s="5" t="s">
        <v>179</v>
      </c>
    </row>
    <row r="484" spans="1:10">
      <c r="A484" s="5" t="s">
        <v>1560</v>
      </c>
      <c r="B484" s="6">
        <v>44971.752322025466</v>
      </c>
      <c r="C484" s="5" t="s">
        <v>178</v>
      </c>
      <c r="D484" s="7"/>
      <c r="E484" s="8"/>
      <c r="F484" s="9">
        <v>79045.3</v>
      </c>
      <c r="I484" s="10" t="s">
        <v>9</v>
      </c>
      <c r="J484" s="5" t="s">
        <v>184</v>
      </c>
    </row>
    <row r="485" spans="1:10">
      <c r="A485" s="11" t="s">
        <v>22</v>
      </c>
      <c r="B485" s="3"/>
      <c r="C485" s="3"/>
      <c r="D485" s="7"/>
      <c r="E485" s="8"/>
      <c r="F485" s="37">
        <f>SUM(F481:G484)</f>
        <v>163324.20000000001</v>
      </c>
      <c r="H485" s="9"/>
      <c r="I485" s="10"/>
      <c r="J485" s="5"/>
    </row>
    <row r="486" spans="1:10" ht="15.75">
      <c r="A486" s="13" t="s">
        <v>23</v>
      </c>
      <c r="B486" s="13" t="s">
        <v>24</v>
      </c>
      <c r="C486" s="13" t="s">
        <v>25</v>
      </c>
      <c r="D486" s="14">
        <v>112782342</v>
      </c>
      <c r="E486" s="8"/>
      <c r="H486" s="9"/>
      <c r="I486" s="10"/>
      <c r="J486" s="5"/>
    </row>
    <row r="489" spans="1:10">
      <c r="A489" s="1" t="s">
        <v>0</v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>
      <c r="A490" s="3" t="s">
        <v>1572</v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>
      <c r="A491" s="95" t="s">
        <v>0</v>
      </c>
      <c r="B491" s="95" t="s">
        <v>2</v>
      </c>
      <c r="C491" s="95" t="s">
        <v>3</v>
      </c>
      <c r="D491" s="95" t="s">
        <v>4</v>
      </c>
      <c r="E491" s="95" t="s">
        <v>5</v>
      </c>
      <c r="F491" s="97" t="s">
        <v>6</v>
      </c>
      <c r="G491" s="98"/>
      <c r="H491" s="99"/>
      <c r="I491" s="95" t="s">
        <v>7</v>
      </c>
      <c r="J491" s="95" t="s">
        <v>8</v>
      </c>
    </row>
    <row r="492" spans="1:10">
      <c r="A492" s="96"/>
      <c r="B492" s="96"/>
      <c r="C492" s="96"/>
      <c r="D492" s="96"/>
      <c r="E492" s="96"/>
      <c r="F492" s="4" t="s">
        <v>9</v>
      </c>
      <c r="G492" s="4" t="s">
        <v>10</v>
      </c>
      <c r="H492" s="4" t="s">
        <v>11</v>
      </c>
      <c r="I492" s="96"/>
      <c r="J492" s="96"/>
    </row>
    <row r="493" spans="1:10">
      <c r="A493" s="5" t="s">
        <v>1599</v>
      </c>
      <c r="B493" s="6">
        <v>44972.782130671294</v>
      </c>
      <c r="C493" s="5" t="s">
        <v>178</v>
      </c>
      <c r="D493" s="7"/>
      <c r="E493" s="8"/>
      <c r="F493" s="9">
        <v>35181.699999999997</v>
      </c>
      <c r="I493" s="10" t="s">
        <v>9</v>
      </c>
      <c r="J493" s="5" t="s">
        <v>183</v>
      </c>
    </row>
    <row r="494" spans="1:10">
      <c r="A494" s="5" t="s">
        <v>1599</v>
      </c>
      <c r="B494" s="6">
        <v>44972.782130671294</v>
      </c>
      <c r="C494" s="5" t="s">
        <v>178</v>
      </c>
      <c r="D494" s="7"/>
      <c r="E494" s="8"/>
      <c r="F494" s="9">
        <v>21101.7</v>
      </c>
      <c r="I494" s="10" t="s">
        <v>9</v>
      </c>
      <c r="J494" s="5" t="s">
        <v>179</v>
      </c>
    </row>
    <row r="495" spans="1:10">
      <c r="A495" s="5" t="s">
        <v>1599</v>
      </c>
      <c r="B495" s="6">
        <v>44972.782130671294</v>
      </c>
      <c r="C495" s="5" t="s">
        <v>178</v>
      </c>
      <c r="D495" s="7"/>
      <c r="E495" s="8"/>
      <c r="F495" s="9">
        <v>16358.1</v>
      </c>
      <c r="I495" s="10" t="s">
        <v>9</v>
      </c>
      <c r="J495" s="8" t="s">
        <v>180</v>
      </c>
    </row>
    <row r="496" spans="1:10">
      <c r="A496" s="5" t="s">
        <v>1599</v>
      </c>
      <c r="B496" s="6">
        <v>44972.782130671294</v>
      </c>
      <c r="C496" s="5" t="s">
        <v>178</v>
      </c>
      <c r="D496" s="7"/>
      <c r="E496" s="8"/>
      <c r="F496" s="9">
        <v>16373.8</v>
      </c>
      <c r="I496" s="10" t="s">
        <v>9</v>
      </c>
      <c r="J496" s="5" t="s">
        <v>1598</v>
      </c>
    </row>
    <row r="497" spans="1:10">
      <c r="A497" s="11" t="s">
        <v>22</v>
      </c>
      <c r="B497" s="3"/>
      <c r="C497" s="3"/>
      <c r="D497" s="19">
        <f>88319.3+696</f>
        <v>89015.3</v>
      </c>
      <c r="E497" s="8"/>
      <c r="F497" s="37">
        <f>SUM(F493:G496)</f>
        <v>89015.3</v>
      </c>
      <c r="H497" s="9"/>
      <c r="I497" s="10"/>
      <c r="J497" s="5"/>
    </row>
    <row r="498" spans="1:10">
      <c r="A498" s="13" t="s">
        <v>23</v>
      </c>
      <c r="B498" s="13" t="s">
        <v>24</v>
      </c>
      <c r="C498" s="13" t="s">
        <v>25</v>
      </c>
      <c r="D498" s="7"/>
      <c r="E498" s="8"/>
      <c r="H498" s="9"/>
      <c r="I498" s="10"/>
      <c r="J498" s="5"/>
    </row>
    <row r="499" spans="1:10" ht="15.75">
      <c r="D499" s="14">
        <v>112800002</v>
      </c>
    </row>
    <row r="500" spans="1:10" ht="15.75">
      <c r="D500" s="14">
        <v>112800048</v>
      </c>
    </row>
    <row r="502" spans="1:10">
      <c r="A502" s="1" t="s">
        <v>0</v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>
      <c r="A503" s="3" t="s">
        <v>1612</v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>
      <c r="A504" s="95" t="s">
        <v>0</v>
      </c>
      <c r="B504" s="95" t="s">
        <v>2</v>
      </c>
      <c r="C504" s="95" t="s">
        <v>3</v>
      </c>
      <c r="D504" s="95" t="s">
        <v>4</v>
      </c>
      <c r="E504" s="95" t="s">
        <v>5</v>
      </c>
      <c r="F504" s="97" t="s">
        <v>6</v>
      </c>
      <c r="G504" s="98"/>
      <c r="H504" s="99"/>
      <c r="I504" s="95" t="s">
        <v>7</v>
      </c>
      <c r="J504" s="95" t="s">
        <v>8</v>
      </c>
    </row>
    <row r="505" spans="1:10">
      <c r="A505" s="96"/>
      <c r="B505" s="96"/>
      <c r="C505" s="96"/>
      <c r="D505" s="96"/>
      <c r="E505" s="96"/>
      <c r="F505" s="4" t="s">
        <v>9</v>
      </c>
      <c r="G505" s="4" t="s">
        <v>10</v>
      </c>
      <c r="H505" s="4" t="s">
        <v>11</v>
      </c>
      <c r="I505" s="96"/>
      <c r="J505" s="96"/>
    </row>
    <row r="506" spans="1:10">
      <c r="A506" s="5" t="s">
        <v>1639</v>
      </c>
      <c r="B506" s="6">
        <v>44973.835492430553</v>
      </c>
      <c r="C506" s="5" t="s">
        <v>178</v>
      </c>
      <c r="D506" s="7">
        <v>101726</v>
      </c>
      <c r="E506" s="5" t="s">
        <v>120</v>
      </c>
      <c r="H506" s="9">
        <v>14583.5</v>
      </c>
      <c r="I506" s="5" t="s">
        <v>28</v>
      </c>
      <c r="J506" s="5" t="s">
        <v>259</v>
      </c>
    </row>
    <row r="507" spans="1:10">
      <c r="A507" s="5" t="s">
        <v>1639</v>
      </c>
      <c r="B507" s="6">
        <v>44973.835492430553</v>
      </c>
      <c r="C507" s="5" t="s">
        <v>178</v>
      </c>
      <c r="D507" s="7">
        <v>38925798</v>
      </c>
      <c r="E507" s="5" t="s">
        <v>31</v>
      </c>
      <c r="H507" s="9">
        <v>31578.76</v>
      </c>
      <c r="I507" s="5" t="s">
        <v>28</v>
      </c>
      <c r="J507" s="5" t="s">
        <v>183</v>
      </c>
    </row>
    <row r="508" spans="1:10">
      <c r="A508" s="5" t="s">
        <v>1639</v>
      </c>
      <c r="B508" s="6">
        <v>44973.835492430553</v>
      </c>
      <c r="C508" s="5" t="s">
        <v>178</v>
      </c>
      <c r="D508" s="7">
        <v>3340426</v>
      </c>
      <c r="E508" s="8" t="s">
        <v>182</v>
      </c>
      <c r="H508" s="9">
        <v>30000</v>
      </c>
      <c r="I508" s="5" t="s">
        <v>28</v>
      </c>
      <c r="J508" s="5" t="s">
        <v>183</v>
      </c>
    </row>
    <row r="509" spans="1:10">
      <c r="A509" s="5" t="s">
        <v>1639</v>
      </c>
      <c r="B509" s="6">
        <v>44973.835492430553</v>
      </c>
      <c r="C509" s="5" t="s">
        <v>178</v>
      </c>
      <c r="D509" s="7">
        <v>383346</v>
      </c>
      <c r="E509" s="8" t="s">
        <v>182</v>
      </c>
      <c r="H509" s="9">
        <v>2019.36</v>
      </c>
      <c r="I509" s="5" t="s">
        <v>28</v>
      </c>
      <c r="J509" s="5" t="s">
        <v>183</v>
      </c>
    </row>
    <row r="510" spans="1:10">
      <c r="A510" s="5" t="s">
        <v>1639</v>
      </c>
      <c r="B510" s="6">
        <v>44973.835492430553</v>
      </c>
      <c r="C510" s="5" t="s">
        <v>178</v>
      </c>
      <c r="D510" s="7">
        <v>38864813</v>
      </c>
      <c r="E510" s="5" t="s">
        <v>31</v>
      </c>
      <c r="H510" s="9">
        <v>2688.34</v>
      </c>
      <c r="I510" s="5" t="s">
        <v>28</v>
      </c>
      <c r="J510" s="5" t="s">
        <v>259</v>
      </c>
    </row>
    <row r="511" spans="1:10">
      <c r="A511" s="5" t="s">
        <v>1639</v>
      </c>
      <c r="B511" s="6">
        <v>44973.835492430553</v>
      </c>
      <c r="C511" s="5" t="s">
        <v>178</v>
      </c>
      <c r="D511" s="7">
        <v>383344</v>
      </c>
      <c r="E511" s="8" t="s">
        <v>182</v>
      </c>
      <c r="H511" s="9">
        <v>35828.69</v>
      </c>
      <c r="I511" s="5" t="s">
        <v>28</v>
      </c>
      <c r="J511" s="5" t="s">
        <v>183</v>
      </c>
    </row>
    <row r="512" spans="1:10">
      <c r="A512" s="5" t="s">
        <v>1639</v>
      </c>
      <c r="B512" s="6">
        <v>44973.835492430553</v>
      </c>
      <c r="C512" s="5" t="s">
        <v>178</v>
      </c>
      <c r="D512" s="7"/>
      <c r="E512" s="8"/>
      <c r="F512" s="9">
        <v>50697.4</v>
      </c>
      <c r="I512" s="10" t="s">
        <v>9</v>
      </c>
      <c r="J512" s="5" t="s">
        <v>183</v>
      </c>
    </row>
    <row r="513" spans="1:10">
      <c r="A513" s="5" t="s">
        <v>1639</v>
      </c>
      <c r="B513" s="6">
        <v>44973.835492430553</v>
      </c>
      <c r="C513" s="5" t="s">
        <v>178</v>
      </c>
      <c r="D513" s="7"/>
      <c r="E513" s="8"/>
      <c r="F513" s="9">
        <v>7430.8</v>
      </c>
      <c r="I513" s="10" t="s">
        <v>9</v>
      </c>
      <c r="J513" s="5" t="s">
        <v>179</v>
      </c>
    </row>
    <row r="514" spans="1:10">
      <c r="A514" s="5" t="s">
        <v>1639</v>
      </c>
      <c r="B514" s="6">
        <v>44973.835492430553</v>
      </c>
      <c r="C514" s="5" t="s">
        <v>178</v>
      </c>
      <c r="D514" s="7"/>
      <c r="E514" s="8"/>
      <c r="F514" s="9">
        <v>34149.599999999999</v>
      </c>
      <c r="I514" s="10" t="s">
        <v>9</v>
      </c>
      <c r="J514" s="8" t="s">
        <v>180</v>
      </c>
    </row>
    <row r="515" spans="1:10">
      <c r="A515" s="11" t="s">
        <v>22</v>
      </c>
      <c r="B515" s="3"/>
      <c r="C515" s="3"/>
      <c r="D515" s="7"/>
      <c r="E515" s="8"/>
      <c r="F515" s="37">
        <f>SUM(F506:G514)</f>
        <v>92277.8</v>
      </c>
      <c r="H515" s="9"/>
      <c r="I515" s="10"/>
      <c r="J515" s="8"/>
    </row>
    <row r="516" spans="1:10">
      <c r="A516" s="13" t="s">
        <v>23</v>
      </c>
      <c r="B516" s="13" t="s">
        <v>24</v>
      </c>
      <c r="C516" s="13" t="s">
        <v>25</v>
      </c>
      <c r="D516" s="7"/>
      <c r="E516" s="8"/>
      <c r="H516" s="9"/>
      <c r="I516" s="10"/>
      <c r="J516" s="8"/>
    </row>
    <row r="517" spans="1:10" ht="15.75">
      <c r="D517" s="14">
        <v>112800003</v>
      </c>
    </row>
    <row r="519" spans="1:10">
      <c r="A519" s="1" t="s">
        <v>0</v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>
      <c r="A520" s="3" t="s">
        <v>1656</v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>
      <c r="A521" s="95" t="s">
        <v>0</v>
      </c>
      <c r="B521" s="95" t="s">
        <v>2</v>
      </c>
      <c r="C521" s="95" t="s">
        <v>3</v>
      </c>
      <c r="D521" s="95" t="s">
        <v>4</v>
      </c>
      <c r="E521" s="95" t="s">
        <v>5</v>
      </c>
      <c r="F521" s="97" t="s">
        <v>6</v>
      </c>
      <c r="G521" s="98"/>
      <c r="H521" s="99"/>
      <c r="I521" s="95" t="s">
        <v>7</v>
      </c>
      <c r="J521" s="95" t="s">
        <v>8</v>
      </c>
    </row>
    <row r="522" spans="1:10">
      <c r="A522" s="96"/>
      <c r="B522" s="96"/>
      <c r="C522" s="96"/>
      <c r="D522" s="96"/>
      <c r="E522" s="96"/>
      <c r="F522" s="4" t="s">
        <v>9</v>
      </c>
      <c r="G522" s="4" t="s">
        <v>10</v>
      </c>
      <c r="H522" s="4" t="s">
        <v>11</v>
      </c>
      <c r="I522" s="96"/>
      <c r="J522" s="96"/>
    </row>
    <row r="523" spans="1:10">
      <c r="A523" s="5" t="s">
        <v>1701</v>
      </c>
      <c r="B523" s="6">
        <v>44974.839704467595</v>
      </c>
      <c r="C523" s="5" t="s">
        <v>178</v>
      </c>
      <c r="D523" s="7"/>
      <c r="E523" s="8"/>
      <c r="F523" s="9">
        <v>46254.5</v>
      </c>
      <c r="I523" s="10" t="s">
        <v>9</v>
      </c>
      <c r="J523" s="5" t="s">
        <v>183</v>
      </c>
    </row>
    <row r="524" spans="1:10">
      <c r="A524" s="5" t="s">
        <v>1701</v>
      </c>
      <c r="B524" s="6">
        <v>44974.839704467595</v>
      </c>
      <c r="C524" s="5" t="s">
        <v>178</v>
      </c>
      <c r="D524" s="7"/>
      <c r="E524" s="8"/>
      <c r="F524" s="9">
        <v>29857.5</v>
      </c>
      <c r="I524" s="10" t="s">
        <v>9</v>
      </c>
      <c r="J524" s="5" t="s">
        <v>179</v>
      </c>
    </row>
    <row r="525" spans="1:10">
      <c r="A525" s="11" t="s">
        <v>22</v>
      </c>
      <c r="B525" s="3"/>
      <c r="C525" s="3"/>
      <c r="D525" s="7"/>
      <c r="E525" s="8"/>
      <c r="F525" s="37">
        <f>SUM(F523:G524)</f>
        <v>76112</v>
      </c>
      <c r="G525" s="9"/>
      <c r="I525" s="10"/>
      <c r="J525" s="8"/>
    </row>
    <row r="526" spans="1:10" ht="15.75">
      <c r="A526" s="13" t="s">
        <v>23</v>
      </c>
      <c r="B526" s="13" t="s">
        <v>24</v>
      </c>
      <c r="C526" s="13" t="s">
        <v>25</v>
      </c>
      <c r="D526" s="69">
        <v>112808051</v>
      </c>
      <c r="E526" s="14">
        <v>112808172</v>
      </c>
      <c r="G526" s="9"/>
      <c r="I526" s="10"/>
      <c r="J526" s="8"/>
    </row>
    <row r="527" spans="1:10">
      <c r="A527" s="5"/>
      <c r="B527" s="6"/>
      <c r="C527" s="5"/>
      <c r="D527" s="35" t="s">
        <v>641</v>
      </c>
      <c r="E527" s="8"/>
      <c r="G527" s="9"/>
      <c r="I527" s="10"/>
      <c r="J527" s="8"/>
    </row>
    <row r="529" spans="1:10">
      <c r="A529" s="1" t="s">
        <v>0</v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>
      <c r="A530" s="3" t="s">
        <v>1649</v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>
      <c r="A531" s="95" t="s">
        <v>0</v>
      </c>
      <c r="B531" s="95" t="s">
        <v>2</v>
      </c>
      <c r="C531" s="95" t="s">
        <v>3</v>
      </c>
      <c r="D531" s="95" t="s">
        <v>4</v>
      </c>
      <c r="E531" s="95" t="s">
        <v>5</v>
      </c>
      <c r="F531" s="97" t="s">
        <v>6</v>
      </c>
      <c r="G531" s="98"/>
      <c r="H531" s="99"/>
      <c r="I531" s="95" t="s">
        <v>7</v>
      </c>
      <c r="J531" s="95" t="s">
        <v>8</v>
      </c>
    </row>
    <row r="532" spans="1:10">
      <c r="A532" s="96"/>
      <c r="B532" s="96"/>
      <c r="C532" s="96"/>
      <c r="D532" s="96"/>
      <c r="E532" s="96"/>
      <c r="F532" s="4" t="s">
        <v>9</v>
      </c>
      <c r="G532" s="4" t="s">
        <v>10</v>
      </c>
      <c r="H532" s="4" t="s">
        <v>11</v>
      </c>
      <c r="I532" s="96"/>
      <c r="J532" s="96"/>
    </row>
    <row r="533" spans="1:10">
      <c r="A533" s="40" t="s">
        <v>409</v>
      </c>
      <c r="B533" s="52"/>
      <c r="C533" s="5"/>
      <c r="D533" s="7"/>
      <c r="E533" s="8"/>
      <c r="F533" s="9"/>
      <c r="I533" s="10"/>
      <c r="J533" s="8"/>
    </row>
    <row r="534" spans="1:10">
      <c r="A534" s="11" t="s">
        <v>22</v>
      </c>
      <c r="B534" s="3"/>
      <c r="C534" s="3"/>
      <c r="D534" s="7"/>
      <c r="E534" s="8"/>
      <c r="H534" s="9"/>
      <c r="I534" s="10"/>
      <c r="J534" s="8"/>
    </row>
    <row r="535" spans="1:10">
      <c r="A535" s="13" t="s">
        <v>23</v>
      </c>
      <c r="B535" s="13" t="s">
        <v>24</v>
      </c>
      <c r="C535" s="13" t="s">
        <v>25</v>
      </c>
      <c r="F535" s="9"/>
      <c r="G535" s="10"/>
      <c r="H535" s="8"/>
    </row>
    <row r="538" spans="1:10">
      <c r="A538" s="1" t="s">
        <v>0</v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>
      <c r="A539" s="3" t="s">
        <v>1714</v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>
      <c r="A540" s="95" t="s">
        <v>0</v>
      </c>
      <c r="B540" s="95" t="s">
        <v>2</v>
      </c>
      <c r="C540" s="95" t="s">
        <v>3</v>
      </c>
      <c r="D540" s="95" t="s">
        <v>4</v>
      </c>
      <c r="E540" s="95" t="s">
        <v>5</v>
      </c>
      <c r="F540" s="97" t="s">
        <v>6</v>
      </c>
      <c r="G540" s="98"/>
      <c r="H540" s="99"/>
      <c r="I540" s="95" t="s">
        <v>7</v>
      </c>
      <c r="J540" s="95" t="s">
        <v>8</v>
      </c>
    </row>
    <row r="541" spans="1:10">
      <c r="A541" s="96"/>
      <c r="B541" s="96"/>
      <c r="C541" s="96"/>
      <c r="D541" s="96"/>
      <c r="E541" s="96"/>
      <c r="F541" s="4" t="s">
        <v>9</v>
      </c>
      <c r="G541" s="4" t="s">
        <v>10</v>
      </c>
      <c r="H541" s="4" t="s">
        <v>11</v>
      </c>
      <c r="I541" s="96"/>
      <c r="J541" s="96"/>
    </row>
    <row r="542" spans="1:10">
      <c r="A542" s="40" t="s">
        <v>1715</v>
      </c>
      <c r="B542" s="52"/>
      <c r="C542" s="40"/>
      <c r="D542" s="23"/>
      <c r="E542" s="8"/>
      <c r="H542" s="9"/>
      <c r="I542" s="5"/>
      <c r="J542" s="8"/>
    </row>
    <row r="543" spans="1:10">
      <c r="A543" s="11" t="s">
        <v>22</v>
      </c>
      <c r="B543" s="3"/>
      <c r="C543" s="3"/>
      <c r="D543" s="7"/>
      <c r="E543" s="8"/>
      <c r="G543" s="9"/>
      <c r="I543" s="10"/>
      <c r="J543" s="8"/>
    </row>
    <row r="544" spans="1:10">
      <c r="A544" s="13" t="s">
        <v>23</v>
      </c>
      <c r="B544" s="13" t="s">
        <v>24</v>
      </c>
      <c r="C544" s="13" t="s">
        <v>25</v>
      </c>
      <c r="D544" s="7"/>
      <c r="E544" s="8"/>
      <c r="G544" s="9"/>
      <c r="I544" s="10"/>
      <c r="J544" s="8"/>
    </row>
    <row r="546" spans="1:10">
      <c r="A546" s="1" t="s">
        <v>0</v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>
      <c r="A547" s="3" t="s">
        <v>1716</v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>
      <c r="A548" s="95" t="s">
        <v>0</v>
      </c>
      <c r="B548" s="95" t="s">
        <v>2</v>
      </c>
      <c r="C548" s="95" t="s">
        <v>3</v>
      </c>
      <c r="D548" s="95" t="s">
        <v>4</v>
      </c>
      <c r="E548" s="95" t="s">
        <v>5</v>
      </c>
      <c r="F548" s="97" t="s">
        <v>6</v>
      </c>
      <c r="G548" s="98"/>
      <c r="H548" s="99"/>
      <c r="I548" s="95" t="s">
        <v>7</v>
      </c>
      <c r="J548" s="95" t="s">
        <v>8</v>
      </c>
    </row>
    <row r="549" spans="1:10">
      <c r="A549" s="96"/>
      <c r="B549" s="96"/>
      <c r="C549" s="96"/>
      <c r="D549" s="96"/>
      <c r="E549" s="96"/>
      <c r="F549" s="4" t="s">
        <v>9</v>
      </c>
      <c r="G549" s="4" t="s">
        <v>10</v>
      </c>
      <c r="H549" s="4" t="s">
        <v>11</v>
      </c>
      <c r="I549" s="96"/>
      <c r="J549" s="96"/>
    </row>
    <row r="550" spans="1:10">
      <c r="A550" s="40" t="s">
        <v>1715</v>
      </c>
      <c r="B550" s="52"/>
      <c r="C550" s="40"/>
      <c r="D550" s="23"/>
      <c r="E550" s="8"/>
      <c r="H550" s="9"/>
      <c r="I550" s="5"/>
      <c r="J550" s="8"/>
    </row>
    <row r="551" spans="1:10">
      <c r="A551" s="11" t="s">
        <v>22</v>
      </c>
      <c r="B551" s="3"/>
      <c r="C551" s="3"/>
      <c r="D551" s="7"/>
      <c r="E551" s="8"/>
      <c r="G551" s="9"/>
      <c r="I551" s="10"/>
      <c r="J551" s="8"/>
    </row>
    <row r="552" spans="1:10">
      <c r="A552" s="13" t="s">
        <v>23</v>
      </c>
      <c r="B552" s="13" t="s">
        <v>24</v>
      </c>
      <c r="C552" s="13" t="s">
        <v>25</v>
      </c>
    </row>
    <row r="555" spans="1:10">
      <c r="A555" s="1" t="s">
        <v>0</v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>
      <c r="A556" s="3" t="s">
        <v>1728</v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>
      <c r="A557" s="95" t="s">
        <v>0</v>
      </c>
      <c r="B557" s="95" t="s">
        <v>2</v>
      </c>
      <c r="C557" s="95" t="s">
        <v>3</v>
      </c>
      <c r="D557" s="95" t="s">
        <v>4</v>
      </c>
      <c r="E557" s="95" t="s">
        <v>5</v>
      </c>
      <c r="F557" s="97" t="s">
        <v>6</v>
      </c>
      <c r="G557" s="98"/>
      <c r="H557" s="99"/>
      <c r="I557" s="95" t="s">
        <v>7</v>
      </c>
      <c r="J557" s="95" t="s">
        <v>8</v>
      </c>
    </row>
    <row r="558" spans="1:10">
      <c r="A558" s="96"/>
      <c r="B558" s="96"/>
      <c r="C558" s="96"/>
      <c r="D558" s="96"/>
      <c r="E558" s="96"/>
      <c r="F558" s="4" t="s">
        <v>9</v>
      </c>
      <c r="G558" s="4" t="s">
        <v>10</v>
      </c>
      <c r="H558" s="4" t="s">
        <v>11</v>
      </c>
      <c r="I558" s="96"/>
      <c r="J558" s="96"/>
    </row>
    <row r="559" spans="1:10">
      <c r="A559" s="5" t="s">
        <v>1759</v>
      </c>
      <c r="B559" s="6">
        <v>44979.743098819446</v>
      </c>
      <c r="C559" s="5" t="s">
        <v>178</v>
      </c>
      <c r="D559" s="15">
        <v>57210346778</v>
      </c>
      <c r="E559" s="8" t="s">
        <v>182</v>
      </c>
      <c r="H559" s="9">
        <v>824.76</v>
      </c>
      <c r="I559" s="5" t="s">
        <v>28</v>
      </c>
      <c r="J559" s="8" t="s">
        <v>180</v>
      </c>
    </row>
    <row r="560" spans="1:10">
      <c r="A560" s="5" t="s">
        <v>1759</v>
      </c>
      <c r="B560" s="6">
        <v>44979.743098819446</v>
      </c>
      <c r="C560" s="5" t="s">
        <v>178</v>
      </c>
      <c r="D560" s="7">
        <v>3131519455</v>
      </c>
      <c r="E560" s="5" t="s">
        <v>31</v>
      </c>
      <c r="H560" s="9">
        <v>5366.44</v>
      </c>
      <c r="I560" s="5" t="s">
        <v>28</v>
      </c>
      <c r="J560" s="5" t="s">
        <v>259</v>
      </c>
    </row>
    <row r="561" spans="1:10">
      <c r="A561" s="5" t="s">
        <v>1759</v>
      </c>
      <c r="B561" s="6">
        <v>44979.743098819446</v>
      </c>
      <c r="C561" s="5" t="s">
        <v>178</v>
      </c>
      <c r="D561" s="7">
        <v>39143239</v>
      </c>
      <c r="E561" s="5" t="s">
        <v>31</v>
      </c>
      <c r="H561" s="9">
        <v>1670</v>
      </c>
      <c r="I561" s="5" t="s">
        <v>28</v>
      </c>
      <c r="J561" s="5" t="s">
        <v>259</v>
      </c>
    </row>
    <row r="562" spans="1:10">
      <c r="A562" s="5" t="s">
        <v>1759</v>
      </c>
      <c r="B562" s="6">
        <v>44979.743098819446</v>
      </c>
      <c r="C562" s="5" t="s">
        <v>178</v>
      </c>
      <c r="D562" s="7">
        <v>92908</v>
      </c>
      <c r="E562" s="5" t="s">
        <v>120</v>
      </c>
      <c r="H562" s="9">
        <v>6469</v>
      </c>
      <c r="I562" s="5" t="s">
        <v>28</v>
      </c>
      <c r="J562" s="5" t="s">
        <v>259</v>
      </c>
    </row>
    <row r="563" spans="1:10">
      <c r="A563" s="5" t="s">
        <v>1759</v>
      </c>
      <c r="B563" s="6">
        <v>44979.743098819446</v>
      </c>
      <c r="C563" s="5" t="s">
        <v>178</v>
      </c>
      <c r="D563" s="7">
        <v>201002</v>
      </c>
      <c r="E563" s="5" t="s">
        <v>1760</v>
      </c>
      <c r="H563" s="9">
        <v>9353.83</v>
      </c>
      <c r="I563" s="5" t="s">
        <v>28</v>
      </c>
      <c r="J563" s="5" t="s">
        <v>259</v>
      </c>
    </row>
    <row r="564" spans="1:10">
      <c r="A564" s="5" t="s">
        <v>1759</v>
      </c>
      <c r="B564" s="6">
        <v>44979.743098819446</v>
      </c>
      <c r="C564" s="5" t="s">
        <v>178</v>
      </c>
      <c r="D564" s="7"/>
      <c r="E564" s="8"/>
      <c r="F564" s="9">
        <v>98869.3</v>
      </c>
      <c r="I564" s="10" t="s">
        <v>9</v>
      </c>
      <c r="J564" s="5" t="s">
        <v>183</v>
      </c>
    </row>
    <row r="565" spans="1:10">
      <c r="A565" s="5" t="s">
        <v>1759</v>
      </c>
      <c r="B565" s="6">
        <v>44979.743098819446</v>
      </c>
      <c r="C565" s="5" t="s">
        <v>178</v>
      </c>
      <c r="D565" s="7"/>
      <c r="E565" s="8"/>
      <c r="F565" s="9">
        <v>31576.3</v>
      </c>
      <c r="I565" s="10" t="s">
        <v>9</v>
      </c>
      <c r="J565" s="5" t="s">
        <v>179</v>
      </c>
    </row>
    <row r="566" spans="1:10">
      <c r="A566" s="5" t="s">
        <v>1759</v>
      </c>
      <c r="B566" s="6">
        <v>44979.743098819446</v>
      </c>
      <c r="C566" s="5" t="s">
        <v>178</v>
      </c>
      <c r="D566" s="7"/>
      <c r="E566" s="8"/>
      <c r="F566" s="9">
        <v>6841.1</v>
      </c>
      <c r="I566" s="10" t="s">
        <v>9</v>
      </c>
      <c r="J566" s="5" t="s">
        <v>259</v>
      </c>
    </row>
    <row r="567" spans="1:10">
      <c r="A567" s="5" t="s">
        <v>1759</v>
      </c>
      <c r="B567" s="6">
        <v>44979.743098819446</v>
      </c>
      <c r="C567" s="5" t="s">
        <v>178</v>
      </c>
      <c r="D567" s="7"/>
      <c r="E567" s="8"/>
      <c r="F567" s="9">
        <v>25032</v>
      </c>
      <c r="I567" s="10" t="s">
        <v>9</v>
      </c>
      <c r="J567" s="8" t="s">
        <v>180</v>
      </c>
    </row>
    <row r="568" spans="1:10">
      <c r="A568" s="5" t="s">
        <v>1759</v>
      </c>
      <c r="B568" s="6">
        <v>44979.743098819446</v>
      </c>
      <c r="C568" s="5" t="s">
        <v>178</v>
      </c>
      <c r="D568" s="7"/>
      <c r="E568" s="8"/>
      <c r="F568" s="9">
        <v>92567.1</v>
      </c>
      <c r="I568" s="10" t="s">
        <v>9</v>
      </c>
      <c r="J568" s="5" t="s">
        <v>1598</v>
      </c>
    </row>
    <row r="569" spans="1:10">
      <c r="A569" s="11" t="s">
        <v>22</v>
      </c>
      <c r="B569" s="3"/>
      <c r="C569" s="3"/>
      <c r="D569" s="7"/>
      <c r="E569" s="8"/>
      <c r="F569" s="37">
        <f>SUM(F559:G568)</f>
        <v>254885.80000000002</v>
      </c>
      <c r="H569" s="9"/>
      <c r="I569" s="10"/>
      <c r="J569" s="5"/>
    </row>
    <row r="570" spans="1:10">
      <c r="A570" s="13" t="s">
        <v>23</v>
      </c>
      <c r="B570" s="13" t="s">
        <v>24</v>
      </c>
      <c r="C570" s="13" t="s">
        <v>25</v>
      </c>
      <c r="D570" s="7"/>
      <c r="E570" s="8"/>
      <c r="H570" s="9"/>
      <c r="I570" s="10"/>
      <c r="J570" s="5"/>
    </row>
  </sheetData>
  <mergeCells count="368">
    <mergeCell ref="A548:A549"/>
    <mergeCell ref="B548:B549"/>
    <mergeCell ref="C548:C549"/>
    <mergeCell ref="D548:D549"/>
    <mergeCell ref="E548:E549"/>
    <mergeCell ref="F548:H548"/>
    <mergeCell ref="I548:I549"/>
    <mergeCell ref="J548:J549"/>
    <mergeCell ref="A531:A532"/>
    <mergeCell ref="B531:B532"/>
    <mergeCell ref="C531:C532"/>
    <mergeCell ref="D531:D532"/>
    <mergeCell ref="E531:E532"/>
    <mergeCell ref="F531:H531"/>
    <mergeCell ref="I531:I532"/>
    <mergeCell ref="J531:J532"/>
    <mergeCell ref="A540:A541"/>
    <mergeCell ref="B540:B541"/>
    <mergeCell ref="C540:C541"/>
    <mergeCell ref="D540:D541"/>
    <mergeCell ref="E540:E541"/>
    <mergeCell ref="F540:H540"/>
    <mergeCell ref="I540:I541"/>
    <mergeCell ref="J540:J541"/>
    <mergeCell ref="A479:A480"/>
    <mergeCell ref="B479:B480"/>
    <mergeCell ref="C479:C480"/>
    <mergeCell ref="D479:D480"/>
    <mergeCell ref="E479:E480"/>
    <mergeCell ref="F479:H479"/>
    <mergeCell ref="I479:I480"/>
    <mergeCell ref="J479:J480"/>
    <mergeCell ref="A521:A522"/>
    <mergeCell ref="B521:B522"/>
    <mergeCell ref="C521:C522"/>
    <mergeCell ref="D521:D522"/>
    <mergeCell ref="E521:E522"/>
    <mergeCell ref="F521:H521"/>
    <mergeCell ref="I521:I522"/>
    <mergeCell ref="J521:J522"/>
    <mergeCell ref="A465:A466"/>
    <mergeCell ref="B465:B466"/>
    <mergeCell ref="C465:C466"/>
    <mergeCell ref="D465:D466"/>
    <mergeCell ref="E465:E466"/>
    <mergeCell ref="F465:H465"/>
    <mergeCell ref="I465:I466"/>
    <mergeCell ref="J465:J466"/>
    <mergeCell ref="I444:I445"/>
    <mergeCell ref="J444:J445"/>
    <mergeCell ref="A444:A445"/>
    <mergeCell ref="B444:B445"/>
    <mergeCell ref="C444:C445"/>
    <mergeCell ref="D444:D445"/>
    <mergeCell ref="E444:E445"/>
    <mergeCell ref="F444:H444"/>
    <mergeCell ref="A371:A372"/>
    <mergeCell ref="B371:B372"/>
    <mergeCell ref="C371:C372"/>
    <mergeCell ref="D371:D372"/>
    <mergeCell ref="E371:E372"/>
    <mergeCell ref="F371:H371"/>
    <mergeCell ref="I371:I372"/>
    <mergeCell ref="J371:J372"/>
    <mergeCell ref="A383:A384"/>
    <mergeCell ref="B383:B384"/>
    <mergeCell ref="C383:C384"/>
    <mergeCell ref="D383:D384"/>
    <mergeCell ref="E383:E384"/>
    <mergeCell ref="F383:H383"/>
    <mergeCell ref="I383:I384"/>
    <mergeCell ref="J383:J384"/>
    <mergeCell ref="I294:I295"/>
    <mergeCell ref="J294:J295"/>
    <mergeCell ref="A294:A295"/>
    <mergeCell ref="B294:B295"/>
    <mergeCell ref="C294:C295"/>
    <mergeCell ref="D294:D295"/>
    <mergeCell ref="E294:E295"/>
    <mergeCell ref="F294:H294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308:A309"/>
    <mergeCell ref="B308:B309"/>
    <mergeCell ref="C308:C309"/>
    <mergeCell ref="D308:D309"/>
    <mergeCell ref="E308:E309"/>
    <mergeCell ref="F308:H308"/>
    <mergeCell ref="I308:I309"/>
    <mergeCell ref="J308:J309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I214:I215"/>
    <mergeCell ref="J214:J215"/>
    <mergeCell ref="A214:A215"/>
    <mergeCell ref="B214:B215"/>
    <mergeCell ref="C214:C215"/>
    <mergeCell ref="D214:D215"/>
    <mergeCell ref="E214:E215"/>
    <mergeCell ref="F214:H214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3:A4"/>
    <mergeCell ref="B3:B4"/>
    <mergeCell ref="C3:C4"/>
    <mergeCell ref="D3:D4"/>
    <mergeCell ref="E3:E4"/>
    <mergeCell ref="A32:A33"/>
    <mergeCell ref="B32:B33"/>
    <mergeCell ref="A185:A186"/>
    <mergeCell ref="B185:B186"/>
    <mergeCell ref="C185:C186"/>
    <mergeCell ref="D185:D186"/>
    <mergeCell ref="E185:E186"/>
    <mergeCell ref="A23:A24"/>
    <mergeCell ref="B23:B24"/>
    <mergeCell ref="C23:C24"/>
    <mergeCell ref="D23:D24"/>
    <mergeCell ref="E23:E24"/>
    <mergeCell ref="E103:E104"/>
    <mergeCell ref="A138:A139"/>
    <mergeCell ref="B138:B139"/>
    <mergeCell ref="C138:C139"/>
    <mergeCell ref="D138:D139"/>
    <mergeCell ref="E138:E139"/>
    <mergeCell ref="A117:A118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I55:I56"/>
    <mergeCell ref="J55:J56"/>
    <mergeCell ref="A55:A56"/>
    <mergeCell ref="B55:B56"/>
    <mergeCell ref="C55:C56"/>
    <mergeCell ref="D55:D56"/>
    <mergeCell ref="E55:E56"/>
    <mergeCell ref="F55:H55"/>
    <mergeCell ref="F127:H127"/>
    <mergeCell ref="I127:I128"/>
    <mergeCell ref="J127:J128"/>
    <mergeCell ref="A127:A128"/>
    <mergeCell ref="B127:B128"/>
    <mergeCell ref="C127:C128"/>
    <mergeCell ref="D127:D128"/>
    <mergeCell ref="E127:E128"/>
    <mergeCell ref="F68:H68"/>
    <mergeCell ref="I68:I69"/>
    <mergeCell ref="J68:J69"/>
    <mergeCell ref="A80:A81"/>
    <mergeCell ref="B80:B81"/>
    <mergeCell ref="C80:C81"/>
    <mergeCell ref="D80:D81"/>
    <mergeCell ref="E80:E81"/>
    <mergeCell ref="F44:H44"/>
    <mergeCell ref="I44:I45"/>
    <mergeCell ref="J44:J45"/>
    <mergeCell ref="A44:A45"/>
    <mergeCell ref="B44:B45"/>
    <mergeCell ref="C44:C45"/>
    <mergeCell ref="D44:D45"/>
    <mergeCell ref="E44:E45"/>
    <mergeCell ref="C32:C33"/>
    <mergeCell ref="D32:D33"/>
    <mergeCell ref="E32:E33"/>
    <mergeCell ref="A68:A69"/>
    <mergeCell ref="B68:B69"/>
    <mergeCell ref="C68:C69"/>
    <mergeCell ref="D68:D69"/>
    <mergeCell ref="E68:E69"/>
    <mergeCell ref="F89:H89"/>
    <mergeCell ref="I89:I90"/>
    <mergeCell ref="J89:J90"/>
    <mergeCell ref="A89:A90"/>
    <mergeCell ref="B89:B90"/>
    <mergeCell ref="C89:C90"/>
    <mergeCell ref="D89:D90"/>
    <mergeCell ref="E89:E90"/>
    <mergeCell ref="F80:H80"/>
    <mergeCell ref="I80:I81"/>
    <mergeCell ref="J80:J81"/>
    <mergeCell ref="F159:H159"/>
    <mergeCell ref="I159:I160"/>
    <mergeCell ref="J159:J160"/>
    <mergeCell ref="I150:I151"/>
    <mergeCell ref="J150:J151"/>
    <mergeCell ref="A103:A104"/>
    <mergeCell ref="B103:B104"/>
    <mergeCell ref="C103:C104"/>
    <mergeCell ref="D103:D104"/>
    <mergeCell ref="A159:A160"/>
    <mergeCell ref="B159:B160"/>
    <mergeCell ref="C159:C160"/>
    <mergeCell ref="D159:D160"/>
    <mergeCell ref="E159:E160"/>
    <mergeCell ref="F117:H117"/>
    <mergeCell ref="I117:I118"/>
    <mergeCell ref="J117:J118"/>
    <mergeCell ref="B117:B118"/>
    <mergeCell ref="C117:C118"/>
    <mergeCell ref="D117:D118"/>
    <mergeCell ref="E117:E118"/>
    <mergeCell ref="F103:H103"/>
    <mergeCell ref="I103:I104"/>
    <mergeCell ref="J103:J104"/>
    <mergeCell ref="F138:H138"/>
    <mergeCell ref="I138:I139"/>
    <mergeCell ref="J138:J139"/>
    <mergeCell ref="A150:A151"/>
    <mergeCell ref="B150:B151"/>
    <mergeCell ref="C150:C151"/>
    <mergeCell ref="D150:D151"/>
    <mergeCell ref="E150:E151"/>
    <mergeCell ref="F150:H150"/>
    <mergeCell ref="F173:H173"/>
    <mergeCell ref="I173:I174"/>
    <mergeCell ref="J173:J174"/>
    <mergeCell ref="A173:A174"/>
    <mergeCell ref="B173:B174"/>
    <mergeCell ref="C173:C174"/>
    <mergeCell ref="D173:D174"/>
    <mergeCell ref="E173:E174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F185:H185"/>
    <mergeCell ref="I185:I186"/>
    <mergeCell ref="J185:J186"/>
    <mergeCell ref="A337:A338"/>
    <mergeCell ref="B337:B338"/>
    <mergeCell ref="C337:C338"/>
    <mergeCell ref="D337:D338"/>
    <mergeCell ref="E337:E338"/>
    <mergeCell ref="F337:H337"/>
    <mergeCell ref="I337:I338"/>
    <mergeCell ref="J337:J338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I280:I281"/>
    <mergeCell ref="J280:J281"/>
    <mergeCell ref="A280:A281"/>
    <mergeCell ref="B280:B281"/>
    <mergeCell ref="C280:C281"/>
    <mergeCell ref="D280:D281"/>
    <mergeCell ref="E280:E281"/>
    <mergeCell ref="F280:H280"/>
    <mergeCell ref="I349:I350"/>
    <mergeCell ref="J349:J350"/>
    <mergeCell ref="A349:A350"/>
    <mergeCell ref="B349:B350"/>
    <mergeCell ref="C349:C350"/>
    <mergeCell ref="D349:D350"/>
    <mergeCell ref="E349:E350"/>
    <mergeCell ref="F349:H349"/>
    <mergeCell ref="I361:I362"/>
    <mergeCell ref="J361:J362"/>
    <mergeCell ref="A361:A362"/>
    <mergeCell ref="B361:B362"/>
    <mergeCell ref="C361:C362"/>
    <mergeCell ref="D361:D362"/>
    <mergeCell ref="E361:E362"/>
    <mergeCell ref="F361:H361"/>
    <mergeCell ref="A391:A392"/>
    <mergeCell ref="B391:B392"/>
    <mergeCell ref="C391:C392"/>
    <mergeCell ref="D391:D392"/>
    <mergeCell ref="E391:E392"/>
    <mergeCell ref="F391:H391"/>
    <mergeCell ref="I391:I392"/>
    <mergeCell ref="J391:J392"/>
    <mergeCell ref="A410:A411"/>
    <mergeCell ref="B410:B411"/>
    <mergeCell ref="C410:C411"/>
    <mergeCell ref="D410:D411"/>
    <mergeCell ref="E410:E411"/>
    <mergeCell ref="F410:H410"/>
    <mergeCell ref="I410:I411"/>
    <mergeCell ref="J410:J411"/>
    <mergeCell ref="A491:A492"/>
    <mergeCell ref="B491:B492"/>
    <mergeCell ref="C491:C492"/>
    <mergeCell ref="D491:D492"/>
    <mergeCell ref="E491:E492"/>
    <mergeCell ref="F491:H491"/>
    <mergeCell ref="I491:I492"/>
    <mergeCell ref="J491:J492"/>
    <mergeCell ref="A421:A422"/>
    <mergeCell ref="B421:B422"/>
    <mergeCell ref="C421:C422"/>
    <mergeCell ref="D421:D422"/>
    <mergeCell ref="E421:E422"/>
    <mergeCell ref="F421:H421"/>
    <mergeCell ref="I421:I422"/>
    <mergeCell ref="J421:J422"/>
    <mergeCell ref="A433:A434"/>
    <mergeCell ref="B433:B434"/>
    <mergeCell ref="C433:C434"/>
    <mergeCell ref="D433:D434"/>
    <mergeCell ref="E433:E434"/>
    <mergeCell ref="F433:H433"/>
    <mergeCell ref="I433:I434"/>
    <mergeCell ref="J433:J434"/>
    <mergeCell ref="A557:A558"/>
    <mergeCell ref="B557:B558"/>
    <mergeCell ref="C557:C558"/>
    <mergeCell ref="D557:D558"/>
    <mergeCell ref="E557:E558"/>
    <mergeCell ref="F557:H557"/>
    <mergeCell ref="I557:I558"/>
    <mergeCell ref="J557:J558"/>
    <mergeCell ref="A456:A457"/>
    <mergeCell ref="B456:B457"/>
    <mergeCell ref="C456:C457"/>
    <mergeCell ref="D456:D457"/>
    <mergeCell ref="E456:E457"/>
    <mergeCell ref="F456:H456"/>
    <mergeCell ref="I456:I457"/>
    <mergeCell ref="J456:J457"/>
    <mergeCell ref="A504:A505"/>
    <mergeCell ref="B504:B505"/>
    <mergeCell ref="C504:C505"/>
    <mergeCell ref="D504:D505"/>
    <mergeCell ref="E504:E505"/>
    <mergeCell ref="F504:H504"/>
    <mergeCell ref="I504:I505"/>
    <mergeCell ref="J504:J50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6B71-687F-450A-9420-89E6CC05C12F}">
  <sheetPr>
    <tabColor theme="9"/>
  </sheetPr>
  <dimension ref="A1:J467"/>
  <sheetViews>
    <sheetView topLeftCell="A452" workbookViewId="0">
      <selection activeCell="C443" sqref="C443"/>
    </sheetView>
  </sheetViews>
  <sheetFormatPr baseColWidth="10" defaultRowHeight="15"/>
  <cols>
    <col min="1" max="1" width="14" bestFit="1" customWidth="1"/>
    <col min="2" max="2" width="10.85546875" bestFit="1" customWidth="1"/>
    <col min="3" max="3" width="24.140625" customWidth="1"/>
    <col min="4" max="5" width="13.5703125" customWidth="1"/>
    <col min="6" max="6" width="9" bestFit="1" customWidth="1"/>
    <col min="7" max="7" width="7" bestFit="1" customWidth="1"/>
    <col min="8" max="8" width="11.28515625" bestFit="1" customWidth="1"/>
    <col min="10" max="10" width="2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34</v>
      </c>
      <c r="B5" s="6">
        <v>44926.716085219909</v>
      </c>
      <c r="C5" s="5" t="s">
        <v>35</v>
      </c>
      <c r="D5" s="7"/>
      <c r="E5" s="8"/>
      <c r="F5" s="9">
        <v>2684.5</v>
      </c>
      <c r="I5" s="10" t="s">
        <v>9</v>
      </c>
      <c r="J5" s="8" t="s">
        <v>35</v>
      </c>
    </row>
    <row r="6" spans="1:10">
      <c r="A6" s="5" t="s">
        <v>34</v>
      </c>
      <c r="B6" s="6">
        <v>44926.716085219909</v>
      </c>
      <c r="C6" s="5" t="s">
        <v>35</v>
      </c>
      <c r="D6" s="7"/>
      <c r="E6" s="8"/>
      <c r="H6" s="9">
        <v>387.88</v>
      </c>
      <c r="I6" s="5" t="s">
        <v>36</v>
      </c>
      <c r="J6" s="8" t="s">
        <v>35</v>
      </c>
    </row>
    <row r="7" spans="1:10">
      <c r="A7" s="5" t="s">
        <v>34</v>
      </c>
      <c r="B7" s="6">
        <v>44926.716085219909</v>
      </c>
      <c r="C7" s="5" t="s">
        <v>35</v>
      </c>
      <c r="D7" s="7"/>
      <c r="E7" s="8"/>
      <c r="H7" s="9">
        <v>107.6</v>
      </c>
      <c r="I7" s="10" t="s">
        <v>37</v>
      </c>
      <c r="J7" s="8" t="s">
        <v>35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>
      <c r="A9" s="13" t="s">
        <v>23</v>
      </c>
      <c r="B9" s="13" t="s">
        <v>24</v>
      </c>
      <c r="C9" s="13" t="s">
        <v>25</v>
      </c>
      <c r="D9" s="28">
        <v>112517505</v>
      </c>
      <c r="E9" s="14">
        <v>112517653</v>
      </c>
      <c r="H9" s="9"/>
      <c r="I9" s="10"/>
      <c r="J9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269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95" t="s">
        <v>0</v>
      </c>
      <c r="B14" s="95" t="s">
        <v>2</v>
      </c>
      <c r="C14" s="95" t="s">
        <v>3</v>
      </c>
      <c r="D14" s="95" t="s">
        <v>4</v>
      </c>
      <c r="E14" s="95" t="s">
        <v>5</v>
      </c>
      <c r="F14" s="97" t="s">
        <v>6</v>
      </c>
      <c r="G14" s="98"/>
      <c r="H14" s="99"/>
      <c r="I14" s="95" t="s">
        <v>7</v>
      </c>
      <c r="J14" s="95" t="s">
        <v>8</v>
      </c>
    </row>
    <row r="15" spans="1:10">
      <c r="A15" s="96"/>
      <c r="B15" s="96"/>
      <c r="C15" s="96"/>
      <c r="D15" s="96"/>
      <c r="E15" s="96"/>
      <c r="F15" s="4" t="s">
        <v>9</v>
      </c>
      <c r="G15" s="4" t="s">
        <v>10</v>
      </c>
      <c r="H15" s="4" t="s">
        <v>11</v>
      </c>
      <c r="I15" s="96"/>
      <c r="J15" s="96"/>
    </row>
    <row r="16" spans="1:10">
      <c r="A16" s="17" t="s">
        <v>270</v>
      </c>
      <c r="B16" s="30"/>
      <c r="C16" s="30"/>
      <c r="D16" s="30"/>
    </row>
    <row r="17" spans="1:10">
      <c r="A17" s="11" t="s">
        <v>22</v>
      </c>
      <c r="B17" s="3"/>
      <c r="C17" s="3"/>
    </row>
    <row r="18" spans="1:10">
      <c r="A18" s="13" t="s">
        <v>23</v>
      </c>
      <c r="B18" s="13" t="s">
        <v>24</v>
      </c>
      <c r="C18" s="13" t="s">
        <v>25</v>
      </c>
    </row>
    <row r="19" spans="1:10">
      <c r="A19" s="29"/>
      <c r="B19" s="29"/>
      <c r="C19" s="29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216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95" t="s">
        <v>0</v>
      </c>
      <c r="B23" s="95" t="s">
        <v>2</v>
      </c>
      <c r="C23" s="95" t="s">
        <v>3</v>
      </c>
      <c r="D23" s="95" t="s">
        <v>4</v>
      </c>
      <c r="E23" s="95" t="s">
        <v>5</v>
      </c>
      <c r="F23" s="97" t="s">
        <v>6</v>
      </c>
      <c r="G23" s="98"/>
      <c r="H23" s="99"/>
      <c r="I23" s="95" t="s">
        <v>7</v>
      </c>
      <c r="J23" s="95" t="s">
        <v>8</v>
      </c>
    </row>
    <row r="24" spans="1:10">
      <c r="A24" s="96"/>
      <c r="B24" s="96"/>
      <c r="C24" s="96"/>
      <c r="D24" s="96"/>
      <c r="E24" s="96"/>
      <c r="F24" s="4" t="s">
        <v>9</v>
      </c>
      <c r="G24" s="4" t="s">
        <v>10</v>
      </c>
      <c r="H24" s="4" t="s">
        <v>11</v>
      </c>
      <c r="I24" s="96"/>
      <c r="J24" s="96"/>
    </row>
    <row r="25" spans="1:10">
      <c r="A25" s="5" t="s">
        <v>227</v>
      </c>
      <c r="B25" s="6">
        <v>44929.794621435183</v>
      </c>
      <c r="C25" s="5" t="s">
        <v>35</v>
      </c>
      <c r="D25" s="7"/>
      <c r="E25" s="8"/>
      <c r="F25" s="9">
        <v>5323.16</v>
      </c>
      <c r="I25" s="10" t="s">
        <v>9</v>
      </c>
      <c r="J25" s="8" t="s">
        <v>35</v>
      </c>
    </row>
    <row r="26" spans="1:10">
      <c r="A26" s="5" t="s">
        <v>227</v>
      </c>
      <c r="B26" s="6">
        <v>44929.794621435183</v>
      </c>
      <c r="C26" s="5" t="s">
        <v>35</v>
      </c>
      <c r="D26" s="7"/>
      <c r="E26" s="8"/>
      <c r="H26" s="9">
        <v>682.75</v>
      </c>
      <c r="I26" s="5" t="s">
        <v>36</v>
      </c>
      <c r="J26" s="8" t="s">
        <v>35</v>
      </c>
    </row>
    <row r="27" spans="1:10">
      <c r="A27" s="5" t="s">
        <v>227</v>
      </c>
      <c r="B27" s="6">
        <v>44929.794621435183</v>
      </c>
      <c r="C27" s="5" t="s">
        <v>35</v>
      </c>
      <c r="D27" s="7"/>
      <c r="E27" s="8"/>
      <c r="H27" s="9">
        <v>38</v>
      </c>
      <c r="I27" s="10" t="s">
        <v>37</v>
      </c>
      <c r="J27" s="8" t="s">
        <v>35</v>
      </c>
    </row>
    <row r="28" spans="1:10">
      <c r="A28" s="11" t="s">
        <v>22</v>
      </c>
      <c r="B28" s="3"/>
      <c r="C28" s="3"/>
      <c r="D28" s="7"/>
      <c r="E28" s="8"/>
      <c r="H28" s="9"/>
      <c r="I28" s="10"/>
      <c r="J28" s="8"/>
    </row>
    <row r="29" spans="1:10" ht="15.75">
      <c r="A29" s="13" t="s">
        <v>23</v>
      </c>
      <c r="B29" s="13" t="s">
        <v>24</v>
      </c>
      <c r="C29" s="13" t="s">
        <v>25</v>
      </c>
      <c r="D29" s="28">
        <v>112518849</v>
      </c>
      <c r="E29" s="14">
        <v>112519083</v>
      </c>
      <c r="H29" s="9"/>
      <c r="I29" s="10"/>
      <c r="J29" s="8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271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95" t="s">
        <v>0</v>
      </c>
      <c r="B34" s="95" t="s">
        <v>2</v>
      </c>
      <c r="C34" s="95" t="s">
        <v>3</v>
      </c>
      <c r="D34" s="95" t="s">
        <v>4</v>
      </c>
      <c r="E34" s="95" t="s">
        <v>5</v>
      </c>
      <c r="F34" s="97" t="s">
        <v>6</v>
      </c>
      <c r="G34" s="98"/>
      <c r="H34" s="99"/>
      <c r="I34" s="95" t="s">
        <v>7</v>
      </c>
      <c r="J34" s="95" t="s">
        <v>8</v>
      </c>
    </row>
    <row r="35" spans="1:10">
      <c r="A35" s="96"/>
      <c r="B35" s="96"/>
      <c r="C35" s="96"/>
      <c r="D35" s="96"/>
      <c r="E35" s="96"/>
      <c r="F35" s="4" t="s">
        <v>9</v>
      </c>
      <c r="G35" s="4" t="s">
        <v>10</v>
      </c>
      <c r="H35" s="4" t="s">
        <v>11</v>
      </c>
      <c r="I35" s="96"/>
      <c r="J35" s="96"/>
    </row>
    <row r="36" spans="1:10">
      <c r="A36" s="5" t="s">
        <v>276</v>
      </c>
      <c r="B36" s="6">
        <v>44930.795310601854</v>
      </c>
      <c r="C36" s="5" t="s">
        <v>35</v>
      </c>
      <c r="D36" s="7"/>
      <c r="E36" s="8"/>
      <c r="F36" s="9">
        <v>3834.25</v>
      </c>
      <c r="I36" s="10" t="s">
        <v>9</v>
      </c>
      <c r="J36" s="8" t="s">
        <v>35</v>
      </c>
    </row>
    <row r="37" spans="1:10">
      <c r="A37" s="5" t="s">
        <v>276</v>
      </c>
      <c r="B37" s="6">
        <v>44930.795310601854</v>
      </c>
      <c r="C37" s="5" t="s">
        <v>35</v>
      </c>
      <c r="D37" s="7"/>
      <c r="E37" s="8"/>
      <c r="H37" s="9">
        <v>3793.02</v>
      </c>
      <c r="I37" s="5" t="s">
        <v>36</v>
      </c>
      <c r="J37" s="8" t="s">
        <v>35</v>
      </c>
    </row>
    <row r="38" spans="1:10">
      <c r="A38" s="5" t="s">
        <v>276</v>
      </c>
      <c r="B38" s="6">
        <v>44930.795310601854</v>
      </c>
      <c r="C38" s="5" t="s">
        <v>35</v>
      </c>
      <c r="D38" s="7"/>
      <c r="E38" s="8"/>
      <c r="H38" s="9">
        <v>219.29</v>
      </c>
      <c r="I38" s="10" t="s">
        <v>37</v>
      </c>
      <c r="J38" s="8" t="s">
        <v>35</v>
      </c>
    </row>
    <row r="39" spans="1:10">
      <c r="A39" s="11" t="s">
        <v>22</v>
      </c>
      <c r="B39" s="3"/>
      <c r="C39" s="3"/>
      <c r="D39" s="7"/>
      <c r="E39" s="8"/>
      <c r="H39" s="9"/>
      <c r="I39" s="10"/>
      <c r="J39" s="8"/>
    </row>
    <row r="40" spans="1:10" ht="15.75">
      <c r="A40" s="13" t="s">
        <v>23</v>
      </c>
      <c r="B40" s="13" t="s">
        <v>24</v>
      </c>
      <c r="C40" s="13" t="s">
        <v>25</v>
      </c>
      <c r="D40" s="28">
        <v>112521101</v>
      </c>
      <c r="E40" s="14">
        <v>112521337</v>
      </c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323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95" t="s">
        <v>0</v>
      </c>
      <c r="B45" s="95" t="s">
        <v>2</v>
      </c>
      <c r="C45" s="95" t="s">
        <v>3</v>
      </c>
      <c r="D45" s="95" t="s">
        <v>4</v>
      </c>
      <c r="E45" s="95" t="s">
        <v>5</v>
      </c>
      <c r="F45" s="97" t="s">
        <v>6</v>
      </c>
      <c r="G45" s="98"/>
      <c r="H45" s="99"/>
      <c r="I45" s="95" t="s">
        <v>7</v>
      </c>
      <c r="J45" s="95" t="s">
        <v>8</v>
      </c>
    </row>
    <row r="46" spans="1:10">
      <c r="A46" s="96"/>
      <c r="B46" s="96"/>
      <c r="C46" s="96"/>
      <c r="D46" s="96"/>
      <c r="E46" s="96"/>
      <c r="F46" s="4" t="s">
        <v>9</v>
      </c>
      <c r="G46" s="4" t="s">
        <v>10</v>
      </c>
      <c r="H46" s="4" t="s">
        <v>11</v>
      </c>
      <c r="I46" s="96"/>
      <c r="J46" s="96"/>
    </row>
    <row r="47" spans="1:10">
      <c r="A47" s="5" t="s">
        <v>324</v>
      </c>
      <c r="B47" s="6">
        <v>44931.797663391204</v>
      </c>
      <c r="C47" s="5" t="s">
        <v>35</v>
      </c>
      <c r="D47" s="7"/>
      <c r="E47" s="8"/>
      <c r="F47" s="9">
        <v>4367.6000000000004</v>
      </c>
      <c r="I47" s="10" t="s">
        <v>9</v>
      </c>
      <c r="J47" s="8" t="s">
        <v>35</v>
      </c>
    </row>
    <row r="48" spans="1:10">
      <c r="A48" s="5" t="s">
        <v>324</v>
      </c>
      <c r="B48" s="6">
        <v>44931.797663391204</v>
      </c>
      <c r="C48" s="5" t="s">
        <v>35</v>
      </c>
      <c r="D48" s="7"/>
      <c r="E48" s="8"/>
      <c r="H48" s="9">
        <v>739.67</v>
      </c>
      <c r="I48" s="5" t="s">
        <v>36</v>
      </c>
      <c r="J48" s="8" t="s">
        <v>35</v>
      </c>
    </row>
    <row r="49" spans="1:10">
      <c r="A49" s="11" t="s">
        <v>22</v>
      </c>
      <c r="B49" s="3"/>
      <c r="C49" s="3"/>
      <c r="D49" s="7"/>
      <c r="E49" s="8"/>
      <c r="H49" s="9"/>
      <c r="I49" s="10"/>
      <c r="J49" s="5"/>
    </row>
    <row r="50" spans="1:10" ht="15.75">
      <c r="A50" s="13" t="s">
        <v>23</v>
      </c>
      <c r="B50" s="13" t="s">
        <v>24</v>
      </c>
      <c r="C50" s="13" t="s">
        <v>25</v>
      </c>
      <c r="D50" s="28">
        <v>112535794</v>
      </c>
      <c r="E50" s="14">
        <v>112556903</v>
      </c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363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95" t="s">
        <v>0</v>
      </c>
      <c r="B55" s="95" t="s">
        <v>2</v>
      </c>
      <c r="C55" s="95" t="s">
        <v>3</v>
      </c>
      <c r="D55" s="95" t="s">
        <v>4</v>
      </c>
      <c r="E55" s="95" t="s">
        <v>5</v>
      </c>
      <c r="F55" s="97" t="s">
        <v>6</v>
      </c>
      <c r="G55" s="98"/>
      <c r="H55" s="99"/>
      <c r="I55" s="95" t="s">
        <v>7</v>
      </c>
      <c r="J55" s="95" t="s">
        <v>8</v>
      </c>
    </row>
    <row r="56" spans="1:10">
      <c r="A56" s="96"/>
      <c r="B56" s="96"/>
      <c r="C56" s="96"/>
      <c r="D56" s="96"/>
      <c r="E56" s="96"/>
      <c r="F56" s="4" t="s">
        <v>9</v>
      </c>
      <c r="G56" s="4" t="s">
        <v>10</v>
      </c>
      <c r="H56" s="4" t="s">
        <v>11</v>
      </c>
      <c r="I56" s="96"/>
      <c r="J56" s="96"/>
    </row>
    <row r="57" spans="1:10">
      <c r="A57" s="5" t="s">
        <v>368</v>
      </c>
      <c r="B57" s="6">
        <v>44932.79280412037</v>
      </c>
      <c r="C57" s="5" t="s">
        <v>35</v>
      </c>
      <c r="D57" s="7"/>
      <c r="E57" s="8"/>
      <c r="F57" s="9">
        <v>3388.32</v>
      </c>
      <c r="I57" s="10" t="s">
        <v>9</v>
      </c>
      <c r="J57" s="8" t="s">
        <v>35</v>
      </c>
    </row>
    <row r="58" spans="1:10">
      <c r="A58" s="5" t="s">
        <v>368</v>
      </c>
      <c r="B58" s="6">
        <v>44932.79280412037</v>
      </c>
      <c r="C58" s="5" t="s">
        <v>35</v>
      </c>
      <c r="D58" s="7"/>
      <c r="E58" s="8"/>
      <c r="H58" s="9">
        <v>5033.57</v>
      </c>
      <c r="I58" s="5" t="s">
        <v>36</v>
      </c>
      <c r="J58" s="8" t="s">
        <v>35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28">
        <v>112535795</v>
      </c>
      <c r="E60" s="14">
        <v>112556905</v>
      </c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366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95" t="s">
        <v>0</v>
      </c>
      <c r="B65" s="95" t="s">
        <v>2</v>
      </c>
      <c r="C65" s="95" t="s">
        <v>3</v>
      </c>
      <c r="D65" s="95" t="s">
        <v>4</v>
      </c>
      <c r="E65" s="95" t="s">
        <v>5</v>
      </c>
      <c r="F65" s="97" t="s">
        <v>6</v>
      </c>
      <c r="G65" s="98"/>
      <c r="H65" s="99"/>
      <c r="I65" s="95" t="s">
        <v>7</v>
      </c>
      <c r="J65" s="95" t="s">
        <v>8</v>
      </c>
    </row>
    <row r="66" spans="1:10">
      <c r="A66" s="96"/>
      <c r="B66" s="96"/>
      <c r="C66" s="96"/>
      <c r="D66" s="96"/>
      <c r="E66" s="96"/>
      <c r="F66" s="4" t="s">
        <v>9</v>
      </c>
      <c r="G66" s="4" t="s">
        <v>10</v>
      </c>
      <c r="H66" s="4" t="s">
        <v>11</v>
      </c>
      <c r="I66" s="96"/>
      <c r="J66" s="96"/>
    </row>
    <row r="67" spans="1:10">
      <c r="A67" s="5" t="s">
        <v>369</v>
      </c>
      <c r="B67" s="6">
        <v>44933.587490648148</v>
      </c>
      <c r="C67" s="5" t="s">
        <v>35</v>
      </c>
      <c r="D67" s="7"/>
      <c r="E67" s="8"/>
      <c r="F67" s="9">
        <v>4724.8900000000003</v>
      </c>
      <c r="I67" s="10" t="s">
        <v>9</v>
      </c>
      <c r="J67" s="8" t="s">
        <v>35</v>
      </c>
    </row>
    <row r="68" spans="1:10">
      <c r="A68" s="5" t="s">
        <v>369</v>
      </c>
      <c r="B68" s="6">
        <v>44933.587490648148</v>
      </c>
      <c r="C68" s="5" t="s">
        <v>35</v>
      </c>
      <c r="D68" s="7"/>
      <c r="E68" s="8"/>
      <c r="H68" s="9">
        <v>552.05999999999995</v>
      </c>
      <c r="I68" s="5" t="s">
        <v>36</v>
      </c>
      <c r="J68" s="8" t="s">
        <v>35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112561644</v>
      </c>
      <c r="E70" s="14">
        <v>112563568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433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5" t="s">
        <v>0</v>
      </c>
      <c r="B75" s="95" t="s">
        <v>2</v>
      </c>
      <c r="C75" s="95" t="s">
        <v>3</v>
      </c>
      <c r="D75" s="95" t="s">
        <v>4</v>
      </c>
      <c r="E75" s="95" t="s">
        <v>5</v>
      </c>
      <c r="F75" s="97" t="s">
        <v>6</v>
      </c>
      <c r="G75" s="98"/>
      <c r="H75" s="99"/>
      <c r="I75" s="95" t="s">
        <v>7</v>
      </c>
      <c r="J75" s="95" t="s">
        <v>8</v>
      </c>
    </row>
    <row r="76" spans="1:10">
      <c r="A76" s="96"/>
      <c r="B76" s="96"/>
      <c r="C76" s="96"/>
      <c r="D76" s="96"/>
      <c r="E76" s="96"/>
      <c r="F76" s="4" t="s">
        <v>9</v>
      </c>
      <c r="G76" s="4" t="s">
        <v>10</v>
      </c>
      <c r="H76" s="4" t="s">
        <v>11</v>
      </c>
      <c r="I76" s="96"/>
      <c r="J76" s="96"/>
    </row>
    <row r="77" spans="1:10">
      <c r="A77" s="5" t="s">
        <v>434</v>
      </c>
      <c r="B77" s="6">
        <v>44935.79420005787</v>
      </c>
      <c r="C77" s="5" t="s">
        <v>35</v>
      </c>
      <c r="D77" s="7"/>
      <c r="E77" s="8"/>
      <c r="F77" s="9">
        <v>4174.8100000000004</v>
      </c>
      <c r="I77" s="10" t="s">
        <v>9</v>
      </c>
      <c r="J77" s="8" t="s">
        <v>35</v>
      </c>
    </row>
    <row r="78" spans="1:10">
      <c r="A78" s="5" t="s">
        <v>434</v>
      </c>
      <c r="B78" s="6">
        <v>44935.79420005787</v>
      </c>
      <c r="C78" s="5" t="s">
        <v>35</v>
      </c>
      <c r="D78" s="7"/>
      <c r="E78" s="8"/>
      <c r="H78" s="9">
        <v>819.92</v>
      </c>
      <c r="I78" s="5" t="s">
        <v>36</v>
      </c>
      <c r="J78" s="8" t="s">
        <v>35</v>
      </c>
    </row>
    <row r="79" spans="1:10">
      <c r="A79" s="5" t="s">
        <v>434</v>
      </c>
      <c r="B79" s="6">
        <v>44935.79420005787</v>
      </c>
      <c r="C79" s="5" t="s">
        <v>35</v>
      </c>
      <c r="D79" s="7"/>
      <c r="E79" s="8"/>
      <c r="H79" s="9">
        <v>145</v>
      </c>
      <c r="I79" s="10" t="s">
        <v>37</v>
      </c>
      <c r="J79" s="8" t="s">
        <v>35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>
      <c r="A81" s="13" t="s">
        <v>23</v>
      </c>
      <c r="B81" s="13" t="s">
        <v>24</v>
      </c>
      <c r="C81" s="13" t="s">
        <v>25</v>
      </c>
      <c r="D81" s="28">
        <v>112569154</v>
      </c>
      <c r="E81" s="14">
        <v>112569844</v>
      </c>
      <c r="H81" s="9"/>
      <c r="I81" s="10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474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95" t="s">
        <v>0</v>
      </c>
      <c r="B86" s="95" t="s">
        <v>2</v>
      </c>
      <c r="C86" s="95" t="s">
        <v>3</v>
      </c>
      <c r="D86" s="95" t="s">
        <v>4</v>
      </c>
      <c r="E86" s="95" t="s">
        <v>5</v>
      </c>
      <c r="F86" s="97" t="s">
        <v>6</v>
      </c>
      <c r="G86" s="98"/>
      <c r="H86" s="99"/>
      <c r="I86" s="95" t="s">
        <v>7</v>
      </c>
      <c r="J86" s="95" t="s">
        <v>8</v>
      </c>
    </row>
    <row r="87" spans="1:10">
      <c r="A87" s="96"/>
      <c r="B87" s="96"/>
      <c r="C87" s="96"/>
      <c r="D87" s="96"/>
      <c r="E87" s="96"/>
      <c r="F87" s="4" t="s">
        <v>9</v>
      </c>
      <c r="G87" s="4" t="s">
        <v>10</v>
      </c>
      <c r="H87" s="4" t="s">
        <v>11</v>
      </c>
      <c r="I87" s="96"/>
      <c r="J87" s="96"/>
    </row>
    <row r="88" spans="1:10">
      <c r="A88" s="5" t="s">
        <v>475</v>
      </c>
      <c r="B88" s="6">
        <v>44936.832410671297</v>
      </c>
      <c r="C88" s="5" t="s">
        <v>35</v>
      </c>
      <c r="D88" s="7"/>
      <c r="E88" s="8"/>
      <c r="F88" s="9">
        <v>3331.32</v>
      </c>
      <c r="I88" s="10" t="s">
        <v>9</v>
      </c>
      <c r="J88" s="8" t="s">
        <v>35</v>
      </c>
    </row>
    <row r="89" spans="1:10">
      <c r="A89" s="5" t="s">
        <v>475</v>
      </c>
      <c r="B89" s="6">
        <v>44936.832410671297</v>
      </c>
      <c r="C89" s="5" t="s">
        <v>35</v>
      </c>
      <c r="D89" s="7"/>
      <c r="E89" s="8"/>
      <c r="H89" s="9">
        <v>2002.35</v>
      </c>
      <c r="I89" s="5" t="s">
        <v>36</v>
      </c>
      <c r="J89" s="8" t="s">
        <v>35</v>
      </c>
    </row>
    <row r="90" spans="1:10">
      <c r="A90" s="11" t="s">
        <v>22</v>
      </c>
      <c r="B90" s="3"/>
      <c r="C90" s="3"/>
      <c r="D90" s="7"/>
      <c r="E90" s="8"/>
      <c r="H90" s="9"/>
      <c r="I90" s="10"/>
      <c r="J90" s="5"/>
    </row>
    <row r="91" spans="1:10" ht="15.75">
      <c r="A91" s="13" t="s">
        <v>23</v>
      </c>
      <c r="B91" s="13" t="s">
        <v>24</v>
      </c>
      <c r="C91" s="13" t="s">
        <v>25</v>
      </c>
      <c r="D91" s="28">
        <v>112571500</v>
      </c>
      <c r="E91" s="14">
        <v>112576514</v>
      </c>
      <c r="H91" s="9"/>
      <c r="I91" s="10"/>
      <c r="J91" s="5"/>
    </row>
    <row r="94" spans="1:10">
      <c r="A94" s="1" t="s">
        <v>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3" t="s">
        <v>508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95" t="s">
        <v>0</v>
      </c>
      <c r="B96" s="95" t="s">
        <v>2</v>
      </c>
      <c r="C96" s="95" t="s">
        <v>3</v>
      </c>
      <c r="D96" s="95" t="s">
        <v>4</v>
      </c>
      <c r="E96" s="95" t="s">
        <v>5</v>
      </c>
      <c r="F96" s="97" t="s">
        <v>6</v>
      </c>
      <c r="G96" s="98"/>
      <c r="H96" s="99"/>
      <c r="I96" s="95" t="s">
        <v>7</v>
      </c>
      <c r="J96" s="95" t="s">
        <v>8</v>
      </c>
    </row>
    <row r="97" spans="1:10">
      <c r="A97" s="96"/>
      <c r="B97" s="96"/>
      <c r="C97" s="96"/>
      <c r="D97" s="96"/>
      <c r="E97" s="96"/>
      <c r="F97" s="4" t="s">
        <v>9</v>
      </c>
      <c r="G97" s="4" t="s">
        <v>10</v>
      </c>
      <c r="H97" s="4" t="s">
        <v>11</v>
      </c>
      <c r="I97" s="96"/>
      <c r="J97" s="96"/>
    </row>
    <row r="98" spans="1:10">
      <c r="A98" s="5" t="s">
        <v>509</v>
      </c>
      <c r="B98" s="6">
        <v>44937.80608278935</v>
      </c>
      <c r="C98" s="5" t="s">
        <v>35</v>
      </c>
      <c r="D98" s="7"/>
      <c r="E98" s="8"/>
      <c r="F98" s="9">
        <v>4801.59</v>
      </c>
      <c r="I98" s="10" t="s">
        <v>9</v>
      </c>
      <c r="J98" s="8" t="s">
        <v>35</v>
      </c>
    </row>
    <row r="99" spans="1:10">
      <c r="A99" s="5" t="s">
        <v>509</v>
      </c>
      <c r="B99" s="6">
        <v>44937.80608278935</v>
      </c>
      <c r="C99" s="5" t="s">
        <v>35</v>
      </c>
      <c r="D99" s="7"/>
      <c r="E99" s="8"/>
      <c r="H99" s="9">
        <v>3416.01</v>
      </c>
      <c r="I99" s="5" t="s">
        <v>36</v>
      </c>
      <c r="J99" s="8" t="s">
        <v>35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8"/>
    </row>
    <row r="101" spans="1:10" ht="15.75">
      <c r="A101" s="13" t="s">
        <v>23</v>
      </c>
      <c r="B101" s="13" t="s">
        <v>24</v>
      </c>
      <c r="C101" s="13" t="s">
        <v>25</v>
      </c>
      <c r="D101" s="28">
        <v>112578793</v>
      </c>
      <c r="E101" s="14">
        <v>112584145</v>
      </c>
      <c r="H101" s="9"/>
      <c r="I101" s="10"/>
      <c r="J101" s="8"/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541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95" t="s">
        <v>0</v>
      </c>
      <c r="B106" s="95" t="s">
        <v>2</v>
      </c>
      <c r="C106" s="95" t="s">
        <v>3</v>
      </c>
      <c r="D106" s="95" t="s">
        <v>4</v>
      </c>
      <c r="E106" s="95" t="s">
        <v>5</v>
      </c>
      <c r="F106" s="97" t="s">
        <v>6</v>
      </c>
      <c r="G106" s="98"/>
      <c r="H106" s="99"/>
      <c r="I106" s="95" t="s">
        <v>7</v>
      </c>
      <c r="J106" s="95" t="s">
        <v>8</v>
      </c>
    </row>
    <row r="107" spans="1:10">
      <c r="A107" s="96"/>
      <c r="B107" s="96"/>
      <c r="C107" s="96"/>
      <c r="D107" s="96"/>
      <c r="E107" s="96"/>
      <c r="F107" s="4" t="s">
        <v>9</v>
      </c>
      <c r="G107" s="4" t="s">
        <v>10</v>
      </c>
      <c r="H107" s="4" t="s">
        <v>11</v>
      </c>
      <c r="I107" s="96"/>
      <c r="J107" s="96"/>
    </row>
    <row r="108" spans="1:10">
      <c r="A108" s="5" t="s">
        <v>546</v>
      </c>
      <c r="B108" s="6">
        <v>44938.792898368054</v>
      </c>
      <c r="C108" s="5" t="s">
        <v>35</v>
      </c>
      <c r="D108" s="7"/>
      <c r="E108" s="8"/>
      <c r="F108" s="9">
        <v>3941.64</v>
      </c>
      <c r="I108" s="10" t="s">
        <v>9</v>
      </c>
      <c r="J108" s="8" t="s">
        <v>35</v>
      </c>
    </row>
    <row r="109" spans="1:10">
      <c r="A109" s="5" t="s">
        <v>546</v>
      </c>
      <c r="B109" s="6">
        <v>44938.792898368054</v>
      </c>
      <c r="C109" s="5" t="s">
        <v>35</v>
      </c>
      <c r="D109" s="7"/>
      <c r="E109" s="8"/>
      <c r="H109" s="9">
        <v>1211.26</v>
      </c>
      <c r="I109" s="5" t="s">
        <v>36</v>
      </c>
      <c r="J109" s="8" t="s">
        <v>35</v>
      </c>
    </row>
    <row r="110" spans="1:10">
      <c r="A110" s="11" t="s">
        <v>22</v>
      </c>
      <c r="B110" s="3"/>
      <c r="C110" s="3"/>
      <c r="D110" s="7"/>
      <c r="E110" s="8"/>
      <c r="F110" s="9"/>
      <c r="I110" s="10"/>
      <c r="J110" s="8"/>
    </row>
    <row r="111" spans="1:10" ht="15.75">
      <c r="A111" s="13" t="s">
        <v>23</v>
      </c>
      <c r="B111" s="13" t="s">
        <v>24</v>
      </c>
      <c r="C111" s="13" t="s">
        <v>25</v>
      </c>
      <c r="D111" s="28">
        <v>112587007</v>
      </c>
      <c r="E111" s="14">
        <v>112587183</v>
      </c>
      <c r="F111" s="9"/>
      <c r="I111" s="10"/>
      <c r="J111" s="8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585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95" t="s">
        <v>0</v>
      </c>
      <c r="B116" s="95" t="s">
        <v>2</v>
      </c>
      <c r="C116" s="95" t="s">
        <v>3</v>
      </c>
      <c r="D116" s="95" t="s">
        <v>4</v>
      </c>
      <c r="E116" s="95" t="s">
        <v>5</v>
      </c>
      <c r="F116" s="97" t="s">
        <v>6</v>
      </c>
      <c r="G116" s="98"/>
      <c r="H116" s="99"/>
      <c r="I116" s="95" t="s">
        <v>7</v>
      </c>
      <c r="J116" s="95" t="s">
        <v>8</v>
      </c>
    </row>
    <row r="117" spans="1:10">
      <c r="A117" s="96"/>
      <c r="B117" s="96"/>
      <c r="C117" s="96"/>
      <c r="D117" s="96"/>
      <c r="E117" s="96"/>
      <c r="F117" s="4" t="s">
        <v>9</v>
      </c>
      <c r="G117" s="4" t="s">
        <v>10</v>
      </c>
      <c r="H117" s="4" t="s">
        <v>11</v>
      </c>
      <c r="I117" s="96"/>
      <c r="J117" s="96"/>
    </row>
    <row r="118" spans="1:10">
      <c r="A118" s="5" t="s">
        <v>586</v>
      </c>
      <c r="B118" s="6">
        <v>44939.792600358793</v>
      </c>
      <c r="C118" s="5" t="s">
        <v>35</v>
      </c>
      <c r="D118" s="7"/>
      <c r="E118" s="8"/>
      <c r="F118" s="9">
        <v>6283.34</v>
      </c>
      <c r="I118" s="10" t="s">
        <v>9</v>
      </c>
      <c r="J118" s="8" t="s">
        <v>35</v>
      </c>
    </row>
    <row r="119" spans="1:10">
      <c r="A119" s="5" t="s">
        <v>586</v>
      </c>
      <c r="B119" s="6">
        <v>44939.792600358793</v>
      </c>
      <c r="C119" s="5" t="s">
        <v>35</v>
      </c>
      <c r="D119" s="7"/>
      <c r="E119" s="8"/>
      <c r="H119" s="9">
        <v>1067.24</v>
      </c>
      <c r="I119" s="5" t="s">
        <v>36</v>
      </c>
      <c r="J119" s="8" t="s">
        <v>35</v>
      </c>
    </row>
    <row r="120" spans="1:10">
      <c r="A120" s="5" t="s">
        <v>586</v>
      </c>
      <c r="B120" s="6">
        <v>44939.792600358793</v>
      </c>
      <c r="C120" s="5" t="s">
        <v>35</v>
      </c>
      <c r="D120" s="7"/>
      <c r="E120" s="8"/>
      <c r="H120" s="9">
        <v>48.4</v>
      </c>
      <c r="I120" s="10" t="s">
        <v>37</v>
      </c>
      <c r="J120" s="8" t="s">
        <v>35</v>
      </c>
    </row>
    <row r="121" spans="1:10">
      <c r="A121" s="11" t="s">
        <v>22</v>
      </c>
      <c r="B121" s="3"/>
      <c r="C121" s="3"/>
      <c r="D121" s="7"/>
      <c r="E121" s="8"/>
      <c r="H121" s="9"/>
      <c r="I121" s="5"/>
      <c r="J121" s="8"/>
    </row>
    <row r="122" spans="1:10" ht="15.75">
      <c r="A122" s="13" t="s">
        <v>23</v>
      </c>
      <c r="B122" s="13" t="s">
        <v>24</v>
      </c>
      <c r="C122" s="13" t="s">
        <v>25</v>
      </c>
      <c r="D122" s="28">
        <v>112587009</v>
      </c>
      <c r="E122" s="14">
        <v>112587184</v>
      </c>
      <c r="H122" s="9"/>
      <c r="I122" s="5"/>
      <c r="J122" s="8"/>
    </row>
    <row r="123" spans="1:10">
      <c r="A123" s="5"/>
      <c r="B123" s="6"/>
      <c r="C123" s="5"/>
      <c r="D123" s="7"/>
      <c r="E123" s="8"/>
      <c r="H123" s="9"/>
      <c r="I123" s="5"/>
      <c r="J123" s="8"/>
    </row>
    <row r="124" spans="1:10">
      <c r="A124" s="5"/>
      <c r="B124" s="6"/>
      <c r="C124" s="5"/>
      <c r="D124" s="7"/>
      <c r="E124" s="8"/>
      <c r="H124" s="9"/>
      <c r="I124" s="5"/>
      <c r="J124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581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5" t="s">
        <v>0</v>
      </c>
      <c r="B127" s="95" t="s">
        <v>2</v>
      </c>
      <c r="C127" s="95" t="s">
        <v>3</v>
      </c>
      <c r="D127" s="95" t="s">
        <v>4</v>
      </c>
      <c r="E127" s="95" t="s">
        <v>5</v>
      </c>
      <c r="F127" s="97" t="s">
        <v>6</v>
      </c>
      <c r="G127" s="98"/>
      <c r="H127" s="99"/>
      <c r="I127" s="95" t="s">
        <v>7</v>
      </c>
      <c r="J127" s="95" t="s">
        <v>8</v>
      </c>
    </row>
    <row r="128" spans="1:10">
      <c r="A128" s="96"/>
      <c r="B128" s="96"/>
      <c r="C128" s="96"/>
      <c r="D128" s="96"/>
      <c r="E128" s="96"/>
      <c r="F128" s="4" t="s">
        <v>9</v>
      </c>
      <c r="G128" s="4" t="s">
        <v>10</v>
      </c>
      <c r="H128" s="4" t="s">
        <v>11</v>
      </c>
      <c r="I128" s="96"/>
      <c r="J128" s="96"/>
    </row>
    <row r="129" spans="1:10">
      <c r="A129" s="5" t="s">
        <v>587</v>
      </c>
      <c r="B129" s="6">
        <v>44940.583696886577</v>
      </c>
      <c r="C129" s="5" t="s">
        <v>35</v>
      </c>
      <c r="D129" s="7"/>
      <c r="E129" s="8"/>
      <c r="F129" s="9">
        <v>2364.1999999999998</v>
      </c>
      <c r="I129" s="10" t="s">
        <v>9</v>
      </c>
      <c r="J129" s="8" t="s">
        <v>35</v>
      </c>
    </row>
    <row r="130" spans="1:10">
      <c r="A130" s="5" t="s">
        <v>587</v>
      </c>
      <c r="B130" s="6">
        <v>44940.583696886577</v>
      </c>
      <c r="C130" s="5" t="s">
        <v>35</v>
      </c>
      <c r="D130" s="7"/>
      <c r="E130" s="8"/>
      <c r="H130" s="9">
        <v>1726.06</v>
      </c>
      <c r="I130" s="5" t="s">
        <v>36</v>
      </c>
      <c r="J130" s="8" t="s">
        <v>35</v>
      </c>
    </row>
    <row r="131" spans="1:10">
      <c r="A131" s="11" t="s">
        <v>22</v>
      </c>
      <c r="B131" s="3"/>
      <c r="C131" s="3"/>
      <c r="D131" s="7"/>
      <c r="E131" s="8"/>
      <c r="H131" s="9"/>
      <c r="I131" s="5"/>
      <c r="J131" s="8"/>
    </row>
    <row r="132" spans="1:10" ht="15.75">
      <c r="A132" s="13" t="s">
        <v>23</v>
      </c>
      <c r="B132" s="13" t="s">
        <v>24</v>
      </c>
      <c r="C132" s="13" t="s">
        <v>25</v>
      </c>
      <c r="D132" s="28">
        <v>112593691</v>
      </c>
      <c r="E132" s="14">
        <v>112603429</v>
      </c>
      <c r="H132" s="9"/>
      <c r="I132" s="5"/>
      <c r="J132" s="8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647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95" t="s">
        <v>0</v>
      </c>
      <c r="B137" s="95" t="s">
        <v>2</v>
      </c>
      <c r="C137" s="95" t="s">
        <v>3</v>
      </c>
      <c r="D137" s="95" t="s">
        <v>4</v>
      </c>
      <c r="E137" s="95" t="s">
        <v>5</v>
      </c>
      <c r="F137" s="97" t="s">
        <v>6</v>
      </c>
      <c r="G137" s="98"/>
      <c r="H137" s="99"/>
      <c r="I137" s="95" t="s">
        <v>7</v>
      </c>
      <c r="J137" s="95" t="s">
        <v>8</v>
      </c>
    </row>
    <row r="138" spans="1:10">
      <c r="A138" s="96"/>
      <c r="B138" s="96"/>
      <c r="C138" s="96"/>
      <c r="D138" s="96"/>
      <c r="E138" s="96"/>
      <c r="F138" s="4" t="s">
        <v>9</v>
      </c>
      <c r="G138" s="4" t="s">
        <v>10</v>
      </c>
      <c r="H138" s="4" t="s">
        <v>11</v>
      </c>
      <c r="I138" s="96"/>
      <c r="J138" s="96"/>
    </row>
    <row r="139" spans="1:10">
      <c r="A139" s="5" t="s">
        <v>648</v>
      </c>
      <c r="B139" s="6">
        <v>44942.792110312497</v>
      </c>
      <c r="C139" s="5" t="s">
        <v>35</v>
      </c>
      <c r="D139" s="7"/>
      <c r="E139" s="8"/>
      <c r="F139" s="9">
        <v>4649.0600000000004</v>
      </c>
      <c r="I139" s="10" t="s">
        <v>9</v>
      </c>
      <c r="J139" s="8" t="s">
        <v>35</v>
      </c>
    </row>
    <row r="140" spans="1:10">
      <c r="A140" s="5" t="s">
        <v>648</v>
      </c>
      <c r="B140" s="6">
        <v>44942.792110312497</v>
      </c>
      <c r="C140" s="5" t="s">
        <v>35</v>
      </c>
      <c r="D140" s="7"/>
      <c r="E140" s="8"/>
      <c r="H140" s="9">
        <v>1089.9000000000001</v>
      </c>
      <c r="I140" s="5" t="s">
        <v>36</v>
      </c>
      <c r="J140" s="8" t="s">
        <v>35</v>
      </c>
    </row>
    <row r="141" spans="1:10">
      <c r="A141" s="11" t="s">
        <v>22</v>
      </c>
      <c r="B141" s="3"/>
      <c r="C141" s="3"/>
      <c r="D141" s="7"/>
      <c r="E141" s="8"/>
      <c r="H141" s="9"/>
      <c r="I141" s="10"/>
      <c r="J141" s="5"/>
    </row>
    <row r="142" spans="1:10" ht="15.75">
      <c r="A142" s="13" t="s">
        <v>23</v>
      </c>
      <c r="B142" s="13" t="s">
        <v>24</v>
      </c>
      <c r="C142" s="13" t="s">
        <v>25</v>
      </c>
      <c r="D142" s="28">
        <v>112608120</v>
      </c>
      <c r="E142" s="14">
        <v>112610066</v>
      </c>
      <c r="H142" s="9"/>
      <c r="I142" s="10"/>
      <c r="J142" s="5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687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5" t="s">
        <v>0</v>
      </c>
      <c r="B147" s="95" t="s">
        <v>2</v>
      </c>
      <c r="C147" s="95" t="s">
        <v>3</v>
      </c>
      <c r="D147" s="95" t="s">
        <v>4</v>
      </c>
      <c r="E147" s="95" t="s">
        <v>5</v>
      </c>
      <c r="F147" s="97" t="s">
        <v>6</v>
      </c>
      <c r="G147" s="98"/>
      <c r="H147" s="99"/>
      <c r="I147" s="95" t="s">
        <v>7</v>
      </c>
      <c r="J147" s="95" t="s">
        <v>8</v>
      </c>
    </row>
    <row r="148" spans="1:10">
      <c r="A148" s="96"/>
      <c r="B148" s="96"/>
      <c r="C148" s="96"/>
      <c r="D148" s="96"/>
      <c r="E148" s="96"/>
      <c r="F148" s="4" t="s">
        <v>9</v>
      </c>
      <c r="G148" s="4" t="s">
        <v>10</v>
      </c>
      <c r="H148" s="4" t="s">
        <v>11</v>
      </c>
      <c r="I148" s="96"/>
      <c r="J148" s="96"/>
    </row>
    <row r="149" spans="1:10">
      <c r="A149" s="5" t="s">
        <v>688</v>
      </c>
      <c r="B149" s="6">
        <v>44943.798014270833</v>
      </c>
      <c r="C149" s="5" t="s">
        <v>35</v>
      </c>
      <c r="D149" s="7"/>
      <c r="E149" s="8"/>
      <c r="F149" s="9">
        <v>4259.72</v>
      </c>
      <c r="I149" s="10" t="s">
        <v>9</v>
      </c>
      <c r="J149" s="8" t="s">
        <v>35</v>
      </c>
    </row>
    <row r="150" spans="1:10">
      <c r="A150" s="5" t="s">
        <v>688</v>
      </c>
      <c r="B150" s="6">
        <v>44943.798014270833</v>
      </c>
      <c r="C150" s="5" t="s">
        <v>35</v>
      </c>
      <c r="D150" s="7"/>
      <c r="E150" s="8"/>
      <c r="H150" s="9">
        <v>672.71</v>
      </c>
      <c r="I150" s="5" t="s">
        <v>36</v>
      </c>
      <c r="J150" s="8" t="s">
        <v>35</v>
      </c>
    </row>
    <row r="151" spans="1:10">
      <c r="A151" s="11" t="s">
        <v>22</v>
      </c>
      <c r="B151" s="3"/>
      <c r="C151" s="3"/>
      <c r="D151" s="7"/>
      <c r="E151" s="8"/>
      <c r="G151" s="9"/>
      <c r="I151" s="10"/>
      <c r="J151" s="5"/>
    </row>
    <row r="152" spans="1:10" ht="15.75">
      <c r="A152" s="13" t="s">
        <v>23</v>
      </c>
      <c r="B152" s="13" t="s">
        <v>24</v>
      </c>
      <c r="C152" s="13" t="s">
        <v>25</v>
      </c>
      <c r="D152" s="28">
        <v>112617031</v>
      </c>
      <c r="E152" s="14">
        <v>112617411</v>
      </c>
      <c r="G152" s="9"/>
      <c r="I152" s="10"/>
      <c r="J152" s="5"/>
    </row>
    <row r="155" spans="1:10">
      <c r="A155" s="1" t="s">
        <v>0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3" t="s">
        <v>725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95" t="s">
        <v>0</v>
      </c>
      <c r="B157" s="95" t="s">
        <v>2</v>
      </c>
      <c r="C157" s="95" t="s">
        <v>3</v>
      </c>
      <c r="D157" s="95" t="s">
        <v>4</v>
      </c>
      <c r="E157" s="95" t="s">
        <v>5</v>
      </c>
      <c r="F157" s="97" t="s">
        <v>6</v>
      </c>
      <c r="G157" s="98"/>
      <c r="H157" s="99"/>
      <c r="I157" s="95" t="s">
        <v>7</v>
      </c>
      <c r="J157" s="95" t="s">
        <v>8</v>
      </c>
    </row>
    <row r="158" spans="1:10">
      <c r="A158" s="96"/>
      <c r="B158" s="96"/>
      <c r="C158" s="96"/>
      <c r="D158" s="96"/>
      <c r="E158" s="96"/>
      <c r="F158" s="4" t="s">
        <v>9</v>
      </c>
      <c r="G158" s="4" t="s">
        <v>10</v>
      </c>
      <c r="H158" s="4" t="s">
        <v>11</v>
      </c>
      <c r="I158" s="96"/>
      <c r="J158" s="96"/>
    </row>
    <row r="159" spans="1:10">
      <c r="A159" s="5" t="s">
        <v>726</v>
      </c>
      <c r="B159" s="6">
        <v>44944.792030185185</v>
      </c>
      <c r="C159" s="5" t="s">
        <v>35</v>
      </c>
      <c r="D159" s="7"/>
      <c r="E159" s="8"/>
      <c r="F159" s="9">
        <v>2598.7800000000002</v>
      </c>
      <c r="I159" s="10" t="s">
        <v>9</v>
      </c>
      <c r="J159" s="8" t="s">
        <v>35</v>
      </c>
    </row>
    <row r="160" spans="1:10">
      <c r="A160" s="5" t="s">
        <v>726</v>
      </c>
      <c r="B160" s="6">
        <v>44944.792030185185</v>
      </c>
      <c r="C160" s="5" t="s">
        <v>35</v>
      </c>
      <c r="D160" s="7"/>
      <c r="E160" s="8"/>
      <c r="H160" s="9">
        <v>1374.82</v>
      </c>
      <c r="I160" s="5" t="s">
        <v>36</v>
      </c>
      <c r="J160" s="8" t="s">
        <v>35</v>
      </c>
    </row>
    <row r="161" spans="1:10">
      <c r="A161" s="11" t="s">
        <v>22</v>
      </c>
      <c r="B161" s="3"/>
      <c r="C161" s="3"/>
      <c r="D161" s="7"/>
      <c r="E161" s="8"/>
      <c r="F161" s="9"/>
      <c r="I161" s="10"/>
      <c r="J161" s="5"/>
    </row>
    <row r="162" spans="1:10" ht="15.75">
      <c r="A162" s="13" t="s">
        <v>23</v>
      </c>
      <c r="B162" s="13" t="s">
        <v>24</v>
      </c>
      <c r="C162" s="13" t="s">
        <v>25</v>
      </c>
      <c r="D162" s="59">
        <v>112624833</v>
      </c>
      <c r="E162" s="14">
        <v>112625125</v>
      </c>
      <c r="F162" s="9"/>
      <c r="I162" s="10"/>
      <c r="J162" s="5"/>
    </row>
    <row r="163" spans="1:10">
      <c r="D163" s="61" t="s">
        <v>641</v>
      </c>
    </row>
    <row r="165" spans="1:10">
      <c r="A165" s="1" t="s">
        <v>0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3" t="s">
        <v>769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95" t="s">
        <v>0</v>
      </c>
      <c r="B167" s="95" t="s">
        <v>2</v>
      </c>
      <c r="C167" s="95" t="s">
        <v>3</v>
      </c>
      <c r="D167" s="95" t="s">
        <v>4</v>
      </c>
      <c r="E167" s="95" t="s">
        <v>5</v>
      </c>
      <c r="F167" s="97" t="s">
        <v>6</v>
      </c>
      <c r="G167" s="98"/>
      <c r="H167" s="99"/>
      <c r="I167" s="95" t="s">
        <v>7</v>
      </c>
      <c r="J167" s="95" t="s">
        <v>8</v>
      </c>
    </row>
    <row r="168" spans="1:10">
      <c r="A168" s="96"/>
      <c r="B168" s="96"/>
      <c r="C168" s="96"/>
      <c r="D168" s="96"/>
      <c r="E168" s="96"/>
      <c r="F168" s="4" t="s">
        <v>9</v>
      </c>
      <c r="G168" s="4" t="s">
        <v>10</v>
      </c>
      <c r="H168" s="4" t="s">
        <v>11</v>
      </c>
      <c r="I168" s="96"/>
      <c r="J168" s="96"/>
    </row>
    <row r="169" spans="1:10">
      <c r="A169" s="5" t="s">
        <v>770</v>
      </c>
      <c r="B169" s="6">
        <v>44945.791948958336</v>
      </c>
      <c r="C169" s="5" t="s">
        <v>35</v>
      </c>
      <c r="D169" s="7"/>
      <c r="E169" s="8"/>
      <c r="F169" s="9">
        <v>3864.87</v>
      </c>
      <c r="I169" s="10" t="s">
        <v>9</v>
      </c>
      <c r="J169" s="8" t="s">
        <v>35</v>
      </c>
    </row>
    <row r="170" spans="1:10">
      <c r="A170" s="5" t="s">
        <v>770</v>
      </c>
      <c r="B170" s="6">
        <v>44945.791948958336</v>
      </c>
      <c r="C170" s="5" t="s">
        <v>35</v>
      </c>
      <c r="D170" s="7"/>
      <c r="E170" s="8"/>
      <c r="H170" s="9">
        <v>2136.84</v>
      </c>
      <c r="I170" s="5" t="s">
        <v>36</v>
      </c>
      <c r="J170" s="8" t="s">
        <v>35</v>
      </c>
    </row>
    <row r="171" spans="1:10">
      <c r="A171" s="5" t="s">
        <v>770</v>
      </c>
      <c r="B171" s="6">
        <v>44945.791948958336</v>
      </c>
      <c r="C171" s="5" t="s">
        <v>35</v>
      </c>
      <c r="D171" s="7"/>
      <c r="E171" s="8"/>
      <c r="H171" s="9">
        <v>72.5</v>
      </c>
      <c r="I171" s="10" t="s">
        <v>37</v>
      </c>
      <c r="J171" s="8" t="s">
        <v>35</v>
      </c>
    </row>
    <row r="172" spans="1:10">
      <c r="A172" s="11" t="s">
        <v>22</v>
      </c>
      <c r="B172" s="3"/>
      <c r="C172" s="3"/>
      <c r="D172" s="7"/>
      <c r="E172" s="8"/>
      <c r="H172" s="9"/>
      <c r="I172" s="10"/>
      <c r="J172" s="5"/>
    </row>
    <row r="173" spans="1:10" ht="15.75">
      <c r="A173" s="13" t="s">
        <v>23</v>
      </c>
      <c r="B173" s="13" t="s">
        <v>24</v>
      </c>
      <c r="C173" s="13" t="s">
        <v>25</v>
      </c>
      <c r="D173" s="59">
        <v>112626646</v>
      </c>
      <c r="E173" s="14">
        <v>112636274</v>
      </c>
      <c r="H173" s="9"/>
      <c r="I173" s="10"/>
      <c r="J173" s="5"/>
    </row>
    <row r="174" spans="1:10">
      <c r="D174" s="61" t="s">
        <v>641</v>
      </c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806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95" t="s">
        <v>0</v>
      </c>
      <c r="B178" s="95" t="s">
        <v>2</v>
      </c>
      <c r="C178" s="95" t="s">
        <v>3</v>
      </c>
      <c r="D178" s="95" t="s">
        <v>4</v>
      </c>
      <c r="E178" s="95" t="s">
        <v>5</v>
      </c>
      <c r="F178" s="97" t="s">
        <v>6</v>
      </c>
      <c r="G178" s="98"/>
      <c r="H178" s="99"/>
      <c r="I178" s="95" t="s">
        <v>7</v>
      </c>
      <c r="J178" s="95" t="s">
        <v>8</v>
      </c>
    </row>
    <row r="179" spans="1:10">
      <c r="A179" s="96"/>
      <c r="B179" s="96"/>
      <c r="C179" s="96"/>
      <c r="D179" s="96"/>
      <c r="E179" s="96"/>
      <c r="F179" s="4" t="s">
        <v>9</v>
      </c>
      <c r="G179" s="4" t="s">
        <v>10</v>
      </c>
      <c r="H179" s="4" t="s">
        <v>11</v>
      </c>
      <c r="I179" s="96"/>
      <c r="J179" s="96"/>
    </row>
    <row r="180" spans="1:10">
      <c r="A180" s="5" t="s">
        <v>807</v>
      </c>
      <c r="B180" s="6">
        <v>44946.794350601849</v>
      </c>
      <c r="C180" s="5" t="s">
        <v>35</v>
      </c>
      <c r="D180" s="7"/>
      <c r="E180" s="8"/>
      <c r="F180" s="9">
        <v>3216.78</v>
      </c>
      <c r="I180" s="10" t="s">
        <v>9</v>
      </c>
      <c r="J180" s="8" t="s">
        <v>35</v>
      </c>
    </row>
    <row r="181" spans="1:10">
      <c r="A181" s="5" t="s">
        <v>807</v>
      </c>
      <c r="B181" s="6">
        <v>44946.794350601849</v>
      </c>
      <c r="C181" s="5" t="s">
        <v>35</v>
      </c>
      <c r="D181" s="7"/>
      <c r="E181" s="8"/>
      <c r="H181" s="9">
        <v>1362.78</v>
      </c>
      <c r="I181" s="5" t="s">
        <v>36</v>
      </c>
      <c r="J181" s="8" t="s">
        <v>35</v>
      </c>
    </row>
    <row r="182" spans="1:10">
      <c r="A182" s="11" t="s">
        <v>22</v>
      </c>
      <c r="B182" s="3"/>
      <c r="C182" s="3"/>
      <c r="D182" s="10"/>
      <c r="E182" s="8"/>
      <c r="H182" s="9"/>
      <c r="I182" s="10"/>
      <c r="J182" s="5"/>
    </row>
    <row r="183" spans="1:10" ht="15.75">
      <c r="A183" s="13" t="s">
        <v>23</v>
      </c>
      <c r="B183" s="13" t="s">
        <v>24</v>
      </c>
      <c r="C183" s="13" t="s">
        <v>25</v>
      </c>
      <c r="D183" s="28">
        <v>112627053</v>
      </c>
      <c r="E183" s="14">
        <v>112636275</v>
      </c>
      <c r="H183" s="9"/>
      <c r="I183" s="10"/>
      <c r="J183" s="5"/>
    </row>
    <row r="184" spans="1:10">
      <c r="A184" s="5"/>
      <c r="B184" s="6"/>
      <c r="C184" s="5"/>
      <c r="D184" s="7"/>
      <c r="E184" s="8"/>
      <c r="H184" s="9"/>
      <c r="I184" s="10"/>
      <c r="J184" s="5"/>
    </row>
    <row r="185" spans="1:10">
      <c r="A185" s="5"/>
      <c r="B185" s="6"/>
      <c r="C185" s="5"/>
      <c r="D185" s="7"/>
      <c r="E185" s="8"/>
      <c r="H185" s="9"/>
      <c r="I185" s="10"/>
      <c r="J185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802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95" t="s">
        <v>0</v>
      </c>
      <c r="B188" s="95" t="s">
        <v>2</v>
      </c>
      <c r="C188" s="95" t="s">
        <v>3</v>
      </c>
      <c r="D188" s="95" t="s">
        <v>4</v>
      </c>
      <c r="E188" s="95" t="s">
        <v>5</v>
      </c>
      <c r="F188" s="97" t="s">
        <v>6</v>
      </c>
      <c r="G188" s="98"/>
      <c r="H188" s="99"/>
      <c r="I188" s="95" t="s">
        <v>7</v>
      </c>
      <c r="J188" s="95" t="s">
        <v>8</v>
      </c>
    </row>
    <row r="189" spans="1:10">
      <c r="A189" s="96"/>
      <c r="B189" s="96"/>
      <c r="C189" s="96"/>
      <c r="D189" s="96"/>
      <c r="E189" s="96"/>
      <c r="F189" s="4" t="s">
        <v>9</v>
      </c>
      <c r="G189" s="4" t="s">
        <v>10</v>
      </c>
      <c r="H189" s="4" t="s">
        <v>11</v>
      </c>
      <c r="I189" s="96"/>
      <c r="J189" s="96"/>
    </row>
    <row r="190" spans="1:10">
      <c r="A190" s="5" t="s">
        <v>808</v>
      </c>
      <c r="B190" s="6">
        <v>44947.583533935183</v>
      </c>
      <c r="C190" s="5" t="s">
        <v>35</v>
      </c>
      <c r="D190" s="7"/>
      <c r="E190" s="8"/>
      <c r="F190" s="9">
        <v>2436.54</v>
      </c>
      <c r="I190" s="10" t="s">
        <v>9</v>
      </c>
      <c r="J190" s="8" t="s">
        <v>35</v>
      </c>
    </row>
    <row r="191" spans="1:10">
      <c r="A191" s="5" t="s">
        <v>808</v>
      </c>
      <c r="B191" s="6">
        <v>44947.583533935183</v>
      </c>
      <c r="C191" s="5" t="s">
        <v>35</v>
      </c>
      <c r="D191" s="7"/>
      <c r="E191" s="8"/>
      <c r="H191" s="9">
        <v>2381.2800000000002</v>
      </c>
      <c r="I191" s="5" t="s">
        <v>36</v>
      </c>
      <c r="J191" s="8" t="s">
        <v>35</v>
      </c>
    </row>
    <row r="192" spans="1:10">
      <c r="A192" s="5" t="s">
        <v>808</v>
      </c>
      <c r="B192" s="6">
        <v>44947.583533935183</v>
      </c>
      <c r="C192" s="5" t="s">
        <v>35</v>
      </c>
      <c r="D192" s="7"/>
      <c r="E192" s="8"/>
      <c r="H192" s="9">
        <v>178.6</v>
      </c>
      <c r="I192" s="10" t="s">
        <v>37</v>
      </c>
      <c r="J192" s="8" t="s">
        <v>35</v>
      </c>
    </row>
    <row r="193" spans="1:10">
      <c r="A193" s="11" t="s">
        <v>22</v>
      </c>
      <c r="B193" s="3"/>
      <c r="C193" s="3"/>
      <c r="D193" s="10"/>
      <c r="E193" s="8"/>
      <c r="H193" s="9"/>
      <c r="I193" s="10"/>
      <c r="J193" s="5"/>
    </row>
    <row r="194" spans="1:10" ht="15.75">
      <c r="A194" s="13" t="s">
        <v>23</v>
      </c>
      <c r="B194" s="13" t="s">
        <v>24</v>
      </c>
      <c r="C194" s="13" t="s">
        <v>25</v>
      </c>
      <c r="D194" s="69">
        <v>112644366</v>
      </c>
      <c r="E194" s="14">
        <v>112644406</v>
      </c>
      <c r="H194" s="9"/>
      <c r="I194" s="10"/>
      <c r="J194" s="5"/>
    </row>
    <row r="195" spans="1:10">
      <c r="D195" s="35" t="s">
        <v>641</v>
      </c>
    </row>
    <row r="197" spans="1:10">
      <c r="A197" s="1" t="s">
        <v>0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3" t="s">
        <v>940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95" t="s">
        <v>0</v>
      </c>
      <c r="B199" s="95" t="s">
        <v>2</v>
      </c>
      <c r="C199" s="95" t="s">
        <v>3</v>
      </c>
      <c r="D199" s="95" t="s">
        <v>4</v>
      </c>
      <c r="E199" s="95" t="s">
        <v>5</v>
      </c>
      <c r="F199" s="97" t="s">
        <v>6</v>
      </c>
      <c r="G199" s="98"/>
      <c r="H199" s="99"/>
      <c r="I199" s="95" t="s">
        <v>7</v>
      </c>
      <c r="J199" s="95" t="s">
        <v>8</v>
      </c>
    </row>
    <row r="200" spans="1:10">
      <c r="A200" s="96"/>
      <c r="B200" s="96"/>
      <c r="C200" s="96"/>
      <c r="D200" s="96"/>
      <c r="E200" s="96"/>
      <c r="F200" s="4" t="s">
        <v>9</v>
      </c>
      <c r="G200" s="4" t="s">
        <v>10</v>
      </c>
      <c r="H200" s="4" t="s">
        <v>11</v>
      </c>
      <c r="I200" s="96"/>
      <c r="J200" s="96"/>
    </row>
    <row r="201" spans="1:10">
      <c r="A201" s="40" t="s">
        <v>941</v>
      </c>
      <c r="B201" s="41"/>
      <c r="C201" s="42"/>
      <c r="D201" s="70"/>
      <c r="E201" s="71"/>
      <c r="F201" s="9"/>
      <c r="I201" s="10"/>
      <c r="J201" s="5"/>
    </row>
    <row r="202" spans="1:10">
      <c r="A202" s="11" t="s">
        <v>22</v>
      </c>
      <c r="B202" s="3"/>
      <c r="C202" s="3"/>
      <c r="D202" s="7"/>
      <c r="E202" s="8"/>
      <c r="H202" s="9"/>
      <c r="I202" s="10"/>
      <c r="J202" s="5"/>
    </row>
    <row r="203" spans="1:10" ht="15.75">
      <c r="A203" s="13" t="s">
        <v>23</v>
      </c>
      <c r="B203" s="13" t="s">
        <v>24</v>
      </c>
      <c r="C203" s="13" t="s">
        <v>25</v>
      </c>
      <c r="D203" s="28"/>
      <c r="E203" s="14"/>
      <c r="H203" s="9"/>
      <c r="I203" s="10"/>
      <c r="J203" s="5"/>
    </row>
    <row r="206" spans="1:10">
      <c r="A206" s="1" t="s">
        <v>0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3" t="s">
        <v>872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95" t="s">
        <v>0</v>
      </c>
      <c r="B208" s="95" t="s">
        <v>2</v>
      </c>
      <c r="C208" s="95" t="s">
        <v>3</v>
      </c>
      <c r="D208" s="95" t="s">
        <v>4</v>
      </c>
      <c r="E208" s="95" t="s">
        <v>5</v>
      </c>
      <c r="F208" s="97" t="s">
        <v>6</v>
      </c>
      <c r="G208" s="98"/>
      <c r="H208" s="99"/>
      <c r="I208" s="95" t="s">
        <v>7</v>
      </c>
      <c r="J208" s="95" t="s">
        <v>8</v>
      </c>
    </row>
    <row r="209" spans="1:10">
      <c r="A209" s="96"/>
      <c r="B209" s="96"/>
      <c r="C209" s="96"/>
      <c r="D209" s="96"/>
      <c r="E209" s="96"/>
      <c r="F209" s="4" t="s">
        <v>9</v>
      </c>
      <c r="G209" s="4" t="s">
        <v>10</v>
      </c>
      <c r="H209" s="4" t="s">
        <v>11</v>
      </c>
      <c r="I209" s="96"/>
      <c r="J209" s="96"/>
    </row>
    <row r="210" spans="1:10">
      <c r="A210" s="5" t="s">
        <v>873</v>
      </c>
      <c r="B210" s="6">
        <v>44950.79236673611</v>
      </c>
      <c r="C210" s="5" t="s">
        <v>35</v>
      </c>
      <c r="D210" s="7"/>
      <c r="E210" s="8"/>
      <c r="F210" s="9">
        <v>3107.18</v>
      </c>
      <c r="I210" s="10" t="s">
        <v>9</v>
      </c>
      <c r="J210" s="8" t="s">
        <v>35</v>
      </c>
    </row>
    <row r="211" spans="1:10">
      <c r="A211" s="5" t="s">
        <v>873</v>
      </c>
      <c r="B211" s="6">
        <v>44950.79236673611</v>
      </c>
      <c r="C211" s="5" t="s">
        <v>35</v>
      </c>
      <c r="D211" s="7"/>
      <c r="E211" s="8"/>
      <c r="H211" s="9">
        <v>3103.63</v>
      </c>
      <c r="I211" s="5" t="s">
        <v>36</v>
      </c>
      <c r="J211" s="8" t="s">
        <v>35</v>
      </c>
    </row>
    <row r="212" spans="1:10">
      <c r="A212" s="5" t="s">
        <v>873</v>
      </c>
      <c r="B212" s="6">
        <v>44950.79236673611</v>
      </c>
      <c r="C212" s="5" t="s">
        <v>35</v>
      </c>
      <c r="D212" s="7"/>
      <c r="E212" s="8"/>
      <c r="H212" s="9">
        <v>294.83999999999997</v>
      </c>
      <c r="I212" s="10" t="s">
        <v>37</v>
      </c>
      <c r="J212" s="8" t="s">
        <v>35</v>
      </c>
    </row>
    <row r="213" spans="1:10">
      <c r="A213" s="11" t="s">
        <v>22</v>
      </c>
      <c r="B213" s="3"/>
      <c r="C213" s="3"/>
      <c r="D213" s="7"/>
      <c r="E213" s="8"/>
      <c r="H213" s="9"/>
      <c r="I213" s="10"/>
      <c r="J213" s="5"/>
    </row>
    <row r="214" spans="1:10" ht="15.75">
      <c r="A214" s="13" t="s">
        <v>23</v>
      </c>
      <c r="B214" s="13" t="s">
        <v>24</v>
      </c>
      <c r="C214" s="13" t="s">
        <v>25</v>
      </c>
      <c r="D214" s="69">
        <v>112648787</v>
      </c>
      <c r="E214" s="14">
        <v>112651327</v>
      </c>
      <c r="H214" s="9"/>
      <c r="I214" s="10"/>
      <c r="J214" s="5"/>
    </row>
    <row r="215" spans="1:10">
      <c r="A215" s="5"/>
      <c r="B215" s="6"/>
      <c r="C215" s="5"/>
      <c r="D215" s="35" t="s">
        <v>641</v>
      </c>
      <c r="E215" s="8"/>
      <c r="H215" s="9"/>
      <c r="I215" s="10"/>
      <c r="J215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909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95" t="s">
        <v>0</v>
      </c>
      <c r="B219" s="95" t="s">
        <v>2</v>
      </c>
      <c r="C219" s="95" t="s">
        <v>3</v>
      </c>
      <c r="D219" s="95" t="s">
        <v>4</v>
      </c>
      <c r="E219" s="95" t="s">
        <v>5</v>
      </c>
      <c r="F219" s="97" t="s">
        <v>6</v>
      </c>
      <c r="G219" s="98"/>
      <c r="H219" s="99"/>
      <c r="I219" s="95" t="s">
        <v>7</v>
      </c>
      <c r="J219" s="95" t="s">
        <v>8</v>
      </c>
    </row>
    <row r="220" spans="1:10">
      <c r="A220" s="96"/>
      <c r="B220" s="96"/>
      <c r="C220" s="96"/>
      <c r="D220" s="96"/>
      <c r="E220" s="96"/>
      <c r="F220" s="4" t="s">
        <v>9</v>
      </c>
      <c r="G220" s="4" t="s">
        <v>10</v>
      </c>
      <c r="H220" s="4" t="s">
        <v>11</v>
      </c>
      <c r="I220" s="96"/>
      <c r="J220" s="96"/>
    </row>
    <row r="221" spans="1:10">
      <c r="A221" s="5" t="s">
        <v>910</v>
      </c>
      <c r="B221" s="6">
        <v>44951.792323368056</v>
      </c>
      <c r="C221" s="5" t="s">
        <v>35</v>
      </c>
      <c r="D221" s="7"/>
      <c r="E221" s="8"/>
      <c r="F221" s="9">
        <v>3725.15</v>
      </c>
      <c r="I221" s="10" t="s">
        <v>9</v>
      </c>
      <c r="J221" s="8" t="s">
        <v>35</v>
      </c>
    </row>
    <row r="222" spans="1:10">
      <c r="A222" s="5" t="s">
        <v>910</v>
      </c>
      <c r="B222" s="6">
        <v>44951.792323368056</v>
      </c>
      <c r="C222" s="5" t="s">
        <v>35</v>
      </c>
      <c r="D222" s="7"/>
      <c r="E222" s="8"/>
      <c r="H222" s="9">
        <v>1127.68</v>
      </c>
      <c r="I222" s="5" t="s">
        <v>746</v>
      </c>
      <c r="J222" s="8" t="s">
        <v>35</v>
      </c>
    </row>
    <row r="223" spans="1:10">
      <c r="A223" s="5" t="s">
        <v>910</v>
      </c>
      <c r="B223" s="6">
        <v>44951.792323368056</v>
      </c>
      <c r="C223" s="5" t="s">
        <v>35</v>
      </c>
      <c r="D223" s="7"/>
      <c r="E223" s="8"/>
      <c r="H223" s="9">
        <v>29.5</v>
      </c>
      <c r="I223" s="10" t="s">
        <v>37</v>
      </c>
      <c r="J223" s="8" t="s">
        <v>35</v>
      </c>
    </row>
    <row r="224" spans="1:10">
      <c r="A224" s="11" t="s">
        <v>22</v>
      </c>
      <c r="B224" s="3"/>
      <c r="C224" s="3"/>
      <c r="D224" s="7"/>
      <c r="E224" s="8"/>
      <c r="H224" s="9"/>
      <c r="I224" s="10"/>
      <c r="J224" s="5"/>
    </row>
    <row r="225" spans="1:10" ht="15.75">
      <c r="A225" s="13" t="s">
        <v>23</v>
      </c>
      <c r="B225" s="13" t="s">
        <v>24</v>
      </c>
      <c r="C225" s="13" t="s">
        <v>25</v>
      </c>
      <c r="D225" s="69">
        <v>112659389</v>
      </c>
      <c r="E225" s="14">
        <v>112659529</v>
      </c>
      <c r="H225" s="9"/>
      <c r="I225" s="10"/>
      <c r="J225" s="5"/>
    </row>
    <row r="226" spans="1:10">
      <c r="D226" s="35" t="s">
        <v>641</v>
      </c>
    </row>
    <row r="228" spans="1:10">
      <c r="A228" s="1" t="s">
        <v>0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3" t="s">
        <v>946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95" t="s">
        <v>0</v>
      </c>
      <c r="B230" s="95" t="s">
        <v>2</v>
      </c>
      <c r="C230" s="95" t="s">
        <v>3</v>
      </c>
      <c r="D230" s="95" t="s">
        <v>4</v>
      </c>
      <c r="E230" s="95" t="s">
        <v>5</v>
      </c>
      <c r="F230" s="97" t="s">
        <v>6</v>
      </c>
      <c r="G230" s="98"/>
      <c r="H230" s="99"/>
      <c r="I230" s="95" t="s">
        <v>7</v>
      </c>
      <c r="J230" s="95" t="s">
        <v>8</v>
      </c>
    </row>
    <row r="231" spans="1:10">
      <c r="A231" s="96"/>
      <c r="B231" s="96"/>
      <c r="C231" s="96"/>
      <c r="D231" s="96"/>
      <c r="E231" s="96"/>
      <c r="F231" s="4" t="s">
        <v>9</v>
      </c>
      <c r="G231" s="4" t="s">
        <v>10</v>
      </c>
      <c r="H231" s="4" t="s">
        <v>11</v>
      </c>
      <c r="I231" s="96"/>
      <c r="J231" s="96"/>
    </row>
    <row r="232" spans="1:10">
      <c r="A232" s="5" t="s">
        <v>947</v>
      </c>
      <c r="B232" s="6">
        <v>44952.803897268517</v>
      </c>
      <c r="C232" s="5" t="s">
        <v>35</v>
      </c>
      <c r="D232" s="7"/>
      <c r="E232" s="8"/>
      <c r="F232" s="9">
        <v>3904.26</v>
      </c>
      <c r="I232" s="10" t="s">
        <v>9</v>
      </c>
      <c r="J232" s="8" t="s">
        <v>35</v>
      </c>
    </row>
    <row r="233" spans="1:10">
      <c r="A233" s="5" t="s">
        <v>947</v>
      </c>
      <c r="B233" s="6">
        <v>44952.803897268517</v>
      </c>
      <c r="C233" s="5" t="s">
        <v>35</v>
      </c>
      <c r="D233" s="7"/>
      <c r="E233" s="8"/>
      <c r="H233" s="9">
        <v>683.58</v>
      </c>
      <c r="I233" s="5" t="s">
        <v>36</v>
      </c>
      <c r="J233" s="8" t="s">
        <v>35</v>
      </c>
    </row>
    <row r="234" spans="1:10">
      <c r="A234" s="5" t="s">
        <v>947</v>
      </c>
      <c r="B234" s="6">
        <v>44952.803897268517</v>
      </c>
      <c r="C234" s="5" t="s">
        <v>35</v>
      </c>
      <c r="D234" s="7"/>
      <c r="E234" s="8"/>
      <c r="H234" s="9">
        <v>16.7</v>
      </c>
      <c r="I234" s="10" t="s">
        <v>37</v>
      </c>
      <c r="J234" s="8" t="s">
        <v>35</v>
      </c>
    </row>
    <row r="235" spans="1:10">
      <c r="A235" s="11" t="s">
        <v>22</v>
      </c>
      <c r="B235" s="3"/>
      <c r="C235" s="3"/>
      <c r="D235" s="7"/>
      <c r="E235" s="8"/>
      <c r="H235" s="9"/>
      <c r="I235" s="10"/>
      <c r="J235" s="5"/>
    </row>
    <row r="236" spans="1:10" ht="15.75">
      <c r="A236" s="13" t="s">
        <v>23</v>
      </c>
      <c r="B236" s="13" t="s">
        <v>24</v>
      </c>
      <c r="C236" s="13" t="s">
        <v>25</v>
      </c>
      <c r="D236" s="28">
        <v>112672273</v>
      </c>
      <c r="E236" s="14">
        <v>112672330</v>
      </c>
      <c r="H236" s="9"/>
      <c r="I236" s="10"/>
      <c r="J236" s="5"/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985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95" t="s">
        <v>0</v>
      </c>
      <c r="B241" s="95" t="s">
        <v>2</v>
      </c>
      <c r="C241" s="95" t="s">
        <v>3</v>
      </c>
      <c r="D241" s="95" t="s">
        <v>4</v>
      </c>
      <c r="E241" s="95" t="s">
        <v>5</v>
      </c>
      <c r="F241" s="97" t="s">
        <v>6</v>
      </c>
      <c r="G241" s="98"/>
      <c r="H241" s="99"/>
      <c r="I241" s="95" t="s">
        <v>7</v>
      </c>
      <c r="J241" s="95" t="s">
        <v>8</v>
      </c>
    </row>
    <row r="242" spans="1:10">
      <c r="A242" s="96"/>
      <c r="B242" s="96"/>
      <c r="C242" s="96"/>
      <c r="D242" s="96"/>
      <c r="E242" s="96"/>
      <c r="F242" s="4" t="s">
        <v>9</v>
      </c>
      <c r="G242" s="4" t="s">
        <v>10</v>
      </c>
      <c r="H242" s="4" t="s">
        <v>11</v>
      </c>
      <c r="I242" s="96"/>
      <c r="J242" s="96"/>
    </row>
    <row r="243" spans="1:10">
      <c r="A243" s="5" t="s">
        <v>986</v>
      </c>
      <c r="B243" s="6">
        <v>44953.797889629626</v>
      </c>
      <c r="C243" s="5" t="s">
        <v>35</v>
      </c>
      <c r="D243" s="7"/>
      <c r="E243" s="8"/>
      <c r="F243" s="9">
        <v>5018.46</v>
      </c>
      <c r="I243" s="10" t="s">
        <v>9</v>
      </c>
      <c r="J243" s="8" t="s">
        <v>35</v>
      </c>
    </row>
    <row r="244" spans="1:10">
      <c r="A244" s="5" t="s">
        <v>986</v>
      </c>
      <c r="B244" s="6">
        <v>44953.797889629626</v>
      </c>
      <c r="C244" s="5" t="s">
        <v>35</v>
      </c>
      <c r="D244" s="7"/>
      <c r="E244" s="8"/>
      <c r="H244" s="9">
        <v>2041.91</v>
      </c>
      <c r="I244" s="5" t="s">
        <v>36</v>
      </c>
      <c r="J244" s="8" t="s">
        <v>35</v>
      </c>
    </row>
    <row r="245" spans="1:10">
      <c r="A245" s="5" t="s">
        <v>986</v>
      </c>
      <c r="B245" s="6">
        <v>44953.797889629626</v>
      </c>
      <c r="C245" s="5" t="s">
        <v>35</v>
      </c>
      <c r="D245" s="7"/>
      <c r="E245" s="8"/>
      <c r="H245" s="9">
        <v>96.6</v>
      </c>
      <c r="I245" s="10" t="s">
        <v>37</v>
      </c>
      <c r="J245" s="8" t="s">
        <v>35</v>
      </c>
    </row>
    <row r="246" spans="1:10">
      <c r="A246" s="11" t="s">
        <v>22</v>
      </c>
      <c r="B246" s="3"/>
      <c r="C246" s="3"/>
      <c r="D246" s="7"/>
      <c r="E246" s="8"/>
      <c r="H246" s="9"/>
      <c r="I246" s="5"/>
      <c r="J246" s="8"/>
    </row>
    <row r="247" spans="1:10" ht="15.75">
      <c r="A247" s="13" t="s">
        <v>23</v>
      </c>
      <c r="B247" s="13" t="s">
        <v>24</v>
      </c>
      <c r="C247" s="13" t="s">
        <v>25</v>
      </c>
      <c r="D247" s="28">
        <v>112672279</v>
      </c>
      <c r="E247" s="14">
        <v>112672331</v>
      </c>
      <c r="H247" s="9"/>
      <c r="I247" s="5"/>
      <c r="J247" s="8"/>
    </row>
    <row r="248" spans="1:10">
      <c r="A248" s="5"/>
      <c r="B248" s="6"/>
      <c r="C248" s="5"/>
      <c r="D248" s="7"/>
      <c r="E248" s="8"/>
      <c r="H248" s="9"/>
      <c r="I248" s="5"/>
      <c r="J248" s="8"/>
    </row>
    <row r="249" spans="1:10">
      <c r="A249" s="5"/>
      <c r="B249" s="6"/>
      <c r="C249" s="5"/>
      <c r="D249" s="7"/>
      <c r="E249" s="8"/>
      <c r="H249" s="9"/>
      <c r="I249" s="5"/>
      <c r="J249" s="8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981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5" t="s">
        <v>0</v>
      </c>
      <c r="B252" s="95" t="s">
        <v>2</v>
      </c>
      <c r="C252" s="95" t="s">
        <v>3</v>
      </c>
      <c r="D252" s="95" t="s">
        <v>4</v>
      </c>
      <c r="E252" s="95" t="s">
        <v>5</v>
      </c>
      <c r="F252" s="97" t="s">
        <v>6</v>
      </c>
      <c r="G252" s="98"/>
      <c r="H252" s="99"/>
      <c r="I252" s="95" t="s">
        <v>7</v>
      </c>
      <c r="J252" s="95" t="s">
        <v>8</v>
      </c>
    </row>
    <row r="253" spans="1:10">
      <c r="A253" s="96"/>
      <c r="B253" s="96"/>
      <c r="C253" s="96"/>
      <c r="D253" s="96"/>
      <c r="E253" s="96"/>
      <c r="F253" s="4" t="s">
        <v>9</v>
      </c>
      <c r="G253" s="4" t="s">
        <v>10</v>
      </c>
      <c r="H253" s="4" t="s">
        <v>11</v>
      </c>
      <c r="I253" s="96"/>
      <c r="J253" s="96"/>
    </row>
    <row r="254" spans="1:10">
      <c r="A254" s="5" t="s">
        <v>987</v>
      </c>
      <c r="B254" s="6">
        <v>44954.584275104164</v>
      </c>
      <c r="C254" s="5" t="s">
        <v>35</v>
      </c>
      <c r="D254" s="7"/>
      <c r="E254" s="8"/>
      <c r="F254" s="9">
        <v>2335.2199999999998</v>
      </c>
      <c r="I254" s="10" t="s">
        <v>9</v>
      </c>
      <c r="J254" s="8" t="s">
        <v>35</v>
      </c>
    </row>
    <row r="255" spans="1:10">
      <c r="A255" s="5" t="s">
        <v>987</v>
      </c>
      <c r="B255" s="6">
        <v>44954.584275104164</v>
      </c>
      <c r="C255" s="5" t="s">
        <v>35</v>
      </c>
      <c r="D255" s="7"/>
      <c r="E255" s="8"/>
      <c r="H255" s="9">
        <v>2101.37</v>
      </c>
      <c r="I255" s="5" t="s">
        <v>36</v>
      </c>
      <c r="J255" s="8" t="s">
        <v>35</v>
      </c>
    </row>
    <row r="256" spans="1:10">
      <c r="A256" s="11" t="s">
        <v>22</v>
      </c>
      <c r="B256" s="3"/>
      <c r="C256" s="3"/>
      <c r="D256" s="7"/>
      <c r="E256" s="8"/>
      <c r="H256" s="9"/>
      <c r="I256" s="5"/>
      <c r="J256" s="8"/>
    </row>
    <row r="257" spans="1:10" ht="15.75">
      <c r="A257" s="13" t="s">
        <v>23</v>
      </c>
      <c r="B257" s="13" t="s">
        <v>24</v>
      </c>
      <c r="C257" s="13" t="s">
        <v>25</v>
      </c>
      <c r="D257" s="28">
        <v>112673657</v>
      </c>
      <c r="E257" s="14">
        <v>112674189</v>
      </c>
      <c r="H257" s="9"/>
      <c r="I257" s="5"/>
      <c r="J257" s="8"/>
    </row>
    <row r="260" spans="1:10">
      <c r="A260" s="1" t="s">
        <v>0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3" t="s">
        <v>1052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95" t="s">
        <v>0</v>
      </c>
      <c r="B262" s="95" t="s">
        <v>2</v>
      </c>
      <c r="C262" s="95" t="s">
        <v>3</v>
      </c>
      <c r="D262" s="95" t="s">
        <v>4</v>
      </c>
      <c r="E262" s="95" t="s">
        <v>5</v>
      </c>
      <c r="F262" s="97" t="s">
        <v>6</v>
      </c>
      <c r="G262" s="98"/>
      <c r="H262" s="99"/>
      <c r="I262" s="95" t="s">
        <v>7</v>
      </c>
      <c r="J262" s="95" t="s">
        <v>8</v>
      </c>
    </row>
    <row r="263" spans="1:10">
      <c r="A263" s="96"/>
      <c r="B263" s="96"/>
      <c r="C263" s="96"/>
      <c r="D263" s="96"/>
      <c r="E263" s="96"/>
      <c r="F263" s="4" t="s">
        <v>9</v>
      </c>
      <c r="G263" s="4" t="s">
        <v>10</v>
      </c>
      <c r="H263" s="4" t="s">
        <v>11</v>
      </c>
      <c r="I263" s="96"/>
      <c r="J263" s="96"/>
    </row>
    <row r="264" spans="1:10">
      <c r="A264" s="5" t="s">
        <v>1053</v>
      </c>
      <c r="B264" s="6">
        <v>44956.793618958334</v>
      </c>
      <c r="C264" s="5" t="s">
        <v>35</v>
      </c>
      <c r="D264" s="7"/>
      <c r="E264" s="8"/>
      <c r="F264" s="9">
        <v>4774.2700000000004</v>
      </c>
      <c r="I264" s="10" t="s">
        <v>9</v>
      </c>
      <c r="J264" s="8" t="s">
        <v>35</v>
      </c>
    </row>
    <row r="265" spans="1:10">
      <c r="A265" s="5" t="s">
        <v>1053</v>
      </c>
      <c r="B265" s="6">
        <v>44956.793618958334</v>
      </c>
      <c r="C265" s="5" t="s">
        <v>35</v>
      </c>
      <c r="D265" s="7"/>
      <c r="E265" s="8"/>
      <c r="H265" s="9">
        <v>587.29999999999995</v>
      </c>
      <c r="I265" s="5" t="s">
        <v>36</v>
      </c>
      <c r="J265" s="8" t="s">
        <v>35</v>
      </c>
    </row>
    <row r="266" spans="1:10">
      <c r="A266" s="5" t="s">
        <v>1053</v>
      </c>
      <c r="B266" s="6">
        <v>44956.793618958334</v>
      </c>
      <c r="C266" s="5" t="s">
        <v>35</v>
      </c>
      <c r="D266" s="7"/>
      <c r="E266" s="8"/>
      <c r="H266" s="9">
        <v>122</v>
      </c>
      <c r="I266" s="10" t="s">
        <v>37</v>
      </c>
      <c r="J266" s="8" t="s">
        <v>35</v>
      </c>
    </row>
    <row r="267" spans="1:10">
      <c r="A267" s="11" t="s">
        <v>22</v>
      </c>
      <c r="B267" s="3"/>
      <c r="C267" s="3"/>
      <c r="D267" s="7"/>
      <c r="E267" s="8"/>
      <c r="G267" s="9"/>
      <c r="I267" s="10"/>
      <c r="J267" s="8"/>
    </row>
    <row r="268" spans="1:10" ht="15.75">
      <c r="A268" s="13" t="s">
        <v>23</v>
      </c>
      <c r="B268" s="13" t="s">
        <v>24</v>
      </c>
      <c r="C268" s="13" t="s">
        <v>25</v>
      </c>
      <c r="D268" s="28">
        <v>112691554</v>
      </c>
      <c r="E268" s="14">
        <v>112691829</v>
      </c>
      <c r="G268" s="9"/>
      <c r="I268" s="10"/>
      <c r="J268" s="8"/>
    </row>
    <row r="269" spans="1:10" ht="15.75">
      <c r="D269" s="69">
        <v>112691614</v>
      </c>
      <c r="E269" s="34">
        <v>112691828</v>
      </c>
      <c r="F269" s="35" t="s">
        <v>1126</v>
      </c>
    </row>
    <row r="270" spans="1:10">
      <c r="A270" s="17" t="s">
        <v>1211</v>
      </c>
      <c r="B270" s="17"/>
      <c r="C270" s="17"/>
    </row>
    <row r="272" spans="1:10">
      <c r="A272" s="1" t="s">
        <v>0</v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>
      <c r="A273" s="3" t="s">
        <v>1093</v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95" t="s">
        <v>0</v>
      </c>
      <c r="B274" s="95" t="s">
        <v>2</v>
      </c>
      <c r="C274" s="95" t="s">
        <v>3</v>
      </c>
      <c r="D274" s="95" t="s">
        <v>4</v>
      </c>
      <c r="E274" s="95" t="s">
        <v>5</v>
      </c>
      <c r="F274" s="97" t="s">
        <v>6</v>
      </c>
      <c r="G274" s="98"/>
      <c r="H274" s="99"/>
      <c r="I274" s="95" t="s">
        <v>7</v>
      </c>
      <c r="J274" s="95" t="s">
        <v>8</v>
      </c>
    </row>
    <row r="275" spans="1:10">
      <c r="A275" s="96"/>
      <c r="B275" s="96"/>
      <c r="C275" s="96"/>
      <c r="D275" s="96"/>
      <c r="E275" s="96"/>
      <c r="F275" s="4" t="s">
        <v>9</v>
      </c>
      <c r="G275" s="4" t="s">
        <v>10</v>
      </c>
      <c r="H275" s="4" t="s">
        <v>11</v>
      </c>
      <c r="I275" s="96"/>
      <c r="J275" s="96"/>
    </row>
    <row r="276" spans="1:10">
      <c r="A276" s="5" t="s">
        <v>1094</v>
      </c>
      <c r="B276" s="6">
        <v>44957.7453475</v>
      </c>
      <c r="C276" s="5" t="s">
        <v>35</v>
      </c>
      <c r="D276" s="10"/>
      <c r="E276" s="8"/>
      <c r="F276" s="9">
        <v>3319.94</v>
      </c>
      <c r="I276" s="10" t="s">
        <v>9</v>
      </c>
      <c r="J276" s="8" t="s">
        <v>35</v>
      </c>
    </row>
    <row r="277" spans="1:10">
      <c r="A277" s="5" t="s">
        <v>1094</v>
      </c>
      <c r="B277" s="6">
        <v>44957.7453475</v>
      </c>
      <c r="C277" s="5" t="s">
        <v>35</v>
      </c>
      <c r="D277" s="10"/>
      <c r="E277" s="8"/>
      <c r="H277" s="9">
        <v>3718.16</v>
      </c>
      <c r="I277" s="5" t="s">
        <v>36</v>
      </c>
      <c r="J277" s="8" t="s">
        <v>35</v>
      </c>
    </row>
    <row r="278" spans="1:10">
      <c r="A278" s="5" t="s">
        <v>1094</v>
      </c>
      <c r="B278" s="6">
        <v>44957.7453475</v>
      </c>
      <c r="C278" s="5" t="s">
        <v>35</v>
      </c>
      <c r="D278" s="10"/>
      <c r="E278" s="8"/>
      <c r="H278" s="9">
        <v>327</v>
      </c>
      <c r="I278" s="10" t="s">
        <v>37</v>
      </c>
      <c r="J278" s="8" t="s">
        <v>35</v>
      </c>
    </row>
    <row r="279" spans="1:10">
      <c r="A279" s="11" t="s">
        <v>22</v>
      </c>
      <c r="B279" s="3"/>
      <c r="C279" s="3"/>
      <c r="D279" s="7"/>
      <c r="E279" s="8"/>
      <c r="F279" s="79"/>
      <c r="G279" s="9"/>
      <c r="I279" s="10"/>
      <c r="J279" s="5"/>
    </row>
    <row r="280" spans="1:10" ht="15.75">
      <c r="A280" s="13" t="s">
        <v>23</v>
      </c>
      <c r="B280" s="13" t="s">
        <v>24</v>
      </c>
      <c r="C280" s="13" t="s">
        <v>25</v>
      </c>
      <c r="D280" s="69">
        <v>112692561</v>
      </c>
      <c r="E280" s="14">
        <v>112692794</v>
      </c>
      <c r="G280" s="9"/>
      <c r="I280" s="10"/>
      <c r="J280" s="5"/>
    </row>
    <row r="281" spans="1:10">
      <c r="A281" s="5"/>
      <c r="B281" s="6"/>
      <c r="C281" s="5"/>
      <c r="D281" s="81" t="s">
        <v>641</v>
      </c>
      <c r="E281" s="8"/>
      <c r="G281" s="9"/>
      <c r="I281" s="10"/>
      <c r="J281" s="5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1131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5" t="s">
        <v>0</v>
      </c>
      <c r="B285" s="95" t="s">
        <v>2</v>
      </c>
      <c r="C285" s="95" t="s">
        <v>3</v>
      </c>
      <c r="D285" s="95" t="s">
        <v>4</v>
      </c>
      <c r="E285" s="95" t="s">
        <v>5</v>
      </c>
      <c r="F285" s="97" t="s">
        <v>6</v>
      </c>
      <c r="G285" s="98"/>
      <c r="H285" s="99"/>
      <c r="I285" s="95" t="s">
        <v>7</v>
      </c>
      <c r="J285" s="95" t="s">
        <v>8</v>
      </c>
    </row>
    <row r="286" spans="1:10">
      <c r="A286" s="96"/>
      <c r="B286" s="96"/>
      <c r="C286" s="96"/>
      <c r="D286" s="96"/>
      <c r="E286" s="96"/>
      <c r="F286" s="4" t="s">
        <v>9</v>
      </c>
      <c r="G286" s="4" t="s">
        <v>10</v>
      </c>
      <c r="H286" s="4" t="s">
        <v>11</v>
      </c>
      <c r="I286" s="96"/>
      <c r="J286" s="96"/>
    </row>
    <row r="287" spans="1:10">
      <c r="A287" s="5" t="s">
        <v>1132</v>
      </c>
      <c r="B287" s="6">
        <v>44958.791889699074</v>
      </c>
      <c r="C287" s="5" t="s">
        <v>35</v>
      </c>
      <c r="D287" s="7"/>
      <c r="E287" s="8"/>
      <c r="F287" s="9">
        <v>4838.7700000000004</v>
      </c>
      <c r="I287" s="10" t="s">
        <v>9</v>
      </c>
      <c r="J287" s="8" t="s">
        <v>35</v>
      </c>
    </row>
    <row r="288" spans="1:10">
      <c r="A288" s="5" t="s">
        <v>1132</v>
      </c>
      <c r="B288" s="6">
        <v>44958.791889699074</v>
      </c>
      <c r="C288" s="5" t="s">
        <v>35</v>
      </c>
      <c r="D288" s="7"/>
      <c r="E288" s="8"/>
      <c r="H288" s="9">
        <v>1383.01</v>
      </c>
      <c r="I288" s="5" t="s">
        <v>36</v>
      </c>
      <c r="J288" s="8" t="s">
        <v>35</v>
      </c>
    </row>
    <row r="289" spans="1:10">
      <c r="A289" s="11" t="s">
        <v>22</v>
      </c>
      <c r="B289" s="3"/>
      <c r="C289" s="3"/>
      <c r="D289" s="7"/>
      <c r="E289" s="8"/>
      <c r="F289" s="79"/>
      <c r="H289" s="9"/>
      <c r="I289" s="10"/>
      <c r="J289" s="8"/>
    </row>
    <row r="290" spans="1:10" ht="15.75">
      <c r="A290" s="13" t="s">
        <v>23</v>
      </c>
      <c r="B290" s="13" t="s">
        <v>24</v>
      </c>
      <c r="C290" s="13" t="s">
        <v>25</v>
      </c>
      <c r="D290" s="69">
        <v>112695131</v>
      </c>
      <c r="E290" s="14">
        <v>112695330</v>
      </c>
      <c r="H290" s="9"/>
      <c r="I290" s="10"/>
      <c r="J290" s="8"/>
    </row>
    <row r="291" spans="1:10">
      <c r="D291" s="81" t="s">
        <v>641</v>
      </c>
    </row>
    <row r="293" spans="1:10">
      <c r="A293" s="1" t="s">
        <v>0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3" t="s">
        <v>1169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95" t="s">
        <v>0</v>
      </c>
      <c r="B295" s="95" t="s">
        <v>2</v>
      </c>
      <c r="C295" s="95" t="s">
        <v>3</v>
      </c>
      <c r="D295" s="95" t="s">
        <v>4</v>
      </c>
      <c r="E295" s="95" t="s">
        <v>5</v>
      </c>
      <c r="F295" s="97" t="s">
        <v>6</v>
      </c>
      <c r="G295" s="98"/>
      <c r="H295" s="99"/>
      <c r="I295" s="95" t="s">
        <v>7</v>
      </c>
      <c r="J295" s="95" t="s">
        <v>8</v>
      </c>
    </row>
    <row r="296" spans="1:10">
      <c r="A296" s="96"/>
      <c r="B296" s="96"/>
      <c r="C296" s="96"/>
      <c r="D296" s="96"/>
      <c r="E296" s="96"/>
      <c r="F296" s="4" t="s">
        <v>9</v>
      </c>
      <c r="G296" s="4" t="s">
        <v>10</v>
      </c>
      <c r="H296" s="4" t="s">
        <v>11</v>
      </c>
      <c r="I296" s="96"/>
      <c r="J296" s="96"/>
    </row>
    <row r="297" spans="1:10">
      <c r="A297" s="5" t="s">
        <v>1170</v>
      </c>
      <c r="B297" s="6">
        <v>44959.791052974535</v>
      </c>
      <c r="C297" s="5" t="s">
        <v>35</v>
      </c>
      <c r="D297" s="7"/>
      <c r="E297" s="8"/>
      <c r="F297" s="9">
        <v>6526.73</v>
      </c>
      <c r="I297" s="10" t="s">
        <v>9</v>
      </c>
      <c r="J297" s="8" t="s">
        <v>35</v>
      </c>
    </row>
    <row r="298" spans="1:10">
      <c r="A298" s="5" t="s">
        <v>1170</v>
      </c>
      <c r="B298" s="6">
        <v>44959.791052974535</v>
      </c>
      <c r="C298" s="5" t="s">
        <v>35</v>
      </c>
      <c r="D298" s="7"/>
      <c r="E298" s="8"/>
      <c r="H298" s="9">
        <v>1516.69</v>
      </c>
      <c r="I298" s="5" t="s">
        <v>36</v>
      </c>
      <c r="J298" s="8" t="s">
        <v>35</v>
      </c>
    </row>
    <row r="299" spans="1:10">
      <c r="A299" s="11" t="s">
        <v>22</v>
      </c>
      <c r="B299" s="3"/>
      <c r="C299" s="3"/>
      <c r="D299" s="7"/>
      <c r="E299" s="8"/>
      <c r="H299" s="9"/>
      <c r="I299" s="10"/>
      <c r="J299" s="5"/>
    </row>
    <row r="300" spans="1:10" ht="15.75">
      <c r="A300" s="13" t="s">
        <v>23</v>
      </c>
      <c r="B300" s="13" t="s">
        <v>24</v>
      </c>
      <c r="C300" s="13" t="s">
        <v>25</v>
      </c>
      <c r="D300" s="69">
        <v>112723153</v>
      </c>
      <c r="E300" s="14">
        <v>112728948</v>
      </c>
      <c r="H300" s="9"/>
      <c r="I300" s="10"/>
      <c r="J300" s="5"/>
    </row>
    <row r="301" spans="1:10">
      <c r="D301" s="81" t="s">
        <v>641</v>
      </c>
    </row>
    <row r="303" spans="1:10">
      <c r="A303" s="1" t="s">
        <v>0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3" t="s">
        <v>1217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95" t="s">
        <v>0</v>
      </c>
      <c r="B305" s="95" t="s">
        <v>2</v>
      </c>
      <c r="C305" s="95" t="s">
        <v>3</v>
      </c>
      <c r="D305" s="95" t="s">
        <v>4</v>
      </c>
      <c r="E305" s="95" t="s">
        <v>5</v>
      </c>
      <c r="F305" s="97" t="s">
        <v>6</v>
      </c>
      <c r="G305" s="98"/>
      <c r="H305" s="99"/>
      <c r="I305" s="95" t="s">
        <v>7</v>
      </c>
      <c r="J305" s="95" t="s">
        <v>8</v>
      </c>
    </row>
    <row r="306" spans="1:10">
      <c r="A306" s="96"/>
      <c r="B306" s="96"/>
      <c r="C306" s="96"/>
      <c r="D306" s="96"/>
      <c r="E306" s="96"/>
      <c r="F306" s="4" t="s">
        <v>9</v>
      </c>
      <c r="G306" s="4" t="s">
        <v>10</v>
      </c>
      <c r="H306" s="4" t="s">
        <v>11</v>
      </c>
      <c r="I306" s="96"/>
      <c r="J306" s="96"/>
    </row>
    <row r="307" spans="1:10">
      <c r="A307" s="5" t="s">
        <v>1218</v>
      </c>
      <c r="B307" s="6">
        <v>44960.792540127317</v>
      </c>
      <c r="C307" s="5" t="s">
        <v>35</v>
      </c>
      <c r="D307" s="7"/>
      <c r="E307" s="8"/>
      <c r="F307" s="9">
        <v>4918.04</v>
      </c>
      <c r="I307" s="10" t="s">
        <v>9</v>
      </c>
      <c r="J307" s="8" t="s">
        <v>35</v>
      </c>
    </row>
    <row r="308" spans="1:10">
      <c r="A308" s="5" t="s">
        <v>1218</v>
      </c>
      <c r="B308" s="6">
        <v>44960.792540127317</v>
      </c>
      <c r="C308" s="5" t="s">
        <v>35</v>
      </c>
      <c r="D308" s="7"/>
      <c r="E308" s="8"/>
      <c r="H308" s="9">
        <v>1673.24</v>
      </c>
      <c r="I308" s="5" t="s">
        <v>36</v>
      </c>
      <c r="J308" s="8" t="s">
        <v>35</v>
      </c>
    </row>
    <row r="309" spans="1:10">
      <c r="A309" s="11" t="s">
        <v>22</v>
      </c>
      <c r="B309" s="3"/>
      <c r="C309" s="3"/>
      <c r="D309" s="7"/>
      <c r="E309" s="8"/>
      <c r="H309" s="9"/>
      <c r="I309" s="10"/>
      <c r="J309" s="5"/>
    </row>
    <row r="310" spans="1:10" ht="15.75">
      <c r="A310" s="13" t="s">
        <v>23</v>
      </c>
      <c r="B310" s="13" t="s">
        <v>24</v>
      </c>
      <c r="C310" s="13" t="s">
        <v>25</v>
      </c>
      <c r="D310" s="69">
        <v>112723156</v>
      </c>
      <c r="E310" s="14">
        <v>112728949</v>
      </c>
      <c r="H310" s="9"/>
      <c r="I310" s="10"/>
      <c r="J310" s="5"/>
    </row>
    <row r="311" spans="1:10">
      <c r="D311" s="81" t="s">
        <v>641</v>
      </c>
    </row>
    <row r="313" spans="1:10">
      <c r="A313" s="1" t="s">
        <v>0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3" t="s">
        <v>1214</v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95" t="s">
        <v>0</v>
      </c>
      <c r="B315" s="95" t="s">
        <v>2</v>
      </c>
      <c r="C315" s="95" t="s">
        <v>3</v>
      </c>
      <c r="D315" s="95" t="s">
        <v>4</v>
      </c>
      <c r="E315" s="95" t="s">
        <v>5</v>
      </c>
      <c r="F315" s="97" t="s">
        <v>6</v>
      </c>
      <c r="G315" s="98"/>
      <c r="H315" s="99"/>
      <c r="I315" s="95" t="s">
        <v>7</v>
      </c>
      <c r="J315" s="95" t="s">
        <v>8</v>
      </c>
    </row>
    <row r="316" spans="1:10">
      <c r="A316" s="96"/>
      <c r="B316" s="96"/>
      <c r="C316" s="96"/>
      <c r="D316" s="96"/>
      <c r="E316" s="96"/>
      <c r="F316" s="4" t="s">
        <v>9</v>
      </c>
      <c r="G316" s="4" t="s">
        <v>10</v>
      </c>
      <c r="H316" s="4" t="s">
        <v>11</v>
      </c>
      <c r="I316" s="96"/>
      <c r="J316" s="96"/>
    </row>
    <row r="317" spans="1:10">
      <c r="A317" s="5" t="s">
        <v>1225</v>
      </c>
      <c r="B317" s="6">
        <v>44961.58353635417</v>
      </c>
      <c r="C317" s="5" t="s">
        <v>35</v>
      </c>
      <c r="D317" s="7"/>
      <c r="E317" s="8"/>
      <c r="F317" s="9">
        <v>4938.24</v>
      </c>
      <c r="I317" s="10" t="s">
        <v>9</v>
      </c>
      <c r="J317" s="8" t="s">
        <v>35</v>
      </c>
    </row>
    <row r="318" spans="1:10">
      <c r="A318" s="5" t="s">
        <v>1225</v>
      </c>
      <c r="B318" s="6">
        <v>44961.58353635417</v>
      </c>
      <c r="C318" s="5" t="s">
        <v>35</v>
      </c>
      <c r="D318" s="7"/>
      <c r="E318" s="8"/>
      <c r="H318" s="9">
        <v>808.36</v>
      </c>
      <c r="I318" s="5" t="s">
        <v>36</v>
      </c>
      <c r="J318" s="8" t="s">
        <v>35</v>
      </c>
    </row>
    <row r="319" spans="1:10">
      <c r="A319" s="11" t="s">
        <v>22</v>
      </c>
      <c r="B319" s="3"/>
      <c r="C319" s="3"/>
      <c r="D319" s="7"/>
      <c r="E319" s="8"/>
      <c r="H319" s="9"/>
      <c r="I319" s="10"/>
      <c r="J319" s="5"/>
    </row>
    <row r="320" spans="1:10" ht="15.75">
      <c r="A320" s="13" t="s">
        <v>23</v>
      </c>
      <c r="B320" s="13" t="s">
        <v>24</v>
      </c>
      <c r="C320" s="13" t="s">
        <v>25</v>
      </c>
      <c r="D320" s="69">
        <v>112728767</v>
      </c>
      <c r="E320" s="14">
        <v>112728950</v>
      </c>
      <c r="H320" s="9"/>
      <c r="I320" s="10"/>
      <c r="J320" s="5"/>
    </row>
    <row r="321" spans="1:10">
      <c r="D321" s="81" t="s">
        <v>641</v>
      </c>
    </row>
    <row r="323" spans="1:10">
      <c r="A323" s="1" t="s">
        <v>0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3" t="s">
        <v>1283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95" t="s">
        <v>0</v>
      </c>
      <c r="B325" s="95" t="s">
        <v>2</v>
      </c>
      <c r="C325" s="95" t="s">
        <v>3</v>
      </c>
      <c r="D325" s="95" t="s">
        <v>4</v>
      </c>
      <c r="E325" s="95" t="s">
        <v>5</v>
      </c>
      <c r="F325" s="97" t="s">
        <v>6</v>
      </c>
      <c r="G325" s="98"/>
      <c r="H325" s="99"/>
      <c r="I325" s="95" t="s">
        <v>7</v>
      </c>
      <c r="J325" s="95" t="s">
        <v>8</v>
      </c>
    </row>
    <row r="326" spans="1:10">
      <c r="A326" s="96"/>
      <c r="B326" s="96"/>
      <c r="C326" s="96"/>
      <c r="D326" s="96"/>
      <c r="E326" s="96"/>
      <c r="F326" s="4" t="s">
        <v>9</v>
      </c>
      <c r="G326" s="4" t="s">
        <v>10</v>
      </c>
      <c r="H326" s="4" t="s">
        <v>11</v>
      </c>
      <c r="I326" s="96"/>
      <c r="J326" s="96"/>
    </row>
    <row r="327" spans="1:10">
      <c r="A327" s="5" t="s">
        <v>1284</v>
      </c>
      <c r="B327" s="6">
        <v>44963.793147118056</v>
      </c>
      <c r="C327" s="5" t="s">
        <v>35</v>
      </c>
      <c r="D327" s="7"/>
      <c r="E327" s="8"/>
      <c r="F327" s="9">
        <v>4690.71</v>
      </c>
      <c r="I327" s="10" t="s">
        <v>9</v>
      </c>
      <c r="J327" s="8" t="s">
        <v>35</v>
      </c>
    </row>
    <row r="328" spans="1:10">
      <c r="A328" s="5" t="s">
        <v>1284</v>
      </c>
      <c r="B328" s="6">
        <v>44963.793147118056</v>
      </c>
      <c r="C328" s="5" t="s">
        <v>35</v>
      </c>
      <c r="D328" s="7"/>
      <c r="E328" s="8"/>
      <c r="H328" s="9">
        <v>2713.26</v>
      </c>
      <c r="I328" s="5" t="s">
        <v>36</v>
      </c>
      <c r="J328" s="8" t="s">
        <v>35</v>
      </c>
    </row>
    <row r="329" spans="1:10">
      <c r="A329" s="11" t="s">
        <v>22</v>
      </c>
      <c r="B329" s="3"/>
      <c r="C329" s="3"/>
      <c r="D329" s="7"/>
      <c r="E329" s="8"/>
      <c r="H329" s="9"/>
      <c r="I329" s="10"/>
      <c r="J329" s="5"/>
    </row>
    <row r="330" spans="1:10" ht="15.75">
      <c r="A330" s="13" t="s">
        <v>23</v>
      </c>
      <c r="B330" s="13" t="s">
        <v>24</v>
      </c>
      <c r="C330" s="13" t="s">
        <v>25</v>
      </c>
      <c r="D330" s="69">
        <v>112730343</v>
      </c>
      <c r="E330" s="14">
        <v>112730435</v>
      </c>
      <c r="H330" s="9"/>
      <c r="I330" s="10"/>
      <c r="J330" s="5"/>
    </row>
    <row r="331" spans="1:10">
      <c r="D331" s="81" t="s">
        <v>641</v>
      </c>
    </row>
    <row r="333" spans="1:10">
      <c r="A333" s="1" t="s">
        <v>0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3" t="s">
        <v>1322</v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>
      <c r="A335" s="95" t="s">
        <v>0</v>
      </c>
      <c r="B335" s="95" t="s">
        <v>2</v>
      </c>
      <c r="C335" s="95" t="s">
        <v>3</v>
      </c>
      <c r="D335" s="95" t="s">
        <v>4</v>
      </c>
      <c r="E335" s="95" t="s">
        <v>5</v>
      </c>
      <c r="F335" s="97" t="s">
        <v>6</v>
      </c>
      <c r="G335" s="98"/>
      <c r="H335" s="99"/>
      <c r="I335" s="95" t="s">
        <v>7</v>
      </c>
      <c r="J335" s="95" t="s">
        <v>8</v>
      </c>
    </row>
    <row r="336" spans="1:10">
      <c r="A336" s="96"/>
      <c r="B336" s="96"/>
      <c r="C336" s="96"/>
      <c r="D336" s="96"/>
      <c r="E336" s="96"/>
      <c r="F336" s="4" t="s">
        <v>9</v>
      </c>
      <c r="G336" s="4" t="s">
        <v>10</v>
      </c>
      <c r="H336" s="4" t="s">
        <v>11</v>
      </c>
      <c r="I336" s="96"/>
      <c r="J336" s="96"/>
    </row>
    <row r="337" spans="1:10">
      <c r="A337" s="5" t="s">
        <v>1323</v>
      </c>
      <c r="B337" s="6">
        <v>44964.791741932873</v>
      </c>
      <c r="C337" s="5" t="s">
        <v>35</v>
      </c>
      <c r="D337" s="7"/>
      <c r="E337" s="8"/>
      <c r="F337" s="9">
        <v>3938.47</v>
      </c>
      <c r="I337" s="10" t="s">
        <v>9</v>
      </c>
      <c r="J337" s="8" t="s">
        <v>35</v>
      </c>
    </row>
    <row r="338" spans="1:10">
      <c r="A338" s="5" t="s">
        <v>1323</v>
      </c>
      <c r="B338" s="6">
        <v>44964.791741932873</v>
      </c>
      <c r="C338" s="5" t="s">
        <v>35</v>
      </c>
      <c r="D338" s="7"/>
      <c r="E338" s="8"/>
      <c r="H338" s="9">
        <v>1536.14</v>
      </c>
      <c r="I338" s="5" t="s">
        <v>36</v>
      </c>
      <c r="J338" s="8" t="s">
        <v>35</v>
      </c>
    </row>
    <row r="339" spans="1:10">
      <c r="A339" s="11" t="s">
        <v>22</v>
      </c>
      <c r="B339" s="3"/>
      <c r="C339" s="3"/>
      <c r="D339" s="7"/>
      <c r="E339" s="8"/>
      <c r="H339" s="9"/>
      <c r="I339" s="10"/>
      <c r="J339" s="5"/>
    </row>
    <row r="340" spans="1:10" ht="15.75">
      <c r="A340" s="13" t="s">
        <v>23</v>
      </c>
      <c r="B340" s="13" t="s">
        <v>24</v>
      </c>
      <c r="C340" s="13" t="s">
        <v>25</v>
      </c>
      <c r="D340" s="69">
        <v>112732198</v>
      </c>
      <c r="E340" s="14">
        <v>112732445</v>
      </c>
      <c r="H340" s="9"/>
      <c r="I340" s="10"/>
      <c r="J340" s="5"/>
    </row>
    <row r="341" spans="1:10">
      <c r="D341" s="81" t="s">
        <v>641</v>
      </c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1355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95" t="s">
        <v>0</v>
      </c>
      <c r="B345" s="95" t="s">
        <v>2</v>
      </c>
      <c r="C345" s="95" t="s">
        <v>3</v>
      </c>
      <c r="D345" s="95" t="s">
        <v>4</v>
      </c>
      <c r="E345" s="95" t="s">
        <v>5</v>
      </c>
      <c r="F345" s="97" t="s">
        <v>6</v>
      </c>
      <c r="G345" s="98"/>
      <c r="H345" s="99"/>
      <c r="I345" s="95" t="s">
        <v>7</v>
      </c>
      <c r="J345" s="95" t="s">
        <v>8</v>
      </c>
    </row>
    <row r="346" spans="1:10">
      <c r="A346" s="96"/>
      <c r="B346" s="96"/>
      <c r="C346" s="96"/>
      <c r="D346" s="96"/>
      <c r="E346" s="96"/>
      <c r="F346" s="4" t="s">
        <v>9</v>
      </c>
      <c r="G346" s="4" t="s">
        <v>10</v>
      </c>
      <c r="H346" s="4" t="s">
        <v>11</v>
      </c>
      <c r="I346" s="96"/>
      <c r="J346" s="96"/>
    </row>
    <row r="347" spans="1:10">
      <c r="A347" s="5" t="s">
        <v>1356</v>
      </c>
      <c r="B347" s="6">
        <v>44965.792372627315</v>
      </c>
      <c r="C347" s="5" t="s">
        <v>35</v>
      </c>
      <c r="D347" s="7"/>
      <c r="E347" s="8"/>
      <c r="F347" s="9">
        <v>3848.57</v>
      </c>
      <c r="I347" s="10" t="s">
        <v>9</v>
      </c>
      <c r="J347" s="8" t="s">
        <v>35</v>
      </c>
    </row>
    <row r="348" spans="1:10">
      <c r="A348" s="5" t="s">
        <v>1356</v>
      </c>
      <c r="B348" s="6">
        <v>44965.792372627315</v>
      </c>
      <c r="C348" s="5" t="s">
        <v>35</v>
      </c>
      <c r="D348" s="7"/>
      <c r="E348" s="8"/>
      <c r="H348" s="9">
        <v>1034.1300000000001</v>
      </c>
      <c r="I348" s="5" t="s">
        <v>36</v>
      </c>
      <c r="J348" s="8" t="s">
        <v>35</v>
      </c>
    </row>
    <row r="349" spans="1:10">
      <c r="A349" s="11" t="s">
        <v>22</v>
      </c>
      <c r="B349" s="3"/>
      <c r="C349" s="3"/>
      <c r="D349" s="7"/>
      <c r="E349" s="8"/>
      <c r="F349" s="9"/>
      <c r="I349" s="10"/>
      <c r="J349" s="5"/>
    </row>
    <row r="350" spans="1:10" ht="15.75">
      <c r="A350" s="13" t="s">
        <v>23</v>
      </c>
      <c r="B350" s="13" t="s">
        <v>24</v>
      </c>
      <c r="C350" s="13" t="s">
        <v>25</v>
      </c>
      <c r="D350" s="69">
        <v>112733901</v>
      </c>
      <c r="E350" s="14">
        <v>112734046</v>
      </c>
      <c r="F350" s="9"/>
      <c r="I350" s="10"/>
      <c r="J350" s="5"/>
    </row>
    <row r="351" spans="1:10">
      <c r="D351" s="81" t="s">
        <v>641</v>
      </c>
    </row>
    <row r="353" spans="1:10">
      <c r="A353" s="1" t="s">
        <v>0</v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3" t="s">
        <v>1394</v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>
      <c r="A355" s="95" t="s">
        <v>0</v>
      </c>
      <c r="B355" s="95" t="s">
        <v>2</v>
      </c>
      <c r="C355" s="95" t="s">
        <v>3</v>
      </c>
      <c r="D355" s="95" t="s">
        <v>4</v>
      </c>
      <c r="E355" s="95" t="s">
        <v>5</v>
      </c>
      <c r="F355" s="97" t="s">
        <v>6</v>
      </c>
      <c r="G355" s="98"/>
      <c r="H355" s="99"/>
      <c r="I355" s="95" t="s">
        <v>7</v>
      </c>
      <c r="J355" s="95" t="s">
        <v>8</v>
      </c>
    </row>
    <row r="356" spans="1:10">
      <c r="A356" s="96"/>
      <c r="B356" s="96"/>
      <c r="C356" s="96"/>
      <c r="D356" s="96"/>
      <c r="E356" s="96"/>
      <c r="F356" s="4" t="s">
        <v>9</v>
      </c>
      <c r="G356" s="4" t="s">
        <v>10</v>
      </c>
      <c r="H356" s="4" t="s">
        <v>11</v>
      </c>
      <c r="I356" s="96"/>
      <c r="J356" s="96"/>
    </row>
    <row r="357" spans="1:10">
      <c r="A357" s="5" t="s">
        <v>1395</v>
      </c>
      <c r="B357" s="6">
        <v>44966.791762962966</v>
      </c>
      <c r="C357" s="5" t="s">
        <v>35</v>
      </c>
      <c r="D357" s="7"/>
      <c r="E357" s="8"/>
      <c r="F357" s="9">
        <v>4687.16</v>
      </c>
      <c r="I357" s="10" t="s">
        <v>9</v>
      </c>
      <c r="J357" s="8" t="s">
        <v>35</v>
      </c>
    </row>
    <row r="358" spans="1:10">
      <c r="A358" s="5" t="s">
        <v>1395</v>
      </c>
      <c r="B358" s="6">
        <v>44966.791762962966</v>
      </c>
      <c r="C358" s="5" t="s">
        <v>35</v>
      </c>
      <c r="D358" s="7"/>
      <c r="E358" s="8"/>
      <c r="H358" s="9">
        <v>1739.2</v>
      </c>
      <c r="I358" s="5" t="s">
        <v>36</v>
      </c>
      <c r="J358" s="8" t="s">
        <v>35</v>
      </c>
    </row>
    <row r="359" spans="1:10">
      <c r="A359" s="11" t="s">
        <v>22</v>
      </c>
      <c r="B359" s="3"/>
      <c r="C359" s="3"/>
      <c r="D359" s="7"/>
      <c r="E359" s="8"/>
      <c r="G359" s="9"/>
      <c r="I359" s="10"/>
      <c r="J359" s="8"/>
    </row>
    <row r="360" spans="1:10" ht="15.75">
      <c r="A360" s="13" t="s">
        <v>23</v>
      </c>
      <c r="B360" s="13" t="s">
        <v>24</v>
      </c>
      <c r="C360" s="13" t="s">
        <v>25</v>
      </c>
      <c r="D360" s="69">
        <v>112736188</v>
      </c>
      <c r="E360" s="14">
        <v>112736336</v>
      </c>
      <c r="G360" s="9"/>
      <c r="I360" s="10"/>
      <c r="J360" s="8"/>
    </row>
    <row r="361" spans="1:10">
      <c r="A361" s="5"/>
      <c r="B361" s="6"/>
      <c r="C361" s="5"/>
      <c r="D361" s="81" t="s">
        <v>641</v>
      </c>
      <c r="E361" s="8"/>
      <c r="G361" s="9"/>
      <c r="I361" s="10"/>
      <c r="J361" s="8"/>
    </row>
    <row r="363" spans="1:10">
      <c r="A363" s="1" t="s">
        <v>0</v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3" t="s">
        <v>1433</v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>
      <c r="A365" s="95" t="s">
        <v>0</v>
      </c>
      <c r="B365" s="95" t="s">
        <v>2</v>
      </c>
      <c r="C365" s="95" t="s">
        <v>3</v>
      </c>
      <c r="D365" s="95" t="s">
        <v>4</v>
      </c>
      <c r="E365" s="95" t="s">
        <v>5</v>
      </c>
      <c r="F365" s="97" t="s">
        <v>6</v>
      </c>
      <c r="G365" s="98"/>
      <c r="H365" s="99"/>
      <c r="I365" s="95" t="s">
        <v>7</v>
      </c>
      <c r="J365" s="95" t="s">
        <v>8</v>
      </c>
    </row>
    <row r="366" spans="1:10">
      <c r="A366" s="96"/>
      <c r="B366" s="96"/>
      <c r="C366" s="96"/>
      <c r="D366" s="96"/>
      <c r="E366" s="96"/>
      <c r="F366" s="4" t="s">
        <v>9</v>
      </c>
      <c r="G366" s="4" t="s">
        <v>10</v>
      </c>
      <c r="H366" s="4" t="s">
        <v>11</v>
      </c>
      <c r="I366" s="96"/>
      <c r="J366" s="96"/>
    </row>
    <row r="367" spans="1:10">
      <c r="A367" s="5" t="s">
        <v>1435</v>
      </c>
      <c r="B367" s="6">
        <v>44967.791930613428</v>
      </c>
      <c r="C367" s="5" t="s">
        <v>35</v>
      </c>
      <c r="D367" s="7"/>
      <c r="E367" s="8"/>
      <c r="F367" s="9">
        <v>4283.08</v>
      </c>
      <c r="I367" s="10" t="s">
        <v>9</v>
      </c>
      <c r="J367" s="8" t="s">
        <v>35</v>
      </c>
    </row>
    <row r="368" spans="1:10">
      <c r="A368" s="5" t="s">
        <v>1435</v>
      </c>
      <c r="B368" s="6">
        <v>44967.791930613428</v>
      </c>
      <c r="C368" s="5" t="s">
        <v>35</v>
      </c>
      <c r="D368" s="7"/>
      <c r="E368" s="8"/>
      <c r="H368" s="9">
        <v>3967.1</v>
      </c>
      <c r="I368" s="5" t="s">
        <v>36</v>
      </c>
      <c r="J368" s="8" t="s">
        <v>35</v>
      </c>
    </row>
    <row r="369" spans="1:10">
      <c r="A369" s="11" t="s">
        <v>22</v>
      </c>
      <c r="B369" s="3"/>
      <c r="C369" s="3"/>
      <c r="D369" s="7"/>
      <c r="E369" s="8"/>
      <c r="H369" s="9"/>
      <c r="I369" s="10"/>
      <c r="J369" s="5"/>
    </row>
    <row r="370" spans="1:10" ht="15.75">
      <c r="A370" s="13" t="s">
        <v>23</v>
      </c>
      <c r="B370" s="13" t="s">
        <v>24</v>
      </c>
      <c r="C370" s="13" t="s">
        <v>25</v>
      </c>
      <c r="D370" s="28">
        <v>112736282</v>
      </c>
      <c r="E370" s="14">
        <v>112736338</v>
      </c>
      <c r="H370" s="9"/>
      <c r="I370" s="10"/>
      <c r="J370" s="5"/>
    </row>
    <row r="371" spans="1:10">
      <c r="A371" s="5"/>
      <c r="B371" s="6"/>
      <c r="C371" s="5"/>
      <c r="D371" s="84"/>
      <c r="E371" s="8"/>
      <c r="H371" s="9"/>
      <c r="I371" s="10"/>
      <c r="J371" s="5"/>
    </row>
    <row r="372" spans="1:10">
      <c r="A372" s="5"/>
      <c r="B372" s="6"/>
      <c r="C372" s="5"/>
      <c r="D372" s="7"/>
      <c r="E372" s="8"/>
      <c r="H372" s="9"/>
      <c r="I372" s="10"/>
      <c r="J372" s="5"/>
    </row>
    <row r="373" spans="1:10">
      <c r="A373" s="1" t="s">
        <v>0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3" t="s">
        <v>1429</v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>
      <c r="A375" s="95" t="s">
        <v>0</v>
      </c>
      <c r="B375" s="95" t="s">
        <v>2</v>
      </c>
      <c r="C375" s="95" t="s">
        <v>3</v>
      </c>
      <c r="D375" s="95" t="s">
        <v>4</v>
      </c>
      <c r="E375" s="95" t="s">
        <v>5</v>
      </c>
      <c r="F375" s="97" t="s">
        <v>6</v>
      </c>
      <c r="G375" s="98"/>
      <c r="H375" s="99"/>
      <c r="I375" s="95" t="s">
        <v>7</v>
      </c>
      <c r="J375" s="95" t="s">
        <v>8</v>
      </c>
    </row>
    <row r="376" spans="1:10">
      <c r="A376" s="96"/>
      <c r="B376" s="96"/>
      <c r="C376" s="96"/>
      <c r="D376" s="96"/>
      <c r="E376" s="96"/>
      <c r="F376" s="4" t="s">
        <v>9</v>
      </c>
      <c r="G376" s="4" t="s">
        <v>10</v>
      </c>
      <c r="H376" s="4" t="s">
        <v>11</v>
      </c>
      <c r="I376" s="96"/>
      <c r="J376" s="96"/>
    </row>
    <row r="377" spans="1:10">
      <c r="A377" s="5" t="s">
        <v>1434</v>
      </c>
      <c r="B377" s="6">
        <v>44968.584251423614</v>
      </c>
      <c r="C377" s="5" t="s">
        <v>35</v>
      </c>
      <c r="D377" s="7"/>
      <c r="E377" s="8"/>
      <c r="F377" s="9">
        <v>4411.05</v>
      </c>
      <c r="I377" s="10" t="s">
        <v>9</v>
      </c>
      <c r="J377" s="8" t="s">
        <v>35</v>
      </c>
    </row>
    <row r="378" spans="1:10">
      <c r="A378" s="5" t="s">
        <v>1434</v>
      </c>
      <c r="B378" s="6">
        <v>44968.584251423614</v>
      </c>
      <c r="C378" s="5" t="s">
        <v>35</v>
      </c>
      <c r="D378" s="7"/>
      <c r="E378" s="8"/>
      <c r="H378" s="9">
        <v>864.16</v>
      </c>
      <c r="I378" s="5" t="s">
        <v>36</v>
      </c>
      <c r="J378" s="8" t="s">
        <v>35</v>
      </c>
    </row>
    <row r="379" spans="1:10">
      <c r="A379" s="11" t="s">
        <v>22</v>
      </c>
      <c r="B379" s="3"/>
      <c r="C379" s="3"/>
      <c r="D379" s="7"/>
      <c r="E379" s="8"/>
      <c r="H379" s="9"/>
      <c r="I379" s="10"/>
      <c r="J379" s="5"/>
    </row>
    <row r="380" spans="1:10" ht="15.75">
      <c r="A380" s="13" t="s">
        <v>23</v>
      </c>
      <c r="B380" s="13" t="s">
        <v>24</v>
      </c>
      <c r="C380" s="13" t="s">
        <v>25</v>
      </c>
      <c r="D380" s="69">
        <v>112762117</v>
      </c>
      <c r="E380" s="14">
        <v>112774109</v>
      </c>
      <c r="H380" s="9"/>
      <c r="I380" s="10"/>
      <c r="J380" s="5"/>
    </row>
    <row r="381" spans="1:10">
      <c r="D381" s="81" t="s">
        <v>641</v>
      </c>
    </row>
    <row r="382" spans="1:10">
      <c r="A382" s="17" t="s">
        <v>1568</v>
      </c>
      <c r="B382" s="30"/>
      <c r="C382" s="30"/>
    </row>
    <row r="383" spans="1:10">
      <c r="A383" s="1" t="s">
        <v>0</v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>
      <c r="A384" s="3" t="s">
        <v>1496</v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>
      <c r="A385" s="95" t="s">
        <v>0</v>
      </c>
      <c r="B385" s="95" t="s">
        <v>2</v>
      </c>
      <c r="C385" s="95" t="s">
        <v>3</v>
      </c>
      <c r="D385" s="95" t="s">
        <v>4</v>
      </c>
      <c r="E385" s="95" t="s">
        <v>5</v>
      </c>
      <c r="F385" s="97" t="s">
        <v>6</v>
      </c>
      <c r="G385" s="98"/>
      <c r="H385" s="99"/>
      <c r="I385" s="95" t="s">
        <v>7</v>
      </c>
      <c r="J385" s="95" t="s">
        <v>8</v>
      </c>
    </row>
    <row r="386" spans="1:10">
      <c r="A386" s="96"/>
      <c r="B386" s="96"/>
      <c r="C386" s="96"/>
      <c r="D386" s="96"/>
      <c r="E386" s="96"/>
      <c r="F386" s="4" t="s">
        <v>9</v>
      </c>
      <c r="G386" s="4" t="s">
        <v>10</v>
      </c>
      <c r="H386" s="4" t="s">
        <v>11</v>
      </c>
      <c r="I386" s="96"/>
      <c r="J386" s="96"/>
    </row>
    <row r="387" spans="1:10">
      <c r="A387" s="5" t="s">
        <v>1497</v>
      </c>
      <c r="B387" s="6">
        <v>44970.791855543983</v>
      </c>
      <c r="C387" s="5" t="s">
        <v>35</v>
      </c>
      <c r="D387" s="7"/>
      <c r="E387" s="8"/>
      <c r="F387" s="9">
        <v>20613.22</v>
      </c>
      <c r="I387" s="10" t="s">
        <v>9</v>
      </c>
      <c r="J387" s="8" t="s">
        <v>35</v>
      </c>
    </row>
    <row r="388" spans="1:10">
      <c r="A388" s="5" t="s">
        <v>1497</v>
      </c>
      <c r="B388" s="6">
        <v>44970.791855543983</v>
      </c>
      <c r="C388" s="5" t="s">
        <v>35</v>
      </c>
      <c r="D388" s="7"/>
      <c r="E388" s="8"/>
      <c r="H388" s="9">
        <v>1672.25</v>
      </c>
      <c r="I388" s="5" t="s">
        <v>36</v>
      </c>
      <c r="J388" s="8" t="s">
        <v>35</v>
      </c>
    </row>
    <row r="389" spans="1:10">
      <c r="A389" s="11" t="s">
        <v>22</v>
      </c>
      <c r="B389" s="3"/>
      <c r="C389" s="3"/>
      <c r="D389" s="7"/>
      <c r="E389" s="8"/>
      <c r="H389" s="9"/>
      <c r="I389" s="10"/>
      <c r="J389" s="5"/>
    </row>
    <row r="390" spans="1:10" ht="15.75">
      <c r="A390" s="13" t="s">
        <v>23</v>
      </c>
      <c r="B390" s="13" t="s">
        <v>24</v>
      </c>
      <c r="C390" s="13" t="s">
        <v>25</v>
      </c>
      <c r="D390" s="69">
        <v>112774001</v>
      </c>
      <c r="E390" s="14">
        <v>112774111</v>
      </c>
      <c r="H390" s="9"/>
      <c r="I390" s="10"/>
      <c r="J390" s="5"/>
    </row>
    <row r="391" spans="1:10">
      <c r="D391" s="81" t="s">
        <v>641</v>
      </c>
    </row>
    <row r="393" spans="1:10">
      <c r="A393" s="1" t="s">
        <v>0</v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3" t="s">
        <v>1535</v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>
      <c r="A395" s="95" t="s">
        <v>0</v>
      </c>
      <c r="B395" s="95" t="s">
        <v>2</v>
      </c>
      <c r="C395" s="95" t="s">
        <v>3</v>
      </c>
      <c r="D395" s="95" t="s">
        <v>4</v>
      </c>
      <c r="E395" s="95" t="s">
        <v>5</v>
      </c>
      <c r="F395" s="97" t="s">
        <v>6</v>
      </c>
      <c r="G395" s="98"/>
      <c r="H395" s="99"/>
      <c r="I395" s="95" t="s">
        <v>7</v>
      </c>
      <c r="J395" s="95" t="s">
        <v>8</v>
      </c>
    </row>
    <row r="396" spans="1:10">
      <c r="A396" s="96"/>
      <c r="B396" s="96"/>
      <c r="C396" s="96"/>
      <c r="D396" s="96"/>
      <c r="E396" s="96"/>
      <c r="F396" s="4" t="s">
        <v>9</v>
      </c>
      <c r="G396" s="4" t="s">
        <v>10</v>
      </c>
      <c r="H396" s="4" t="s">
        <v>11</v>
      </c>
      <c r="I396" s="96"/>
      <c r="J396" s="96"/>
    </row>
    <row r="397" spans="1:10">
      <c r="A397" s="5" t="s">
        <v>1536</v>
      </c>
      <c r="B397" s="6">
        <v>44971.79510275463</v>
      </c>
      <c r="C397" s="5" t="s">
        <v>35</v>
      </c>
      <c r="D397" s="7"/>
      <c r="E397" s="8"/>
      <c r="F397" s="9">
        <v>5031.3500000000004</v>
      </c>
      <c r="I397" s="10" t="s">
        <v>9</v>
      </c>
      <c r="J397" s="8" t="s">
        <v>35</v>
      </c>
    </row>
    <row r="398" spans="1:10">
      <c r="A398" s="5" t="s">
        <v>1536</v>
      </c>
      <c r="B398" s="6">
        <v>44971.79510275463</v>
      </c>
      <c r="C398" s="5" t="s">
        <v>35</v>
      </c>
      <c r="D398" s="7"/>
      <c r="E398" s="8"/>
      <c r="H398" s="9">
        <v>2380.16</v>
      </c>
      <c r="I398" s="5" t="s">
        <v>36</v>
      </c>
      <c r="J398" s="8" t="s">
        <v>35</v>
      </c>
    </row>
    <row r="399" spans="1:10">
      <c r="A399" s="11" t="s">
        <v>22</v>
      </c>
      <c r="B399" s="3"/>
      <c r="C399" s="3"/>
      <c r="D399" s="7"/>
      <c r="E399" s="8"/>
      <c r="H399" s="9"/>
      <c r="I399" s="10"/>
      <c r="J399" s="5"/>
    </row>
    <row r="400" spans="1:10" ht="15.75">
      <c r="A400" s="13" t="s">
        <v>23</v>
      </c>
      <c r="B400" s="13" t="s">
        <v>24</v>
      </c>
      <c r="C400" s="13" t="s">
        <v>25</v>
      </c>
      <c r="D400" s="69">
        <v>112775839</v>
      </c>
      <c r="E400" s="14">
        <v>112782186</v>
      </c>
      <c r="H400" s="9"/>
      <c r="I400" s="10"/>
      <c r="J400" s="5"/>
    </row>
    <row r="401" spans="1:10">
      <c r="D401" s="81" t="s">
        <v>641</v>
      </c>
    </row>
    <row r="403" spans="1:10">
      <c r="A403" s="1" t="s">
        <v>0</v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3" t="s">
        <v>1572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95" t="s">
        <v>0</v>
      </c>
      <c r="B405" s="95" t="s">
        <v>2</v>
      </c>
      <c r="C405" s="95" t="s">
        <v>3</v>
      </c>
      <c r="D405" s="95" t="s">
        <v>4</v>
      </c>
      <c r="E405" s="95" t="s">
        <v>5</v>
      </c>
      <c r="F405" s="97" t="s">
        <v>6</v>
      </c>
      <c r="G405" s="98"/>
      <c r="H405" s="99"/>
      <c r="I405" s="95" t="s">
        <v>7</v>
      </c>
      <c r="J405" s="95" t="s">
        <v>8</v>
      </c>
    </row>
    <row r="406" spans="1:10">
      <c r="A406" s="96"/>
      <c r="B406" s="96"/>
      <c r="C406" s="96"/>
      <c r="D406" s="96"/>
      <c r="E406" s="96"/>
      <c r="F406" s="4" t="s">
        <v>9</v>
      </c>
      <c r="G406" s="4" t="s">
        <v>10</v>
      </c>
      <c r="H406" s="4" t="s">
        <v>11</v>
      </c>
      <c r="I406" s="96"/>
      <c r="J406" s="96"/>
    </row>
    <row r="407" spans="1:10">
      <c r="A407" s="5" t="s">
        <v>1573</v>
      </c>
      <c r="B407" s="6">
        <v>44972.791746863426</v>
      </c>
      <c r="C407" s="5" t="s">
        <v>35</v>
      </c>
      <c r="D407" s="7"/>
      <c r="E407" s="8"/>
      <c r="F407" s="9">
        <v>4127.2299999999996</v>
      </c>
      <c r="I407" s="10" t="s">
        <v>9</v>
      </c>
      <c r="J407" s="8" t="s">
        <v>35</v>
      </c>
    </row>
    <row r="408" spans="1:10">
      <c r="A408" s="5" t="s">
        <v>1573</v>
      </c>
      <c r="B408" s="6">
        <v>44972.791746863426</v>
      </c>
      <c r="C408" s="5" t="s">
        <v>35</v>
      </c>
      <c r="D408" s="7"/>
      <c r="E408" s="8"/>
      <c r="H408" s="9">
        <v>1852.84</v>
      </c>
      <c r="I408" s="5" t="s">
        <v>36</v>
      </c>
      <c r="J408" s="8" t="s">
        <v>35</v>
      </c>
    </row>
    <row r="409" spans="1:10">
      <c r="A409" s="11" t="s">
        <v>22</v>
      </c>
      <c r="B409" s="3"/>
      <c r="C409" s="3"/>
      <c r="D409" s="7"/>
      <c r="E409" s="8"/>
      <c r="H409" s="9"/>
      <c r="I409" s="10"/>
      <c r="J409" s="5"/>
    </row>
    <row r="410" spans="1:10" ht="15.75">
      <c r="A410" s="13" t="s">
        <v>23</v>
      </c>
      <c r="B410" s="13" t="s">
        <v>24</v>
      </c>
      <c r="C410" s="13" t="s">
        <v>25</v>
      </c>
      <c r="D410" s="69">
        <v>112790241</v>
      </c>
      <c r="E410" s="14">
        <v>112790417</v>
      </c>
      <c r="H410" s="9"/>
      <c r="I410" s="10"/>
      <c r="J410" s="5"/>
    </row>
    <row r="411" spans="1:10">
      <c r="D411" s="81" t="s">
        <v>641</v>
      </c>
    </row>
    <row r="413" spans="1:10">
      <c r="A413" s="1" t="s">
        <v>0</v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3" t="s">
        <v>1612</v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>
      <c r="A415" s="95" t="s">
        <v>0</v>
      </c>
      <c r="B415" s="95" t="s">
        <v>2</v>
      </c>
      <c r="C415" s="95" t="s">
        <v>3</v>
      </c>
      <c r="D415" s="95" t="s">
        <v>4</v>
      </c>
      <c r="E415" s="95" t="s">
        <v>5</v>
      </c>
      <c r="F415" s="97" t="s">
        <v>6</v>
      </c>
      <c r="G415" s="98"/>
      <c r="H415" s="99"/>
      <c r="I415" s="95" t="s">
        <v>7</v>
      </c>
      <c r="J415" s="95" t="s">
        <v>8</v>
      </c>
    </row>
    <row r="416" spans="1:10">
      <c r="A416" s="96"/>
      <c r="B416" s="96"/>
      <c r="C416" s="96"/>
      <c r="D416" s="96"/>
      <c r="E416" s="96"/>
      <c r="F416" s="4" t="s">
        <v>9</v>
      </c>
      <c r="G416" s="4" t="s">
        <v>10</v>
      </c>
      <c r="H416" s="4" t="s">
        <v>11</v>
      </c>
      <c r="I416" s="96"/>
      <c r="J416" s="96"/>
    </row>
    <row r="417" spans="1:10">
      <c r="A417" s="5" t="s">
        <v>1613</v>
      </c>
      <c r="B417" s="6">
        <v>44973.79174064815</v>
      </c>
      <c r="C417" s="5" t="s">
        <v>35</v>
      </c>
      <c r="D417" s="7"/>
      <c r="E417" s="8"/>
      <c r="F417" s="9">
        <v>4600.3100000000004</v>
      </c>
      <c r="I417" s="10" t="s">
        <v>9</v>
      </c>
      <c r="J417" s="8" t="s">
        <v>35</v>
      </c>
    </row>
    <row r="418" spans="1:10">
      <c r="A418" s="5" t="s">
        <v>1613</v>
      </c>
      <c r="B418" s="6">
        <v>44973.79174064815</v>
      </c>
      <c r="C418" s="5" t="s">
        <v>35</v>
      </c>
      <c r="D418" s="7"/>
      <c r="E418" s="8"/>
      <c r="H418" s="9">
        <v>1359.83</v>
      </c>
      <c r="I418" s="5" t="s">
        <v>36</v>
      </c>
      <c r="J418" s="8" t="s">
        <v>35</v>
      </c>
    </row>
    <row r="419" spans="1:10">
      <c r="A419" s="11" t="s">
        <v>22</v>
      </c>
      <c r="B419" s="3"/>
      <c r="C419" s="3"/>
      <c r="D419" s="7"/>
      <c r="E419" s="8"/>
      <c r="H419" s="9"/>
      <c r="I419" s="10"/>
      <c r="J419" s="8"/>
    </row>
    <row r="420" spans="1:10" ht="15.75">
      <c r="A420" s="13" t="s">
        <v>23</v>
      </c>
      <c r="B420" s="13" t="s">
        <v>24</v>
      </c>
      <c r="C420" s="13" t="s">
        <v>25</v>
      </c>
      <c r="D420" s="69">
        <v>112799837</v>
      </c>
      <c r="E420" s="14">
        <v>112799950</v>
      </c>
      <c r="H420" s="9"/>
      <c r="I420" s="10"/>
      <c r="J420" s="8"/>
    </row>
    <row r="421" spans="1:10">
      <c r="D421" s="81" t="s">
        <v>641</v>
      </c>
    </row>
    <row r="423" spans="1:10">
      <c r="A423" s="1" t="s">
        <v>0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3" t="s">
        <v>1656</v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95" t="s">
        <v>0</v>
      </c>
      <c r="B425" s="95" t="s">
        <v>2</v>
      </c>
      <c r="C425" s="95" t="s">
        <v>3</v>
      </c>
      <c r="D425" s="95" t="s">
        <v>4</v>
      </c>
      <c r="E425" s="95" t="s">
        <v>5</v>
      </c>
      <c r="F425" s="97" t="s">
        <v>6</v>
      </c>
      <c r="G425" s="98"/>
      <c r="H425" s="99"/>
      <c r="I425" s="95" t="s">
        <v>7</v>
      </c>
      <c r="J425" s="95" t="s">
        <v>8</v>
      </c>
    </row>
    <row r="426" spans="1:10">
      <c r="A426" s="96"/>
      <c r="B426" s="96"/>
      <c r="C426" s="96"/>
      <c r="D426" s="96"/>
      <c r="E426" s="96"/>
      <c r="F426" s="4" t="s">
        <v>9</v>
      </c>
      <c r="G426" s="4" t="s">
        <v>10</v>
      </c>
      <c r="H426" s="4" t="s">
        <v>11</v>
      </c>
      <c r="I426" s="96"/>
      <c r="J426" s="96"/>
    </row>
    <row r="427" spans="1:10">
      <c r="A427" s="5" t="s">
        <v>1658</v>
      </c>
      <c r="B427" s="6">
        <v>44974.814158067129</v>
      </c>
      <c r="C427" s="5" t="s">
        <v>35</v>
      </c>
      <c r="D427" s="7"/>
      <c r="E427" s="8"/>
      <c r="F427" s="9">
        <v>5030.8599999999997</v>
      </c>
      <c r="I427" s="10" t="s">
        <v>9</v>
      </c>
      <c r="J427" s="8" t="s">
        <v>35</v>
      </c>
    </row>
    <row r="428" spans="1:10">
      <c r="A428" s="5" t="s">
        <v>1658</v>
      </c>
      <c r="B428" s="6">
        <v>44974.814158067129</v>
      </c>
      <c r="C428" s="5" t="s">
        <v>35</v>
      </c>
      <c r="D428" s="7"/>
      <c r="E428" s="8"/>
      <c r="H428" s="9">
        <v>1461.81</v>
      </c>
      <c r="I428" s="5" t="s">
        <v>36</v>
      </c>
      <c r="J428" s="8" t="s">
        <v>35</v>
      </c>
    </row>
    <row r="429" spans="1:10">
      <c r="A429" s="11" t="s">
        <v>22</v>
      </c>
      <c r="B429" s="3"/>
      <c r="C429" s="3"/>
      <c r="D429" s="7"/>
      <c r="E429" s="8"/>
      <c r="G429" s="9"/>
      <c r="I429" s="10"/>
      <c r="J429" s="8"/>
    </row>
    <row r="430" spans="1:10" ht="15.75">
      <c r="A430" s="13" t="s">
        <v>23</v>
      </c>
      <c r="B430" s="13" t="s">
        <v>24</v>
      </c>
      <c r="C430" s="13" t="s">
        <v>25</v>
      </c>
      <c r="D430" s="69">
        <v>112799801</v>
      </c>
      <c r="E430" s="14">
        <v>112799951</v>
      </c>
      <c r="G430" s="9"/>
      <c r="I430" s="10"/>
      <c r="J430" s="8"/>
    </row>
    <row r="431" spans="1:10">
      <c r="A431" s="5"/>
      <c r="B431" s="6"/>
      <c r="C431" s="5"/>
      <c r="D431" s="81" t="s">
        <v>641</v>
      </c>
      <c r="E431" s="8"/>
      <c r="G431" s="9"/>
      <c r="I431" s="10"/>
      <c r="J431" s="8"/>
    </row>
    <row r="432" spans="1:10">
      <c r="A432" s="5"/>
      <c r="B432" s="6"/>
      <c r="C432" s="5"/>
      <c r="D432" s="7"/>
      <c r="E432" s="8"/>
      <c r="G432" s="9"/>
      <c r="I432" s="10"/>
      <c r="J432" s="8"/>
    </row>
    <row r="433" spans="1:10">
      <c r="A433" s="1" t="s">
        <v>0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3" t="s">
        <v>1649</v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95" t="s">
        <v>0</v>
      </c>
      <c r="B435" s="95" t="s">
        <v>2</v>
      </c>
      <c r="C435" s="95" t="s">
        <v>3</v>
      </c>
      <c r="D435" s="95" t="s">
        <v>4</v>
      </c>
      <c r="E435" s="95" t="s">
        <v>5</v>
      </c>
      <c r="F435" s="97" t="s">
        <v>6</v>
      </c>
      <c r="G435" s="98"/>
      <c r="H435" s="99"/>
      <c r="I435" s="95" t="s">
        <v>7</v>
      </c>
      <c r="J435" s="95" t="s">
        <v>8</v>
      </c>
    </row>
    <row r="436" spans="1:10">
      <c r="A436" s="96"/>
      <c r="B436" s="96"/>
      <c r="C436" s="96"/>
      <c r="D436" s="96"/>
      <c r="E436" s="96"/>
      <c r="F436" s="4" t="s">
        <v>9</v>
      </c>
      <c r="G436" s="4" t="s">
        <v>10</v>
      </c>
      <c r="H436" s="4" t="s">
        <v>11</v>
      </c>
      <c r="I436" s="96"/>
      <c r="J436" s="96"/>
    </row>
    <row r="437" spans="1:10">
      <c r="A437" s="5" t="s">
        <v>1657</v>
      </c>
      <c r="B437" s="6">
        <v>44975.594503668981</v>
      </c>
      <c r="C437" s="5" t="s">
        <v>35</v>
      </c>
      <c r="D437" s="7"/>
      <c r="E437" s="8"/>
      <c r="F437" s="9">
        <v>3851.91</v>
      </c>
      <c r="I437" s="10" t="s">
        <v>9</v>
      </c>
      <c r="J437" s="8" t="s">
        <v>35</v>
      </c>
    </row>
    <row r="438" spans="1:10">
      <c r="A438" s="5" t="s">
        <v>1657</v>
      </c>
      <c r="B438" s="6">
        <v>44975.594503668981</v>
      </c>
      <c r="C438" s="5" t="s">
        <v>35</v>
      </c>
      <c r="D438" s="7"/>
      <c r="E438" s="8"/>
      <c r="H438" s="9">
        <v>1016.57</v>
      </c>
      <c r="I438" s="5" t="s">
        <v>36</v>
      </c>
      <c r="J438" s="8" t="s">
        <v>35</v>
      </c>
    </row>
    <row r="439" spans="1:10">
      <c r="A439" s="11" t="s">
        <v>22</v>
      </c>
      <c r="B439" s="3"/>
      <c r="C439" s="3"/>
      <c r="D439" s="7"/>
      <c r="E439" s="8"/>
      <c r="G439" s="9"/>
      <c r="I439" s="10"/>
      <c r="J439" s="8"/>
    </row>
    <row r="440" spans="1:10" ht="15.75">
      <c r="A440" s="13" t="s">
        <v>23</v>
      </c>
      <c r="B440" s="13" t="s">
        <v>24</v>
      </c>
      <c r="C440" s="13" t="s">
        <v>25</v>
      </c>
      <c r="D440" s="69">
        <v>112808014</v>
      </c>
      <c r="E440" s="14">
        <v>112808128</v>
      </c>
      <c r="G440" s="9"/>
      <c r="I440" s="10"/>
      <c r="J440" s="8"/>
    </row>
    <row r="441" spans="1:10">
      <c r="D441" s="81" t="s">
        <v>641</v>
      </c>
    </row>
    <row r="443" spans="1:10">
      <c r="A443" s="1" t="s">
        <v>0</v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3" t="s">
        <v>1714</v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95" t="s">
        <v>0</v>
      </c>
      <c r="B445" s="95" t="s">
        <v>2</v>
      </c>
      <c r="C445" s="95" t="s">
        <v>3</v>
      </c>
      <c r="D445" s="95" t="s">
        <v>4</v>
      </c>
      <c r="E445" s="95" t="s">
        <v>5</v>
      </c>
      <c r="F445" s="97" t="s">
        <v>6</v>
      </c>
      <c r="G445" s="98"/>
      <c r="H445" s="99"/>
      <c r="I445" s="95" t="s">
        <v>7</v>
      </c>
      <c r="J445" s="95" t="s">
        <v>8</v>
      </c>
    </row>
    <row r="446" spans="1:10">
      <c r="A446" s="96"/>
      <c r="B446" s="96"/>
      <c r="C446" s="96"/>
      <c r="D446" s="96"/>
      <c r="E446" s="96"/>
      <c r="F446" s="4" t="s">
        <v>9</v>
      </c>
      <c r="G446" s="4" t="s">
        <v>10</v>
      </c>
      <c r="H446" s="4" t="s">
        <v>11</v>
      </c>
      <c r="I446" s="96"/>
      <c r="J446" s="96"/>
    </row>
    <row r="447" spans="1:10">
      <c r="A447" s="40" t="s">
        <v>1715</v>
      </c>
      <c r="B447" s="52"/>
      <c r="C447" s="40"/>
      <c r="D447" s="23"/>
      <c r="E447" s="8"/>
      <c r="H447" s="9"/>
      <c r="I447" s="5"/>
      <c r="J447" s="8"/>
    </row>
    <row r="448" spans="1:10">
      <c r="A448" s="11" t="s">
        <v>22</v>
      </c>
      <c r="B448" s="3"/>
      <c r="C448" s="3"/>
      <c r="D448" s="7"/>
      <c r="E448" s="8"/>
      <c r="G448" s="9"/>
      <c r="I448" s="10"/>
      <c r="J448" s="8"/>
    </row>
    <row r="449" spans="1:10">
      <c r="A449" s="13" t="s">
        <v>23</v>
      </c>
      <c r="B449" s="13" t="s">
        <v>24</v>
      </c>
      <c r="C449" s="13" t="s">
        <v>25</v>
      </c>
      <c r="D449" s="7"/>
      <c r="E449" s="8"/>
      <c r="G449" s="9"/>
      <c r="I449" s="10"/>
      <c r="J449" s="8"/>
    </row>
    <row r="451" spans="1:10">
      <c r="A451" s="1" t="s">
        <v>0</v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>
      <c r="A452" s="3" t="s">
        <v>1716</v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>
      <c r="A453" s="95" t="s">
        <v>0</v>
      </c>
      <c r="B453" s="95" t="s">
        <v>2</v>
      </c>
      <c r="C453" s="95" t="s">
        <v>3</v>
      </c>
      <c r="D453" s="95" t="s">
        <v>4</v>
      </c>
      <c r="E453" s="95" t="s">
        <v>5</v>
      </c>
      <c r="F453" s="97" t="s">
        <v>6</v>
      </c>
      <c r="G453" s="98"/>
      <c r="H453" s="99"/>
      <c r="I453" s="95" t="s">
        <v>7</v>
      </c>
      <c r="J453" s="95" t="s">
        <v>8</v>
      </c>
    </row>
    <row r="454" spans="1:10">
      <c r="A454" s="96"/>
      <c r="B454" s="96"/>
      <c r="C454" s="96"/>
      <c r="D454" s="96"/>
      <c r="E454" s="96"/>
      <c r="F454" s="4" t="s">
        <v>9</v>
      </c>
      <c r="G454" s="4" t="s">
        <v>10</v>
      </c>
      <c r="H454" s="4" t="s">
        <v>11</v>
      </c>
      <c r="I454" s="96"/>
      <c r="J454" s="96"/>
    </row>
    <row r="455" spans="1:10">
      <c r="A455" s="40" t="s">
        <v>1715</v>
      </c>
      <c r="B455" s="52"/>
      <c r="C455" s="40"/>
      <c r="D455" s="23"/>
      <c r="E455" s="8"/>
      <c r="H455" s="9"/>
      <c r="I455" s="5"/>
      <c r="J455" s="8"/>
    </row>
    <row r="456" spans="1:10">
      <c r="A456" s="11" t="s">
        <v>22</v>
      </c>
      <c r="B456" s="3"/>
      <c r="C456" s="3"/>
      <c r="D456" s="7"/>
      <c r="E456" s="8"/>
      <c r="G456" s="9"/>
      <c r="I456" s="10"/>
      <c r="J456" s="8"/>
    </row>
    <row r="457" spans="1:10">
      <c r="A457" s="13" t="s">
        <v>23</v>
      </c>
      <c r="B457" s="13" t="s">
        <v>24</v>
      </c>
      <c r="C457" s="13" t="s">
        <v>25</v>
      </c>
      <c r="D457" s="7"/>
      <c r="E457" s="8"/>
      <c r="G457" s="9"/>
      <c r="I457" s="10"/>
      <c r="J457" s="8"/>
    </row>
    <row r="460" spans="1:10">
      <c r="A460" s="1" t="s">
        <v>0</v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>
      <c r="A461" s="3" t="s">
        <v>1728</v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>
      <c r="A462" s="95" t="s">
        <v>0</v>
      </c>
      <c r="B462" s="95" t="s">
        <v>2</v>
      </c>
      <c r="C462" s="95" t="s">
        <v>3</v>
      </c>
      <c r="D462" s="95" t="s">
        <v>4</v>
      </c>
      <c r="E462" s="95" t="s">
        <v>5</v>
      </c>
      <c r="F462" s="97" t="s">
        <v>6</v>
      </c>
      <c r="G462" s="98"/>
      <c r="H462" s="99"/>
      <c r="I462" s="95" t="s">
        <v>7</v>
      </c>
      <c r="J462" s="95" t="s">
        <v>8</v>
      </c>
    </row>
    <row r="463" spans="1:10">
      <c r="A463" s="96"/>
      <c r="B463" s="96"/>
      <c r="C463" s="96"/>
      <c r="D463" s="96"/>
      <c r="E463" s="96"/>
      <c r="F463" s="4" t="s">
        <v>9</v>
      </c>
      <c r="G463" s="4" t="s">
        <v>10</v>
      </c>
      <c r="H463" s="4" t="s">
        <v>11</v>
      </c>
      <c r="I463" s="96"/>
      <c r="J463" s="96"/>
    </row>
    <row r="464" spans="1:10">
      <c r="A464" s="5" t="s">
        <v>1729</v>
      </c>
      <c r="B464" s="6">
        <v>44979.795215752318</v>
      </c>
      <c r="C464" s="5" t="s">
        <v>35</v>
      </c>
      <c r="D464" s="7"/>
      <c r="E464" s="8"/>
      <c r="F464" s="9">
        <v>4269</v>
      </c>
      <c r="I464" s="10" t="s">
        <v>9</v>
      </c>
      <c r="J464" s="8" t="s">
        <v>35</v>
      </c>
    </row>
    <row r="465" spans="1:10">
      <c r="A465" s="5" t="s">
        <v>1729</v>
      </c>
      <c r="B465" s="6">
        <v>44979.795215752318</v>
      </c>
      <c r="C465" s="5" t="s">
        <v>35</v>
      </c>
      <c r="D465" s="7"/>
      <c r="E465" s="8"/>
      <c r="H465" s="9">
        <v>1313.05</v>
      </c>
      <c r="I465" s="5" t="s">
        <v>36</v>
      </c>
      <c r="J465" s="8" t="s">
        <v>35</v>
      </c>
    </row>
    <row r="466" spans="1:10">
      <c r="A466" s="11" t="s">
        <v>22</v>
      </c>
      <c r="B466" s="3"/>
      <c r="C466" s="3"/>
      <c r="D466" s="7"/>
      <c r="E466" s="8"/>
      <c r="H466" s="9"/>
      <c r="I466" s="10"/>
      <c r="J466" s="5"/>
    </row>
    <row r="467" spans="1:10">
      <c r="A467" s="13" t="s">
        <v>23</v>
      </c>
      <c r="B467" s="13" t="s">
        <v>24</v>
      </c>
      <c r="C467" s="13" t="s">
        <v>25</v>
      </c>
      <c r="D467" s="7"/>
      <c r="E467" s="8"/>
      <c r="H467" s="9"/>
      <c r="I467" s="10"/>
      <c r="J467" s="5"/>
    </row>
  </sheetData>
  <mergeCells count="368">
    <mergeCell ref="A453:A454"/>
    <mergeCell ref="B453:B454"/>
    <mergeCell ref="C453:C454"/>
    <mergeCell ref="D453:D454"/>
    <mergeCell ref="E453:E454"/>
    <mergeCell ref="F453:H453"/>
    <mergeCell ref="I453:I454"/>
    <mergeCell ref="J453:J454"/>
    <mergeCell ref="A425:A426"/>
    <mergeCell ref="B425:B426"/>
    <mergeCell ref="C425:C426"/>
    <mergeCell ref="D425:D426"/>
    <mergeCell ref="E425:E426"/>
    <mergeCell ref="F425:H425"/>
    <mergeCell ref="I425:I426"/>
    <mergeCell ref="J425:J426"/>
    <mergeCell ref="A445:A446"/>
    <mergeCell ref="B445:B446"/>
    <mergeCell ref="C445:C446"/>
    <mergeCell ref="D445:D446"/>
    <mergeCell ref="E445:E446"/>
    <mergeCell ref="F445:H445"/>
    <mergeCell ref="I445:I446"/>
    <mergeCell ref="J445:J446"/>
    <mergeCell ref="I355:I356"/>
    <mergeCell ref="J355:J356"/>
    <mergeCell ref="A355:A356"/>
    <mergeCell ref="B355:B356"/>
    <mergeCell ref="C355:C356"/>
    <mergeCell ref="D355:D356"/>
    <mergeCell ref="E355:E356"/>
    <mergeCell ref="F355:H355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I335:I336"/>
    <mergeCell ref="J335:J336"/>
    <mergeCell ref="A335:A336"/>
    <mergeCell ref="B335:B336"/>
    <mergeCell ref="C335:C336"/>
    <mergeCell ref="D335:D336"/>
    <mergeCell ref="E335:E336"/>
    <mergeCell ref="F335:H335"/>
    <mergeCell ref="I305:I306"/>
    <mergeCell ref="J305:J306"/>
    <mergeCell ref="A305:A306"/>
    <mergeCell ref="B305:B306"/>
    <mergeCell ref="C305:C306"/>
    <mergeCell ref="D305:D306"/>
    <mergeCell ref="E305:E306"/>
    <mergeCell ref="F305:H305"/>
    <mergeCell ref="I315:I316"/>
    <mergeCell ref="J315:J316"/>
    <mergeCell ref="A315:A316"/>
    <mergeCell ref="B315:B316"/>
    <mergeCell ref="C315:C316"/>
    <mergeCell ref="D315:D316"/>
    <mergeCell ref="E315:E316"/>
    <mergeCell ref="F315:H315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I274:I275"/>
    <mergeCell ref="J274:J275"/>
    <mergeCell ref="A274:A275"/>
    <mergeCell ref="B274:B275"/>
    <mergeCell ref="C274:C275"/>
    <mergeCell ref="D274:D275"/>
    <mergeCell ref="E274:E275"/>
    <mergeCell ref="F274:H274"/>
    <mergeCell ref="J295:J296"/>
    <mergeCell ref="A295:A296"/>
    <mergeCell ref="B295:B296"/>
    <mergeCell ref="D295:D296"/>
    <mergeCell ref="E295:E296"/>
    <mergeCell ref="F295:H295"/>
    <mergeCell ref="I295:I296"/>
    <mergeCell ref="C295:C296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I96:I97"/>
    <mergeCell ref="J96:J97"/>
    <mergeCell ref="A96:A97"/>
    <mergeCell ref="B96:B97"/>
    <mergeCell ref="C96:C97"/>
    <mergeCell ref="D96:D97"/>
    <mergeCell ref="E96:E97"/>
    <mergeCell ref="F96:H96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E34:E35"/>
    <mergeCell ref="F34:H34"/>
    <mergeCell ref="I34:I35"/>
    <mergeCell ref="J34:J35"/>
    <mergeCell ref="A34:A35"/>
    <mergeCell ref="B34:B35"/>
    <mergeCell ref="C34:C35"/>
    <mergeCell ref="D34:D3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I75:I76"/>
    <mergeCell ref="J75:J76"/>
    <mergeCell ref="A75:A76"/>
    <mergeCell ref="B75:B76"/>
    <mergeCell ref="C75:C76"/>
    <mergeCell ref="D75:D76"/>
    <mergeCell ref="E75:E76"/>
    <mergeCell ref="F75:H75"/>
    <mergeCell ref="E86:E87"/>
    <mergeCell ref="F86:H86"/>
    <mergeCell ref="I86:I87"/>
    <mergeCell ref="J86:J87"/>
    <mergeCell ref="A86:A87"/>
    <mergeCell ref="B86:B87"/>
    <mergeCell ref="C86:C87"/>
    <mergeCell ref="D86:D87"/>
    <mergeCell ref="A116:A117"/>
    <mergeCell ref="B116:B117"/>
    <mergeCell ref="C116:C117"/>
    <mergeCell ref="D116:D117"/>
    <mergeCell ref="E116:E117"/>
    <mergeCell ref="F127:H127"/>
    <mergeCell ref="I127:I128"/>
    <mergeCell ref="J127:J128"/>
    <mergeCell ref="I116:I117"/>
    <mergeCell ref="J116:J117"/>
    <mergeCell ref="F116:H116"/>
    <mergeCell ref="A127:A128"/>
    <mergeCell ref="B127:B128"/>
    <mergeCell ref="C127:C128"/>
    <mergeCell ref="D127:D128"/>
    <mergeCell ref="E127:E128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I167:I168"/>
    <mergeCell ref="J167:J168"/>
    <mergeCell ref="A167:A168"/>
    <mergeCell ref="B167:B168"/>
    <mergeCell ref="C167:C168"/>
    <mergeCell ref="D167:D168"/>
    <mergeCell ref="E167:E168"/>
    <mergeCell ref="F167:H167"/>
    <mergeCell ref="I157:I158"/>
    <mergeCell ref="J157:J158"/>
    <mergeCell ref="A157:A158"/>
    <mergeCell ref="B157:B158"/>
    <mergeCell ref="C157:C158"/>
    <mergeCell ref="D157:D158"/>
    <mergeCell ref="E157:E158"/>
    <mergeCell ref="F157:H157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I375:I376"/>
    <mergeCell ref="J375:J376"/>
    <mergeCell ref="A375:A376"/>
    <mergeCell ref="B375:B376"/>
    <mergeCell ref="C375:C376"/>
    <mergeCell ref="D375:D376"/>
    <mergeCell ref="E375:E376"/>
    <mergeCell ref="F375:H375"/>
    <mergeCell ref="I365:I366"/>
    <mergeCell ref="J365:J366"/>
    <mergeCell ref="A365:A366"/>
    <mergeCell ref="B365:B366"/>
    <mergeCell ref="C365:C366"/>
    <mergeCell ref="D365:D366"/>
    <mergeCell ref="E365:E366"/>
    <mergeCell ref="F365:H365"/>
    <mergeCell ref="I385:I386"/>
    <mergeCell ref="J385:J386"/>
    <mergeCell ref="A385:A386"/>
    <mergeCell ref="B385:B386"/>
    <mergeCell ref="C385:C386"/>
    <mergeCell ref="D385:D386"/>
    <mergeCell ref="E385:E386"/>
    <mergeCell ref="F385:H385"/>
    <mergeCell ref="I405:I406"/>
    <mergeCell ref="J405:J406"/>
    <mergeCell ref="A405:A406"/>
    <mergeCell ref="B405:B406"/>
    <mergeCell ref="C405:C406"/>
    <mergeCell ref="D405:D406"/>
    <mergeCell ref="E405:E406"/>
    <mergeCell ref="F405:H405"/>
    <mergeCell ref="I395:I396"/>
    <mergeCell ref="J395:J396"/>
    <mergeCell ref="A395:A396"/>
    <mergeCell ref="B395:B396"/>
    <mergeCell ref="C395:C396"/>
    <mergeCell ref="D395:D396"/>
    <mergeCell ref="E395:E396"/>
    <mergeCell ref="F395:H395"/>
    <mergeCell ref="I462:I463"/>
    <mergeCell ref="J462:J463"/>
    <mergeCell ref="A462:A463"/>
    <mergeCell ref="B462:B463"/>
    <mergeCell ref="C462:C463"/>
    <mergeCell ref="D462:D463"/>
    <mergeCell ref="E462:E463"/>
    <mergeCell ref="F462:H462"/>
    <mergeCell ref="I415:I416"/>
    <mergeCell ref="J415:J416"/>
    <mergeCell ref="A415:A416"/>
    <mergeCell ref="B415:B416"/>
    <mergeCell ref="C415:C416"/>
    <mergeCell ref="D415:D416"/>
    <mergeCell ref="E415:E416"/>
    <mergeCell ref="F415:H415"/>
    <mergeCell ref="I435:I436"/>
    <mergeCell ref="J435:J436"/>
    <mergeCell ref="A435:A436"/>
    <mergeCell ref="B435:B436"/>
    <mergeCell ref="C435:C436"/>
    <mergeCell ref="D435:D436"/>
    <mergeCell ref="E435:E436"/>
    <mergeCell ref="F435:H435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A262-2673-4FFE-90E0-5837DC2664A3}">
  <sheetPr>
    <tabColor theme="9"/>
  </sheetPr>
  <dimension ref="A1:J419"/>
  <sheetViews>
    <sheetView topLeftCell="A381" workbookViewId="0">
      <selection activeCell="E391" sqref="E39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185</v>
      </c>
      <c r="B5" s="6">
        <v>44926.675066655094</v>
      </c>
      <c r="C5" s="5" t="s">
        <v>186</v>
      </c>
      <c r="D5" s="7"/>
      <c r="E5" s="8"/>
      <c r="F5" s="9">
        <v>3166.11</v>
      </c>
      <c r="I5" s="10" t="s">
        <v>9</v>
      </c>
      <c r="J5" s="5" t="s">
        <v>186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112517560</v>
      </c>
      <c r="E7" s="14">
        <v>112517744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5" t="s">
        <v>0</v>
      </c>
      <c r="B12" s="95" t="s">
        <v>2</v>
      </c>
      <c r="C12" s="95" t="s">
        <v>3</v>
      </c>
      <c r="D12" s="95" t="s">
        <v>4</v>
      </c>
      <c r="E12" s="95" t="s">
        <v>5</v>
      </c>
      <c r="F12" s="97" t="s">
        <v>6</v>
      </c>
      <c r="G12" s="98"/>
      <c r="H12" s="99"/>
      <c r="I12" s="95" t="s">
        <v>7</v>
      </c>
      <c r="J12" s="95" t="s">
        <v>8</v>
      </c>
    </row>
    <row r="13" spans="1:10">
      <c r="A13" s="96"/>
      <c r="B13" s="96"/>
      <c r="C13" s="96"/>
      <c r="D13" s="96"/>
      <c r="E13" s="96"/>
      <c r="F13" s="4" t="s">
        <v>9</v>
      </c>
      <c r="G13" s="4" t="s">
        <v>10</v>
      </c>
      <c r="H13" s="4" t="s">
        <v>11</v>
      </c>
      <c r="I13" s="96"/>
      <c r="J13" s="96"/>
    </row>
    <row r="14" spans="1:10">
      <c r="A14" s="17" t="s">
        <v>270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5" t="s">
        <v>0</v>
      </c>
      <c r="B21" s="95" t="s">
        <v>2</v>
      </c>
      <c r="C21" s="95" t="s">
        <v>3</v>
      </c>
      <c r="D21" s="95" t="s">
        <v>4</v>
      </c>
      <c r="E21" s="95" t="s">
        <v>5</v>
      </c>
      <c r="F21" s="97" t="s">
        <v>6</v>
      </c>
      <c r="G21" s="98"/>
      <c r="H21" s="99"/>
      <c r="I21" s="95" t="s">
        <v>7</v>
      </c>
      <c r="J21" s="95" t="s">
        <v>8</v>
      </c>
    </row>
    <row r="22" spans="1:10">
      <c r="A22" s="96"/>
      <c r="B22" s="96"/>
      <c r="C22" s="96"/>
      <c r="D22" s="96"/>
      <c r="E22" s="96"/>
      <c r="F22" s="4" t="s">
        <v>9</v>
      </c>
      <c r="G22" s="4" t="s">
        <v>10</v>
      </c>
      <c r="H22" s="4" t="s">
        <v>11</v>
      </c>
      <c r="I22" s="96"/>
      <c r="J22" s="96"/>
    </row>
    <row r="23" spans="1:10">
      <c r="A23" s="5" t="s">
        <v>260</v>
      </c>
      <c r="B23" s="6">
        <v>44929.754538796296</v>
      </c>
      <c r="C23" s="5" t="s">
        <v>186</v>
      </c>
      <c r="D23" s="7"/>
      <c r="E23" s="8"/>
      <c r="F23" s="9">
        <v>3152.71</v>
      </c>
      <c r="I23" s="10" t="s">
        <v>9</v>
      </c>
      <c r="J23" s="5" t="s">
        <v>186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>
      <c r="A25" s="13" t="s">
        <v>23</v>
      </c>
      <c r="B25" s="13" t="s">
        <v>24</v>
      </c>
      <c r="C25" s="13" t="s">
        <v>25</v>
      </c>
      <c r="D25" s="28">
        <v>112519036</v>
      </c>
      <c r="E25" s="14">
        <v>112519180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271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95" t="s">
        <v>0</v>
      </c>
      <c r="B30" s="95" t="s">
        <v>2</v>
      </c>
      <c r="C30" s="95" t="s">
        <v>3</v>
      </c>
      <c r="D30" s="95" t="s">
        <v>4</v>
      </c>
      <c r="E30" s="95" t="s">
        <v>5</v>
      </c>
      <c r="F30" s="97" t="s">
        <v>6</v>
      </c>
      <c r="G30" s="98"/>
      <c r="H30" s="99"/>
      <c r="I30" s="95" t="s">
        <v>7</v>
      </c>
      <c r="J30" s="95" t="s">
        <v>8</v>
      </c>
    </row>
    <row r="31" spans="1:10">
      <c r="A31" s="96"/>
      <c r="B31" s="96"/>
      <c r="C31" s="96"/>
      <c r="D31" s="96"/>
      <c r="E31" s="96"/>
      <c r="F31" s="4" t="s">
        <v>9</v>
      </c>
      <c r="G31" s="4" t="s">
        <v>10</v>
      </c>
      <c r="H31" s="4" t="s">
        <v>11</v>
      </c>
      <c r="I31" s="96"/>
      <c r="J31" s="96"/>
    </row>
    <row r="32" spans="1:10">
      <c r="A32" s="5" t="s">
        <v>301</v>
      </c>
      <c r="B32" s="6">
        <v>44930.757341504628</v>
      </c>
      <c r="C32" s="5" t="s">
        <v>186</v>
      </c>
      <c r="D32" s="7"/>
      <c r="E32" s="8"/>
      <c r="F32" s="9">
        <v>3909.21</v>
      </c>
      <c r="I32" s="10" t="s">
        <v>9</v>
      </c>
      <c r="J32" s="5" t="s">
        <v>186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>
      <c r="A34" s="13" t="s">
        <v>23</v>
      </c>
      <c r="B34" s="13" t="s">
        <v>24</v>
      </c>
      <c r="C34" s="13" t="s">
        <v>25</v>
      </c>
      <c r="D34" s="28">
        <v>112521220</v>
      </c>
      <c r="E34" s="14">
        <v>112521419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323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95" t="s">
        <v>0</v>
      </c>
      <c r="B39" s="95" t="s">
        <v>2</v>
      </c>
      <c r="C39" s="95" t="s">
        <v>3</v>
      </c>
      <c r="D39" s="95" t="s">
        <v>4</v>
      </c>
      <c r="E39" s="95" t="s">
        <v>5</v>
      </c>
      <c r="F39" s="97" t="s">
        <v>6</v>
      </c>
      <c r="G39" s="98"/>
      <c r="H39" s="99"/>
      <c r="I39" s="95" t="s">
        <v>7</v>
      </c>
      <c r="J39" s="95" t="s">
        <v>8</v>
      </c>
    </row>
    <row r="40" spans="1:10">
      <c r="A40" s="96"/>
      <c r="B40" s="96"/>
      <c r="C40" s="96"/>
      <c r="D40" s="96"/>
      <c r="E40" s="96"/>
      <c r="F40" s="4" t="s">
        <v>9</v>
      </c>
      <c r="G40" s="4" t="s">
        <v>10</v>
      </c>
      <c r="H40" s="4" t="s">
        <v>11</v>
      </c>
      <c r="I40" s="96"/>
      <c r="J40" s="96"/>
    </row>
    <row r="41" spans="1:10">
      <c r="A41" s="5" t="s">
        <v>350</v>
      </c>
      <c r="B41" s="6">
        <v>44931.752192361113</v>
      </c>
      <c r="C41" s="5" t="s">
        <v>186</v>
      </c>
      <c r="D41" s="7"/>
      <c r="E41" s="8"/>
      <c r="F41" s="9">
        <v>6185.9</v>
      </c>
      <c r="I41" s="10" t="s">
        <v>9</v>
      </c>
      <c r="J41" s="5" t="s">
        <v>186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>
      <c r="A43" s="13" t="s">
        <v>23</v>
      </c>
      <c r="B43" s="13" t="s">
        <v>24</v>
      </c>
      <c r="C43" s="13" t="s">
        <v>25</v>
      </c>
      <c r="D43" s="28">
        <v>112545572</v>
      </c>
      <c r="E43" s="14">
        <v>112556955</v>
      </c>
      <c r="H43" s="9"/>
      <c r="I43" s="10"/>
      <c r="J43" s="5"/>
    </row>
    <row r="44" spans="1:10">
      <c r="A44" s="5"/>
      <c r="B44" s="6"/>
      <c r="C44" s="5"/>
      <c r="D44" s="7"/>
      <c r="E44" s="8"/>
      <c r="H44" s="9"/>
      <c r="I44" s="10"/>
      <c r="J44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363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95" t="s">
        <v>0</v>
      </c>
      <c r="B48" s="95" t="s">
        <v>2</v>
      </c>
      <c r="C48" s="95" t="s">
        <v>3</v>
      </c>
      <c r="D48" s="95" t="s">
        <v>4</v>
      </c>
      <c r="E48" s="95" t="s">
        <v>5</v>
      </c>
      <c r="F48" s="97" t="s">
        <v>6</v>
      </c>
      <c r="G48" s="98"/>
      <c r="H48" s="99"/>
      <c r="I48" s="95" t="s">
        <v>7</v>
      </c>
      <c r="J48" s="95" t="s">
        <v>8</v>
      </c>
    </row>
    <row r="49" spans="1:10">
      <c r="A49" s="96"/>
      <c r="B49" s="96"/>
      <c r="C49" s="96"/>
      <c r="D49" s="96"/>
      <c r="E49" s="96"/>
      <c r="F49" s="4" t="s">
        <v>9</v>
      </c>
      <c r="G49" s="4" t="s">
        <v>10</v>
      </c>
      <c r="H49" s="4" t="s">
        <v>11</v>
      </c>
      <c r="I49" s="96"/>
      <c r="J49" s="96"/>
    </row>
    <row r="50" spans="1:10">
      <c r="A50" s="5" t="s">
        <v>414</v>
      </c>
      <c r="B50" s="6">
        <v>44932.752751666667</v>
      </c>
      <c r="C50" s="5" t="s">
        <v>186</v>
      </c>
      <c r="D50" s="7"/>
      <c r="E50" s="8"/>
      <c r="F50" s="9">
        <v>5246.42</v>
      </c>
      <c r="I50" s="10" t="s">
        <v>9</v>
      </c>
      <c r="J50" s="5" t="s">
        <v>186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28">
        <v>112545859</v>
      </c>
      <c r="E52" s="14">
        <v>112556956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366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5" t="s">
        <v>0</v>
      </c>
      <c r="B57" s="95" t="s">
        <v>2</v>
      </c>
      <c r="C57" s="95" t="s">
        <v>3</v>
      </c>
      <c r="D57" s="95" t="s">
        <v>4</v>
      </c>
      <c r="E57" s="95" t="s">
        <v>5</v>
      </c>
      <c r="F57" s="97" t="s">
        <v>6</v>
      </c>
      <c r="G57" s="98"/>
      <c r="H57" s="99"/>
      <c r="I57" s="95" t="s">
        <v>7</v>
      </c>
      <c r="J57" s="95" t="s">
        <v>8</v>
      </c>
    </row>
    <row r="58" spans="1:10">
      <c r="A58" s="96"/>
      <c r="B58" s="96"/>
      <c r="C58" s="96"/>
      <c r="D58" s="96"/>
      <c r="E58" s="96"/>
      <c r="F58" s="4" t="s">
        <v>9</v>
      </c>
      <c r="G58" s="4" t="s">
        <v>10</v>
      </c>
      <c r="H58" s="4" t="s">
        <v>11</v>
      </c>
      <c r="I58" s="96"/>
      <c r="J58" s="96"/>
    </row>
    <row r="59" spans="1:10">
      <c r="A59" s="5" t="s">
        <v>415</v>
      </c>
      <c r="B59" s="6">
        <v>44933.555643796295</v>
      </c>
      <c r="C59" s="5" t="s">
        <v>186</v>
      </c>
      <c r="D59" s="7"/>
      <c r="E59" s="8"/>
      <c r="F59" s="9">
        <v>3485.89</v>
      </c>
      <c r="I59" s="10" t="s">
        <v>9</v>
      </c>
      <c r="J59" s="5" t="s">
        <v>186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8">
        <v>112563538</v>
      </c>
      <c r="E61" s="14">
        <v>112563609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433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95" t="s">
        <v>0</v>
      </c>
      <c r="B66" s="95" t="s">
        <v>2</v>
      </c>
      <c r="C66" s="95" t="s">
        <v>3</v>
      </c>
      <c r="D66" s="95" t="s">
        <v>4</v>
      </c>
      <c r="E66" s="95" t="s">
        <v>5</v>
      </c>
      <c r="F66" s="97" t="s">
        <v>6</v>
      </c>
      <c r="G66" s="98"/>
      <c r="H66" s="99"/>
      <c r="I66" s="95" t="s">
        <v>7</v>
      </c>
      <c r="J66" s="95" t="s">
        <v>8</v>
      </c>
    </row>
    <row r="67" spans="1:10">
      <c r="A67" s="96"/>
      <c r="B67" s="96"/>
      <c r="C67" s="96"/>
      <c r="D67" s="96"/>
      <c r="E67" s="96"/>
      <c r="F67" s="4" t="s">
        <v>9</v>
      </c>
      <c r="G67" s="4" t="s">
        <v>10</v>
      </c>
      <c r="H67" s="4" t="s">
        <v>11</v>
      </c>
      <c r="I67" s="96"/>
      <c r="J67" s="96"/>
    </row>
    <row r="68" spans="1:10">
      <c r="A68" s="5" t="s">
        <v>462</v>
      </c>
      <c r="B68" s="6">
        <v>44935.762077974534</v>
      </c>
      <c r="C68" s="5" t="s">
        <v>186</v>
      </c>
      <c r="D68" s="7"/>
      <c r="E68" s="8"/>
      <c r="F68" s="9">
        <v>9627.59</v>
      </c>
      <c r="I68" s="10" t="s">
        <v>9</v>
      </c>
      <c r="J68" s="5" t="s">
        <v>186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112569803</v>
      </c>
      <c r="E70" s="14">
        <v>112569878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474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5" t="s">
        <v>0</v>
      </c>
      <c r="B75" s="95" t="s">
        <v>2</v>
      </c>
      <c r="C75" s="95" t="s">
        <v>3</v>
      </c>
      <c r="D75" s="95" t="s">
        <v>4</v>
      </c>
      <c r="E75" s="95" t="s">
        <v>5</v>
      </c>
      <c r="F75" s="97" t="s">
        <v>6</v>
      </c>
      <c r="G75" s="98"/>
      <c r="H75" s="99"/>
      <c r="I75" s="95" t="s">
        <v>7</v>
      </c>
      <c r="J75" s="95" t="s">
        <v>8</v>
      </c>
    </row>
    <row r="76" spans="1:10">
      <c r="A76" s="96"/>
      <c r="B76" s="96"/>
      <c r="C76" s="96"/>
      <c r="D76" s="96"/>
      <c r="E76" s="96"/>
      <c r="F76" s="4" t="s">
        <v>9</v>
      </c>
      <c r="G76" s="4" t="s">
        <v>10</v>
      </c>
      <c r="H76" s="4" t="s">
        <v>11</v>
      </c>
      <c r="I76" s="96"/>
      <c r="J76" s="96"/>
    </row>
    <row r="77" spans="1:10">
      <c r="A77" s="5" t="s">
        <v>498</v>
      </c>
      <c r="B77" s="6">
        <v>44936.752823078707</v>
      </c>
      <c r="C77" s="5" t="s">
        <v>186</v>
      </c>
      <c r="D77" s="7"/>
      <c r="E77" s="8"/>
      <c r="F77" s="9">
        <v>2970.99</v>
      </c>
      <c r="I77" s="10" t="s">
        <v>9</v>
      </c>
      <c r="J77" s="5" t="s">
        <v>186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 ht="15.75">
      <c r="A79" s="13" t="s">
        <v>23</v>
      </c>
      <c r="B79" s="13" t="s">
        <v>24</v>
      </c>
      <c r="C79" s="13" t="s">
        <v>25</v>
      </c>
      <c r="D79" s="28">
        <v>112576497</v>
      </c>
      <c r="E79" s="14">
        <v>112576617</v>
      </c>
      <c r="H79" s="9"/>
      <c r="I79" s="10"/>
      <c r="J79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508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95" t="s">
        <v>0</v>
      </c>
      <c r="B84" s="95" t="s">
        <v>2</v>
      </c>
      <c r="C84" s="95" t="s">
        <v>3</v>
      </c>
      <c r="D84" s="95" t="s">
        <v>4</v>
      </c>
      <c r="E84" s="95" t="s">
        <v>5</v>
      </c>
      <c r="F84" s="97" t="s">
        <v>6</v>
      </c>
      <c r="G84" s="98"/>
      <c r="H84" s="99"/>
      <c r="I84" s="95" t="s">
        <v>7</v>
      </c>
      <c r="J84" s="95" t="s">
        <v>8</v>
      </c>
    </row>
    <row r="85" spans="1:10">
      <c r="A85" s="96"/>
      <c r="B85" s="96"/>
      <c r="C85" s="96"/>
      <c r="D85" s="96"/>
      <c r="E85" s="96"/>
      <c r="F85" s="4" t="s">
        <v>9</v>
      </c>
      <c r="G85" s="4" t="s">
        <v>10</v>
      </c>
      <c r="H85" s="4" t="s">
        <v>11</v>
      </c>
      <c r="I85" s="96"/>
      <c r="J85" s="96"/>
    </row>
    <row r="86" spans="1:10">
      <c r="A86" s="5" t="s">
        <v>531</v>
      </c>
      <c r="B86" s="6">
        <v>44937.754057129627</v>
      </c>
      <c r="C86" s="5" t="s">
        <v>186</v>
      </c>
      <c r="D86" s="7"/>
      <c r="E86" s="8"/>
      <c r="F86" s="9">
        <v>4543.53</v>
      </c>
      <c r="I86" s="10" t="s">
        <v>9</v>
      </c>
      <c r="J86" s="5" t="s">
        <v>186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8"/>
    </row>
    <row r="88" spans="1:10" ht="15.75">
      <c r="A88" s="13" t="s">
        <v>23</v>
      </c>
      <c r="B88" s="13" t="s">
        <v>24</v>
      </c>
      <c r="C88" s="13" t="s">
        <v>25</v>
      </c>
      <c r="D88" s="28">
        <v>112584072</v>
      </c>
      <c r="E88" s="14">
        <v>112584200</v>
      </c>
      <c r="H88" s="9"/>
      <c r="I88" s="10"/>
      <c r="J88" s="8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541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95" t="s">
        <v>0</v>
      </c>
      <c r="B93" s="95" t="s">
        <v>2</v>
      </c>
      <c r="C93" s="95" t="s">
        <v>3</v>
      </c>
      <c r="D93" s="95" t="s">
        <v>4</v>
      </c>
      <c r="E93" s="95" t="s">
        <v>5</v>
      </c>
      <c r="F93" s="97" t="s">
        <v>6</v>
      </c>
      <c r="G93" s="98"/>
      <c r="H93" s="99"/>
      <c r="I93" s="95" t="s">
        <v>7</v>
      </c>
      <c r="J93" s="95" t="s">
        <v>8</v>
      </c>
    </row>
    <row r="94" spans="1:10">
      <c r="A94" s="96"/>
      <c r="B94" s="96"/>
      <c r="C94" s="96"/>
      <c r="D94" s="96"/>
      <c r="E94" s="96"/>
      <c r="F94" s="4" t="s">
        <v>9</v>
      </c>
      <c r="G94" s="4" t="s">
        <v>10</v>
      </c>
      <c r="H94" s="4" t="s">
        <v>11</v>
      </c>
      <c r="I94" s="96"/>
      <c r="J94" s="96"/>
    </row>
    <row r="95" spans="1:10">
      <c r="A95" s="5" t="s">
        <v>568</v>
      </c>
      <c r="B95" s="6">
        <v>44938.756359247687</v>
      </c>
      <c r="C95" s="5" t="s">
        <v>186</v>
      </c>
      <c r="D95" s="7"/>
      <c r="E95" s="8"/>
      <c r="F95" s="9">
        <v>4967.9799999999996</v>
      </c>
      <c r="I95" s="10" t="s">
        <v>9</v>
      </c>
      <c r="J95" s="5" t="s">
        <v>186</v>
      </c>
    </row>
    <row r="96" spans="1:10">
      <c r="A96" s="11" t="s">
        <v>22</v>
      </c>
      <c r="B96" s="3"/>
      <c r="C96" s="3"/>
      <c r="D96" s="7"/>
      <c r="E96" s="8"/>
      <c r="F96" s="9"/>
      <c r="I96" s="10"/>
      <c r="J96" s="8"/>
    </row>
    <row r="97" spans="1:10" ht="15.75">
      <c r="A97" s="13" t="s">
        <v>23</v>
      </c>
      <c r="B97" s="13" t="s">
        <v>24</v>
      </c>
      <c r="C97" s="13" t="s">
        <v>25</v>
      </c>
      <c r="D97" s="28">
        <v>112587068</v>
      </c>
      <c r="E97" s="14">
        <v>112587239</v>
      </c>
      <c r="F97" s="9"/>
      <c r="I97" s="10"/>
      <c r="J97" s="8"/>
    </row>
    <row r="98" spans="1:10">
      <c r="A98" s="5"/>
      <c r="B98" s="6"/>
      <c r="C98" s="5"/>
      <c r="D98" s="7"/>
      <c r="E98" s="8"/>
      <c r="F98" s="9"/>
      <c r="I98" s="10"/>
      <c r="J98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585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5" t="s">
        <v>0</v>
      </c>
      <c r="B102" s="95" t="s">
        <v>2</v>
      </c>
      <c r="C102" s="95" t="s">
        <v>3</v>
      </c>
      <c r="D102" s="95" t="s">
        <v>4</v>
      </c>
      <c r="E102" s="95" t="s">
        <v>5</v>
      </c>
      <c r="F102" s="97" t="s">
        <v>6</v>
      </c>
      <c r="G102" s="98"/>
      <c r="H102" s="99"/>
      <c r="I102" s="95" t="s">
        <v>7</v>
      </c>
      <c r="J102" s="95" t="s">
        <v>8</v>
      </c>
    </row>
    <row r="103" spans="1:10">
      <c r="A103" s="96"/>
      <c r="B103" s="96"/>
      <c r="C103" s="96"/>
      <c r="D103" s="96"/>
      <c r="E103" s="96"/>
      <c r="F103" s="4" t="s">
        <v>9</v>
      </c>
      <c r="G103" s="4" t="s">
        <v>10</v>
      </c>
      <c r="H103" s="4" t="s">
        <v>11</v>
      </c>
      <c r="I103" s="96"/>
      <c r="J103" s="96"/>
    </row>
    <row r="104" spans="1:10">
      <c r="A104" s="5" t="s">
        <v>628</v>
      </c>
      <c r="B104" s="6">
        <v>44939.756556851855</v>
      </c>
      <c r="C104" s="5" t="s">
        <v>186</v>
      </c>
      <c r="D104" s="7"/>
      <c r="E104" s="8"/>
      <c r="F104" s="9">
        <v>3226.16</v>
      </c>
      <c r="I104" s="10" t="s">
        <v>9</v>
      </c>
      <c r="J104" s="5" t="s">
        <v>186</v>
      </c>
    </row>
    <row r="105" spans="1:10">
      <c r="A105" s="5" t="s">
        <v>628</v>
      </c>
      <c r="B105" s="6">
        <v>44939.756556851855</v>
      </c>
      <c r="C105" s="5" t="s">
        <v>186</v>
      </c>
      <c r="D105" s="7"/>
      <c r="E105" s="8"/>
      <c r="H105" s="9">
        <v>78.09</v>
      </c>
      <c r="I105" s="5" t="s">
        <v>36</v>
      </c>
      <c r="J105" s="5" t="s">
        <v>186</v>
      </c>
    </row>
    <row r="106" spans="1:10">
      <c r="A106" s="11" t="s">
        <v>22</v>
      </c>
      <c r="B106" s="3"/>
      <c r="C106" s="3"/>
      <c r="D106" s="7"/>
      <c r="E106" s="8"/>
      <c r="H106" s="9"/>
      <c r="I106" s="5"/>
      <c r="J106" s="8"/>
    </row>
    <row r="107" spans="1:10" ht="15.75">
      <c r="A107" s="13" t="s">
        <v>23</v>
      </c>
      <c r="B107" s="13" t="s">
        <v>24</v>
      </c>
      <c r="C107" s="13" t="s">
        <v>25</v>
      </c>
      <c r="D107" s="28">
        <v>112587073</v>
      </c>
      <c r="E107" s="14">
        <v>112587240</v>
      </c>
      <c r="H107" s="9"/>
      <c r="I107" s="5"/>
      <c r="J107" s="8"/>
    </row>
    <row r="108" spans="1:10">
      <c r="A108" s="5"/>
      <c r="B108" s="6"/>
      <c r="C108" s="5"/>
      <c r="D108" s="7"/>
      <c r="E108" s="8"/>
      <c r="H108" s="9"/>
      <c r="I108" s="5"/>
      <c r="J108" s="8"/>
    </row>
    <row r="109" spans="1:10">
      <c r="A109" s="5"/>
      <c r="B109" s="6"/>
      <c r="C109" s="5"/>
      <c r="D109" s="7"/>
      <c r="E109" s="8"/>
      <c r="H109" s="9"/>
      <c r="I109" s="5"/>
      <c r="J109" s="8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581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95" t="s">
        <v>0</v>
      </c>
      <c r="B112" s="95" t="s">
        <v>2</v>
      </c>
      <c r="C112" s="95" t="s">
        <v>3</v>
      </c>
      <c r="D112" s="95" t="s">
        <v>4</v>
      </c>
      <c r="E112" s="95" t="s">
        <v>5</v>
      </c>
      <c r="F112" s="97" t="s">
        <v>6</v>
      </c>
      <c r="G112" s="98"/>
      <c r="H112" s="99"/>
      <c r="I112" s="95" t="s">
        <v>7</v>
      </c>
      <c r="J112" s="95" t="s">
        <v>8</v>
      </c>
    </row>
    <row r="113" spans="1:10">
      <c r="A113" s="96"/>
      <c r="B113" s="96"/>
      <c r="C113" s="96"/>
      <c r="D113" s="96"/>
      <c r="E113" s="96"/>
      <c r="F113" s="4" t="s">
        <v>9</v>
      </c>
      <c r="G113" s="4" t="s">
        <v>10</v>
      </c>
      <c r="H113" s="4" t="s">
        <v>11</v>
      </c>
      <c r="I113" s="96"/>
      <c r="J113" s="96"/>
    </row>
    <row r="114" spans="1:10">
      <c r="A114" s="5" t="s">
        <v>629</v>
      </c>
      <c r="B114" s="6">
        <v>44940.551231365738</v>
      </c>
      <c r="C114" s="5" t="s">
        <v>186</v>
      </c>
      <c r="D114" s="7"/>
      <c r="E114" s="8"/>
      <c r="F114" s="9">
        <v>3328.42</v>
      </c>
      <c r="I114" s="10" t="s">
        <v>9</v>
      </c>
      <c r="J114" s="5" t="s">
        <v>186</v>
      </c>
    </row>
    <row r="115" spans="1:10">
      <c r="A115" s="11" t="s">
        <v>22</v>
      </c>
      <c r="B115" s="3"/>
      <c r="C115" s="3"/>
      <c r="D115" s="7"/>
      <c r="E115" s="8"/>
      <c r="H115" s="9"/>
      <c r="I115" s="5"/>
      <c r="J115" s="8"/>
    </row>
    <row r="116" spans="1:10" ht="15.75">
      <c r="A116" s="13" t="s">
        <v>23</v>
      </c>
      <c r="B116" s="13" t="s">
        <v>24</v>
      </c>
      <c r="C116" s="13" t="s">
        <v>25</v>
      </c>
      <c r="D116" s="28">
        <v>112602332</v>
      </c>
      <c r="E116" s="14">
        <v>112603534</v>
      </c>
      <c r="H116" s="9"/>
      <c r="I116" s="5"/>
      <c r="J116" s="8"/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647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95" t="s">
        <v>0</v>
      </c>
      <c r="B121" s="95" t="s">
        <v>2</v>
      </c>
      <c r="C121" s="95" t="s">
        <v>3</v>
      </c>
      <c r="D121" s="95" t="s">
        <v>4</v>
      </c>
      <c r="E121" s="95" t="s">
        <v>5</v>
      </c>
      <c r="F121" s="97" t="s">
        <v>6</v>
      </c>
      <c r="G121" s="98"/>
      <c r="H121" s="99"/>
      <c r="I121" s="95" t="s">
        <v>7</v>
      </c>
      <c r="J121" s="95" t="s">
        <v>8</v>
      </c>
    </row>
    <row r="122" spans="1:10">
      <c r="A122" s="96"/>
      <c r="B122" s="96"/>
      <c r="C122" s="96"/>
      <c r="D122" s="96"/>
      <c r="E122" s="96"/>
      <c r="F122" s="4" t="s">
        <v>9</v>
      </c>
      <c r="G122" s="4" t="s">
        <v>10</v>
      </c>
      <c r="H122" s="4" t="s">
        <v>11</v>
      </c>
      <c r="I122" s="96"/>
      <c r="J122" s="96"/>
    </row>
    <row r="123" spans="1:10">
      <c r="A123" s="5" t="s">
        <v>674</v>
      </c>
      <c r="B123" s="6">
        <v>44942.759854421296</v>
      </c>
      <c r="C123" s="5" t="s">
        <v>186</v>
      </c>
      <c r="D123" s="7"/>
      <c r="E123" s="8"/>
      <c r="F123" s="9">
        <v>3474.99</v>
      </c>
      <c r="I123" s="10" t="s">
        <v>9</v>
      </c>
      <c r="J123" s="5" t="s">
        <v>186</v>
      </c>
    </row>
    <row r="124" spans="1:10">
      <c r="A124" s="11" t="s">
        <v>22</v>
      </c>
      <c r="B124" s="3"/>
      <c r="C124" s="3"/>
      <c r="D124" s="7"/>
      <c r="E124" s="8"/>
      <c r="H124" s="9"/>
      <c r="I124" s="10"/>
      <c r="J124" s="5"/>
    </row>
    <row r="125" spans="1:10" ht="15.75">
      <c r="A125" s="13" t="s">
        <v>23</v>
      </c>
      <c r="B125" s="13" t="s">
        <v>24</v>
      </c>
      <c r="C125" s="13" t="s">
        <v>25</v>
      </c>
      <c r="D125" s="28">
        <v>112610027</v>
      </c>
      <c r="E125" s="14">
        <v>112610157</v>
      </c>
      <c r="H125" s="9"/>
      <c r="I125" s="10"/>
      <c r="J125" s="5"/>
    </row>
    <row r="126" spans="1:10">
      <c r="A126" s="5"/>
      <c r="B126" s="6"/>
      <c r="C126" s="5"/>
      <c r="D126" s="7"/>
      <c r="E126" s="8"/>
      <c r="H126" s="9"/>
      <c r="I126" s="10"/>
      <c r="J126" s="5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687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95" t="s">
        <v>0</v>
      </c>
      <c r="B130" s="95" t="s">
        <v>2</v>
      </c>
      <c r="C130" s="95" t="s">
        <v>3</v>
      </c>
      <c r="D130" s="95" t="s">
        <v>4</v>
      </c>
      <c r="E130" s="95" t="s">
        <v>5</v>
      </c>
      <c r="F130" s="97" t="s">
        <v>6</v>
      </c>
      <c r="G130" s="98"/>
      <c r="H130" s="99"/>
      <c r="I130" s="95" t="s">
        <v>7</v>
      </c>
      <c r="J130" s="95" t="s">
        <v>8</v>
      </c>
    </row>
    <row r="131" spans="1:10">
      <c r="A131" s="96"/>
      <c r="B131" s="96"/>
      <c r="C131" s="96"/>
      <c r="D131" s="96"/>
      <c r="E131" s="96"/>
      <c r="F131" s="4" t="s">
        <v>9</v>
      </c>
      <c r="G131" s="4" t="s">
        <v>10</v>
      </c>
      <c r="H131" s="4" t="s">
        <v>11</v>
      </c>
      <c r="I131" s="96"/>
      <c r="J131" s="96"/>
    </row>
    <row r="132" spans="1:10">
      <c r="A132" s="5" t="s">
        <v>713</v>
      </c>
      <c r="B132" s="6">
        <v>44943.752176412039</v>
      </c>
      <c r="C132" s="5" t="s">
        <v>186</v>
      </c>
      <c r="D132" s="7"/>
      <c r="E132" s="8"/>
      <c r="F132" s="9">
        <v>4249.8900000000003</v>
      </c>
      <c r="I132" s="10" t="s">
        <v>9</v>
      </c>
      <c r="J132" s="5" t="s">
        <v>186</v>
      </c>
    </row>
    <row r="133" spans="1:10">
      <c r="A133" s="11" t="s">
        <v>22</v>
      </c>
      <c r="B133" s="3"/>
      <c r="C133" s="3"/>
      <c r="D133" s="7"/>
      <c r="E133" s="8"/>
      <c r="G133" s="9"/>
      <c r="I133" s="10"/>
      <c r="J133" s="5"/>
    </row>
    <row r="134" spans="1:10" ht="15.75">
      <c r="A134" s="13" t="s">
        <v>23</v>
      </c>
      <c r="B134" s="13" t="s">
        <v>24</v>
      </c>
      <c r="C134" s="13" t="s">
        <v>25</v>
      </c>
      <c r="D134" s="28">
        <v>112617176</v>
      </c>
      <c r="E134" s="14">
        <v>112617445</v>
      </c>
      <c r="G134" s="9"/>
      <c r="I134" s="10"/>
      <c r="J134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725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95" t="s">
        <v>0</v>
      </c>
      <c r="B139" s="95" t="s">
        <v>2</v>
      </c>
      <c r="C139" s="95" t="s">
        <v>3</v>
      </c>
      <c r="D139" s="95" t="s">
        <v>4</v>
      </c>
      <c r="E139" s="95" t="s">
        <v>5</v>
      </c>
      <c r="F139" s="97" t="s">
        <v>6</v>
      </c>
      <c r="G139" s="98"/>
      <c r="H139" s="99"/>
      <c r="I139" s="95" t="s">
        <v>7</v>
      </c>
      <c r="J139" s="95" t="s">
        <v>8</v>
      </c>
    </row>
    <row r="140" spans="1:10">
      <c r="A140" s="96"/>
      <c r="B140" s="96"/>
      <c r="C140" s="96"/>
      <c r="D140" s="96"/>
      <c r="E140" s="96"/>
      <c r="F140" s="4" t="s">
        <v>9</v>
      </c>
      <c r="G140" s="4" t="s">
        <v>10</v>
      </c>
      <c r="H140" s="4" t="s">
        <v>11</v>
      </c>
      <c r="I140" s="96"/>
      <c r="J140" s="96"/>
    </row>
    <row r="141" spans="1:10">
      <c r="A141" s="5" t="s">
        <v>753</v>
      </c>
      <c r="B141" s="6">
        <v>44944.753857372685</v>
      </c>
      <c r="C141" s="5" t="s">
        <v>186</v>
      </c>
      <c r="D141" s="7"/>
      <c r="E141" s="8"/>
      <c r="F141" s="9">
        <v>3778.46</v>
      </c>
      <c r="I141" s="10" t="s">
        <v>9</v>
      </c>
      <c r="J141" s="5" t="s">
        <v>186</v>
      </c>
    </row>
    <row r="142" spans="1:10">
      <c r="A142" s="11" t="s">
        <v>22</v>
      </c>
      <c r="B142" s="3"/>
      <c r="C142" s="3"/>
      <c r="D142" s="7"/>
      <c r="E142" s="8"/>
      <c r="F142" s="9"/>
      <c r="I142" s="10"/>
      <c r="J142" s="5"/>
    </row>
    <row r="143" spans="1:10" ht="15.75">
      <c r="A143" s="13" t="s">
        <v>23</v>
      </c>
      <c r="B143" s="13" t="s">
        <v>24</v>
      </c>
      <c r="C143" s="13" t="s">
        <v>25</v>
      </c>
      <c r="D143" s="59">
        <v>112624925</v>
      </c>
      <c r="E143" s="14">
        <v>112625175</v>
      </c>
      <c r="F143" s="9"/>
      <c r="I143" s="10"/>
      <c r="J143" s="5"/>
    </row>
    <row r="144" spans="1:10">
      <c r="D144" s="61" t="s">
        <v>641</v>
      </c>
    </row>
    <row r="146" spans="1:10">
      <c r="A146" s="1" t="s">
        <v>0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3" t="s">
        <v>769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95" t="s">
        <v>0</v>
      </c>
      <c r="B148" s="95" t="s">
        <v>2</v>
      </c>
      <c r="C148" s="95" t="s">
        <v>3</v>
      </c>
      <c r="D148" s="95" t="s">
        <v>4</v>
      </c>
      <c r="E148" s="95" t="s">
        <v>5</v>
      </c>
      <c r="F148" s="97" t="s">
        <v>6</v>
      </c>
      <c r="G148" s="98"/>
      <c r="H148" s="99"/>
      <c r="I148" s="95" t="s">
        <v>7</v>
      </c>
      <c r="J148" s="95" t="s">
        <v>8</v>
      </c>
    </row>
    <row r="149" spans="1:10">
      <c r="A149" s="96"/>
      <c r="B149" s="96"/>
      <c r="C149" s="96"/>
      <c r="D149" s="96"/>
      <c r="E149" s="96"/>
      <c r="F149" s="4" t="s">
        <v>9</v>
      </c>
      <c r="G149" s="4" t="s">
        <v>10</v>
      </c>
      <c r="H149" s="4" t="s">
        <v>11</v>
      </c>
      <c r="I149" s="96"/>
      <c r="J149" s="96"/>
    </row>
    <row r="150" spans="1:10">
      <c r="A150" s="5" t="s">
        <v>793</v>
      </c>
      <c r="B150" s="6">
        <v>44945.753664293981</v>
      </c>
      <c r="C150" s="5" t="s">
        <v>186</v>
      </c>
      <c r="D150" s="7"/>
      <c r="E150" s="8"/>
      <c r="F150" s="9">
        <v>6046.01</v>
      </c>
      <c r="I150" s="10" t="s">
        <v>9</v>
      </c>
      <c r="J150" s="5" t="s">
        <v>186</v>
      </c>
    </row>
    <row r="151" spans="1:10">
      <c r="A151" s="11" t="s">
        <v>22</v>
      </c>
      <c r="B151" s="3"/>
      <c r="C151" s="3"/>
      <c r="D151" s="7"/>
      <c r="E151" s="8"/>
      <c r="H151" s="9"/>
      <c r="I151" s="10"/>
      <c r="J151" s="5"/>
    </row>
    <row r="152" spans="1:10" ht="15.75">
      <c r="A152" s="13" t="s">
        <v>23</v>
      </c>
      <c r="B152" s="13" t="s">
        <v>24</v>
      </c>
      <c r="C152" s="13" t="s">
        <v>25</v>
      </c>
      <c r="D152" s="59">
        <v>112626655</v>
      </c>
      <c r="E152" s="14">
        <v>112636356</v>
      </c>
      <c r="H152" s="9"/>
      <c r="I152" s="10"/>
      <c r="J152" s="5"/>
    </row>
    <row r="153" spans="1:10">
      <c r="A153" s="5"/>
      <c r="B153" s="6"/>
      <c r="C153" s="5"/>
      <c r="D153" s="61" t="s">
        <v>641</v>
      </c>
      <c r="E153" s="8"/>
      <c r="H153" s="9"/>
      <c r="I153" s="10"/>
      <c r="J153" s="5"/>
    </row>
    <row r="155" spans="1:10">
      <c r="A155" s="1" t="s">
        <v>0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3" t="s">
        <v>806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95" t="s">
        <v>0</v>
      </c>
      <c r="B157" s="95" t="s">
        <v>2</v>
      </c>
      <c r="C157" s="95" t="s">
        <v>3</v>
      </c>
      <c r="D157" s="95" t="s">
        <v>4</v>
      </c>
      <c r="E157" s="95" t="s">
        <v>5</v>
      </c>
      <c r="F157" s="97" t="s">
        <v>6</v>
      </c>
      <c r="G157" s="98"/>
      <c r="H157" s="99"/>
      <c r="I157" s="95" t="s">
        <v>7</v>
      </c>
      <c r="J157" s="95" t="s">
        <v>8</v>
      </c>
    </row>
    <row r="158" spans="1:10">
      <c r="A158" s="96"/>
      <c r="B158" s="96"/>
      <c r="C158" s="96"/>
      <c r="D158" s="96"/>
      <c r="E158" s="96"/>
      <c r="F158" s="4" t="s">
        <v>9</v>
      </c>
      <c r="G158" s="4" t="s">
        <v>10</v>
      </c>
      <c r="H158" s="4" t="s">
        <v>11</v>
      </c>
      <c r="I158" s="96"/>
      <c r="J158" s="96"/>
    </row>
    <row r="159" spans="1:10">
      <c r="A159" s="5" t="s">
        <v>853</v>
      </c>
      <c r="B159" s="6">
        <v>44946.762196828706</v>
      </c>
      <c r="C159" s="5" t="s">
        <v>186</v>
      </c>
      <c r="D159" s="7"/>
      <c r="E159" s="8"/>
      <c r="F159" s="9">
        <v>5488.13</v>
      </c>
      <c r="I159" s="10" t="s">
        <v>9</v>
      </c>
      <c r="J159" s="5" t="s">
        <v>186</v>
      </c>
    </row>
    <row r="160" spans="1:10">
      <c r="A160" s="11" t="s">
        <v>22</v>
      </c>
      <c r="B160" s="3"/>
      <c r="C160" s="3"/>
      <c r="D160" s="10"/>
      <c r="E160" s="8"/>
      <c r="H160" s="9"/>
      <c r="I160" s="10"/>
      <c r="J160" s="5"/>
    </row>
    <row r="161" spans="1:10" ht="15.75">
      <c r="A161" s="13" t="s">
        <v>23</v>
      </c>
      <c r="B161" s="13" t="s">
        <v>24</v>
      </c>
      <c r="C161" s="13" t="s">
        <v>25</v>
      </c>
      <c r="D161" s="28">
        <v>112632581</v>
      </c>
      <c r="E161" s="14">
        <v>112636358</v>
      </c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3" spans="1:10">
      <c r="A163" s="5"/>
      <c r="B163" s="6"/>
      <c r="C163" s="5"/>
      <c r="D163" s="7"/>
      <c r="E163" s="8"/>
      <c r="H163" s="9"/>
      <c r="I163" s="10"/>
      <c r="J163" s="5"/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802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95" t="s">
        <v>0</v>
      </c>
      <c r="B166" s="95" t="s">
        <v>2</v>
      </c>
      <c r="C166" s="95" t="s">
        <v>3</v>
      </c>
      <c r="D166" s="95" t="s">
        <v>4</v>
      </c>
      <c r="E166" s="95" t="s">
        <v>5</v>
      </c>
      <c r="F166" s="97" t="s">
        <v>6</v>
      </c>
      <c r="G166" s="98"/>
      <c r="H166" s="99"/>
      <c r="I166" s="95" t="s">
        <v>7</v>
      </c>
      <c r="J166" s="95" t="s">
        <v>8</v>
      </c>
    </row>
    <row r="167" spans="1:10">
      <c r="A167" s="96"/>
      <c r="B167" s="96"/>
      <c r="C167" s="96"/>
      <c r="D167" s="96"/>
      <c r="E167" s="96"/>
      <c r="F167" s="4" t="s">
        <v>9</v>
      </c>
      <c r="G167" s="4" t="s">
        <v>10</v>
      </c>
      <c r="H167" s="4" t="s">
        <v>11</v>
      </c>
      <c r="I167" s="96"/>
      <c r="J167" s="96"/>
    </row>
    <row r="168" spans="1:10">
      <c r="A168" s="5" t="s">
        <v>854</v>
      </c>
      <c r="B168" s="6">
        <v>44947.54449482639</v>
      </c>
      <c r="C168" s="5" t="s">
        <v>186</v>
      </c>
      <c r="D168" s="7"/>
      <c r="E168" s="8"/>
      <c r="F168" s="9">
        <v>2520.2199999999998</v>
      </c>
      <c r="I168" s="10" t="s">
        <v>9</v>
      </c>
      <c r="J168" s="5" t="s">
        <v>186</v>
      </c>
    </row>
    <row r="169" spans="1:10">
      <c r="A169" s="11" t="s">
        <v>22</v>
      </c>
      <c r="B169" s="3"/>
      <c r="C169" s="3"/>
      <c r="D169" s="10"/>
      <c r="E169" s="8"/>
      <c r="H169" s="9"/>
      <c r="I169" s="10"/>
      <c r="J169" s="5"/>
    </row>
    <row r="170" spans="1:10" ht="15.75">
      <c r="A170" s="13" t="s">
        <v>23</v>
      </c>
      <c r="B170" s="13" t="s">
        <v>24</v>
      </c>
      <c r="C170" s="13" t="s">
        <v>25</v>
      </c>
      <c r="D170" s="69">
        <v>112644380</v>
      </c>
      <c r="E170" s="14">
        <v>112644457</v>
      </c>
      <c r="H170" s="9"/>
      <c r="I170" s="10"/>
      <c r="J170" s="5"/>
    </row>
    <row r="171" spans="1:10">
      <c r="A171" s="5"/>
      <c r="B171" s="6"/>
      <c r="C171" s="5"/>
      <c r="D171" s="35" t="s">
        <v>641</v>
      </c>
      <c r="E171" s="8"/>
      <c r="H171" s="9"/>
      <c r="I171" s="10"/>
      <c r="J171" s="5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940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95" t="s">
        <v>0</v>
      </c>
      <c r="B175" s="95" t="s">
        <v>2</v>
      </c>
      <c r="C175" s="95" t="s">
        <v>3</v>
      </c>
      <c r="D175" s="95" t="s">
        <v>4</v>
      </c>
      <c r="E175" s="95" t="s">
        <v>5</v>
      </c>
      <c r="F175" s="97" t="s">
        <v>6</v>
      </c>
      <c r="G175" s="98"/>
      <c r="H175" s="99"/>
      <c r="I175" s="95" t="s">
        <v>7</v>
      </c>
      <c r="J175" s="95" t="s">
        <v>8</v>
      </c>
    </row>
    <row r="176" spans="1:10">
      <c r="A176" s="96"/>
      <c r="B176" s="96"/>
      <c r="C176" s="96"/>
      <c r="D176" s="96"/>
      <c r="E176" s="96"/>
      <c r="F176" s="4" t="s">
        <v>9</v>
      </c>
      <c r="G176" s="4" t="s">
        <v>10</v>
      </c>
      <c r="H176" s="4" t="s">
        <v>11</v>
      </c>
      <c r="I176" s="96"/>
      <c r="J176" s="96"/>
    </row>
    <row r="177" spans="1:10">
      <c r="A177" s="40" t="s">
        <v>941</v>
      </c>
      <c r="B177" s="41"/>
      <c r="C177" s="42"/>
      <c r="D177" s="70"/>
      <c r="E177" s="71"/>
      <c r="F177" s="9"/>
      <c r="I177" s="10"/>
      <c r="J177" s="5"/>
    </row>
    <row r="178" spans="1:10">
      <c r="A178" s="11" t="s">
        <v>22</v>
      </c>
      <c r="B178" s="3"/>
      <c r="C178" s="3"/>
      <c r="D178" s="7"/>
      <c r="E178" s="8"/>
      <c r="H178" s="9"/>
      <c r="I178" s="10"/>
      <c r="J178" s="5"/>
    </row>
    <row r="179" spans="1:10" ht="15.75">
      <c r="A179" s="13" t="s">
        <v>23</v>
      </c>
      <c r="B179" s="13" t="s">
        <v>24</v>
      </c>
      <c r="C179" s="13" t="s">
        <v>25</v>
      </c>
      <c r="D179" s="28"/>
      <c r="E179" s="14"/>
      <c r="H179" s="9"/>
      <c r="I179" s="10"/>
      <c r="J179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872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95" t="s">
        <v>0</v>
      </c>
      <c r="B184" s="95" t="s">
        <v>2</v>
      </c>
      <c r="C184" s="95" t="s">
        <v>3</v>
      </c>
      <c r="D184" s="95" t="s">
        <v>4</v>
      </c>
      <c r="E184" s="95" t="s">
        <v>5</v>
      </c>
      <c r="F184" s="97" t="s">
        <v>6</v>
      </c>
      <c r="G184" s="98"/>
      <c r="H184" s="99"/>
      <c r="I184" s="95" t="s">
        <v>7</v>
      </c>
      <c r="J184" s="95" t="s">
        <v>8</v>
      </c>
    </row>
    <row r="185" spans="1:10">
      <c r="A185" s="96"/>
      <c r="B185" s="96"/>
      <c r="C185" s="96"/>
      <c r="D185" s="96"/>
      <c r="E185" s="96"/>
      <c r="F185" s="4" t="s">
        <v>9</v>
      </c>
      <c r="G185" s="4" t="s">
        <v>10</v>
      </c>
      <c r="H185" s="4" t="s">
        <v>11</v>
      </c>
      <c r="I185" s="96"/>
      <c r="J185" s="96"/>
    </row>
    <row r="186" spans="1:10">
      <c r="A186" s="5" t="s">
        <v>896</v>
      </c>
      <c r="B186" s="6">
        <v>44950.753321539349</v>
      </c>
      <c r="C186" s="5" t="s">
        <v>186</v>
      </c>
      <c r="D186" s="7"/>
      <c r="E186" s="8"/>
      <c r="F186" s="9">
        <v>5321.24</v>
      </c>
      <c r="I186" s="10" t="s">
        <v>9</v>
      </c>
      <c r="J186" s="5" t="s">
        <v>186</v>
      </c>
    </row>
    <row r="187" spans="1:10">
      <c r="A187" s="11" t="s">
        <v>22</v>
      </c>
      <c r="B187" s="3"/>
      <c r="C187" s="3"/>
      <c r="D187" s="7"/>
      <c r="E187" s="8"/>
      <c r="H187" s="9"/>
      <c r="I187" s="10"/>
      <c r="J187" s="5"/>
    </row>
    <row r="188" spans="1:10" ht="15.75">
      <c r="A188" s="13" t="s">
        <v>23</v>
      </c>
      <c r="B188" s="13" t="s">
        <v>24</v>
      </c>
      <c r="C188" s="13" t="s">
        <v>25</v>
      </c>
      <c r="D188" s="69">
        <v>112649560</v>
      </c>
      <c r="E188" s="14">
        <v>112651367</v>
      </c>
      <c r="H188" s="9"/>
      <c r="I188" s="10"/>
      <c r="J188" s="5"/>
    </row>
    <row r="189" spans="1:10">
      <c r="D189" s="35" t="s">
        <v>641</v>
      </c>
    </row>
    <row r="191" spans="1:10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3" t="s">
        <v>909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95" t="s">
        <v>0</v>
      </c>
      <c r="B193" s="95" t="s">
        <v>2</v>
      </c>
      <c r="C193" s="95" t="s">
        <v>3</v>
      </c>
      <c r="D193" s="95" t="s">
        <v>4</v>
      </c>
      <c r="E193" s="95" t="s">
        <v>5</v>
      </c>
      <c r="F193" s="97" t="s">
        <v>6</v>
      </c>
      <c r="G193" s="98"/>
      <c r="H193" s="99"/>
      <c r="I193" s="95" t="s">
        <v>7</v>
      </c>
      <c r="J193" s="95" t="s">
        <v>8</v>
      </c>
    </row>
    <row r="194" spans="1:10">
      <c r="A194" s="96"/>
      <c r="B194" s="96"/>
      <c r="C194" s="96"/>
      <c r="D194" s="96"/>
      <c r="E194" s="96"/>
      <c r="F194" s="4" t="s">
        <v>9</v>
      </c>
      <c r="G194" s="4" t="s">
        <v>10</v>
      </c>
      <c r="H194" s="4" t="s">
        <v>11</v>
      </c>
      <c r="I194" s="96"/>
      <c r="J194" s="96"/>
    </row>
    <row r="195" spans="1:10">
      <c r="A195" s="5" t="s">
        <v>932</v>
      </c>
      <c r="B195" s="6">
        <v>44951.75862925926</v>
      </c>
      <c r="C195" s="5" t="s">
        <v>186</v>
      </c>
      <c r="D195" s="7"/>
      <c r="E195" s="8"/>
      <c r="F195" s="9">
        <v>6613.35</v>
      </c>
      <c r="I195" s="10" t="s">
        <v>9</v>
      </c>
      <c r="J195" s="5" t="s">
        <v>186</v>
      </c>
    </row>
    <row r="196" spans="1:10">
      <c r="A196" s="11" t="s">
        <v>22</v>
      </c>
      <c r="B196" s="3"/>
      <c r="C196" s="3"/>
      <c r="D196" s="7"/>
      <c r="E196" s="8"/>
      <c r="H196" s="9"/>
      <c r="I196" s="10"/>
      <c r="J196" s="5"/>
    </row>
    <row r="197" spans="1:10" ht="15.75">
      <c r="A197" s="13" t="s">
        <v>23</v>
      </c>
      <c r="B197" s="13" t="s">
        <v>24</v>
      </c>
      <c r="C197" s="13" t="s">
        <v>25</v>
      </c>
      <c r="D197" s="69">
        <v>112659402</v>
      </c>
      <c r="E197" s="14">
        <v>112659608</v>
      </c>
      <c r="H197" s="9"/>
      <c r="I197" s="10"/>
      <c r="J197" s="5"/>
    </row>
    <row r="198" spans="1:10">
      <c r="D198" s="35" t="s">
        <v>641</v>
      </c>
    </row>
    <row r="200" spans="1:10">
      <c r="A200" s="1" t="s">
        <v>0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3" t="s">
        <v>946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95" t="s">
        <v>0</v>
      </c>
      <c r="B202" s="95" t="s">
        <v>2</v>
      </c>
      <c r="C202" s="95" t="s">
        <v>3</v>
      </c>
      <c r="D202" s="95" t="s">
        <v>4</v>
      </c>
      <c r="E202" s="95" t="s">
        <v>5</v>
      </c>
      <c r="F202" s="97" t="s">
        <v>6</v>
      </c>
      <c r="G202" s="98"/>
      <c r="H202" s="99"/>
      <c r="I202" s="95" t="s">
        <v>7</v>
      </c>
      <c r="J202" s="95" t="s">
        <v>8</v>
      </c>
    </row>
    <row r="203" spans="1:10">
      <c r="A203" s="96"/>
      <c r="B203" s="96"/>
      <c r="C203" s="96"/>
      <c r="D203" s="96"/>
      <c r="E203" s="96"/>
      <c r="F203" s="4" t="s">
        <v>9</v>
      </c>
      <c r="G203" s="4" t="s">
        <v>10</v>
      </c>
      <c r="H203" s="4" t="s">
        <v>11</v>
      </c>
      <c r="I203" s="96"/>
      <c r="J203" s="96"/>
    </row>
    <row r="204" spans="1:10">
      <c r="A204" s="5" t="s">
        <v>971</v>
      </c>
      <c r="B204" s="6">
        <v>44952.757236678241</v>
      </c>
      <c r="C204" s="5" t="s">
        <v>186</v>
      </c>
      <c r="D204" s="7"/>
      <c r="E204" s="8"/>
      <c r="F204" s="9">
        <v>4773.1400000000003</v>
      </c>
      <c r="I204" s="10" t="s">
        <v>9</v>
      </c>
      <c r="J204" s="5" t="s">
        <v>186</v>
      </c>
    </row>
    <row r="205" spans="1:10">
      <c r="A205" s="11" t="s">
        <v>22</v>
      </c>
      <c r="B205" s="3"/>
      <c r="C205" s="3"/>
      <c r="D205" s="7"/>
      <c r="E205" s="8"/>
      <c r="H205" s="9"/>
      <c r="I205" s="10"/>
      <c r="J205" s="5"/>
    </row>
    <row r="206" spans="1:10" ht="15.75">
      <c r="A206" s="13" t="s">
        <v>23</v>
      </c>
      <c r="B206" s="13" t="s">
        <v>24</v>
      </c>
      <c r="C206" s="13" t="s">
        <v>25</v>
      </c>
      <c r="D206" s="28">
        <v>112672312</v>
      </c>
      <c r="E206" s="14">
        <v>112672403</v>
      </c>
      <c r="H206" s="9"/>
      <c r="I206" s="10"/>
      <c r="J206" s="5"/>
    </row>
    <row r="207" spans="1:10">
      <c r="A207" s="5"/>
      <c r="B207" s="6"/>
      <c r="C207" s="5"/>
      <c r="D207" s="7"/>
      <c r="E207" s="8"/>
      <c r="H207" s="9"/>
      <c r="I207" s="10"/>
      <c r="J207" s="5"/>
    </row>
    <row r="209" spans="1:10">
      <c r="A209" s="1" t="s">
        <v>0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3" t="s">
        <v>985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95" t="s">
        <v>0</v>
      </c>
      <c r="B211" s="95" t="s">
        <v>2</v>
      </c>
      <c r="C211" s="95" t="s">
        <v>3</v>
      </c>
      <c r="D211" s="95" t="s">
        <v>4</v>
      </c>
      <c r="E211" s="95" t="s">
        <v>5</v>
      </c>
      <c r="F211" s="97" t="s">
        <v>6</v>
      </c>
      <c r="G211" s="98"/>
      <c r="H211" s="99"/>
      <c r="I211" s="95" t="s">
        <v>7</v>
      </c>
      <c r="J211" s="95" t="s">
        <v>8</v>
      </c>
    </row>
    <row r="212" spans="1:10">
      <c r="A212" s="96"/>
      <c r="B212" s="96"/>
      <c r="C212" s="96"/>
      <c r="D212" s="96"/>
      <c r="E212" s="96"/>
      <c r="F212" s="4" t="s">
        <v>9</v>
      </c>
      <c r="G212" s="4" t="s">
        <v>10</v>
      </c>
      <c r="H212" s="4" t="s">
        <v>11</v>
      </c>
      <c r="I212" s="96"/>
      <c r="J212" s="96"/>
    </row>
    <row r="213" spans="1:10">
      <c r="A213" s="5" t="s">
        <v>1030</v>
      </c>
      <c r="B213" s="6">
        <v>44953.756573761573</v>
      </c>
      <c r="C213" s="5" t="s">
        <v>186</v>
      </c>
      <c r="D213" s="7"/>
      <c r="E213" s="8"/>
      <c r="F213" s="9">
        <v>3611.01</v>
      </c>
      <c r="I213" s="10" t="s">
        <v>9</v>
      </c>
      <c r="J213" s="5" t="s">
        <v>186</v>
      </c>
    </row>
    <row r="214" spans="1:10">
      <c r="A214" s="5" t="s">
        <v>1030</v>
      </c>
      <c r="B214" s="6">
        <v>44953.756573761573</v>
      </c>
      <c r="C214" s="5" t="s">
        <v>186</v>
      </c>
      <c r="D214" s="7"/>
      <c r="E214" s="8"/>
      <c r="H214" s="9">
        <v>102.55</v>
      </c>
      <c r="I214" s="5" t="s">
        <v>36</v>
      </c>
      <c r="J214" s="5" t="s">
        <v>186</v>
      </c>
    </row>
    <row r="215" spans="1:10">
      <c r="A215" s="11" t="s">
        <v>22</v>
      </c>
      <c r="B215" s="3"/>
      <c r="C215" s="3"/>
      <c r="D215" s="7"/>
      <c r="E215" s="8"/>
      <c r="H215" s="9"/>
      <c r="I215" s="5"/>
      <c r="J215" s="8"/>
    </row>
    <row r="216" spans="1:10" ht="15.75">
      <c r="A216" s="13" t="s">
        <v>23</v>
      </c>
      <c r="B216" s="13" t="s">
        <v>24</v>
      </c>
      <c r="C216" s="13" t="s">
        <v>25</v>
      </c>
      <c r="D216" s="28">
        <v>112672314</v>
      </c>
      <c r="E216" s="14">
        <v>112672404</v>
      </c>
      <c r="H216" s="9"/>
      <c r="I216" s="5"/>
      <c r="J216" s="8"/>
    </row>
    <row r="217" spans="1:10">
      <c r="A217" s="5"/>
      <c r="B217" s="6"/>
      <c r="C217" s="5"/>
      <c r="D217" s="7"/>
      <c r="E217" s="8"/>
      <c r="H217" s="9"/>
      <c r="I217" s="5"/>
      <c r="J217" s="8"/>
    </row>
    <row r="218" spans="1:10">
      <c r="A218" s="5"/>
      <c r="B218" s="6"/>
      <c r="C218" s="5"/>
      <c r="D218" s="7"/>
      <c r="E218" s="8"/>
      <c r="H218" s="9"/>
      <c r="I218" s="5"/>
      <c r="J218" s="8"/>
    </row>
    <row r="219" spans="1:10">
      <c r="A219" s="1" t="s">
        <v>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3" t="s">
        <v>981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95" t="s">
        <v>0</v>
      </c>
      <c r="B221" s="95" t="s">
        <v>2</v>
      </c>
      <c r="C221" s="95" t="s">
        <v>3</v>
      </c>
      <c r="D221" s="95" t="s">
        <v>4</v>
      </c>
      <c r="E221" s="95" t="s">
        <v>5</v>
      </c>
      <c r="F221" s="97" t="s">
        <v>6</v>
      </c>
      <c r="G221" s="98"/>
      <c r="H221" s="99"/>
      <c r="I221" s="95" t="s">
        <v>7</v>
      </c>
      <c r="J221" s="95" t="s">
        <v>8</v>
      </c>
    </row>
    <row r="222" spans="1:10">
      <c r="A222" s="96"/>
      <c r="B222" s="96"/>
      <c r="C222" s="96"/>
      <c r="D222" s="96"/>
      <c r="E222" s="96"/>
      <c r="F222" s="4" t="s">
        <v>9</v>
      </c>
      <c r="G222" s="4" t="s">
        <v>10</v>
      </c>
      <c r="H222" s="4" t="s">
        <v>11</v>
      </c>
      <c r="I222" s="96"/>
      <c r="J222" s="96"/>
    </row>
    <row r="223" spans="1:10">
      <c r="A223" s="5" t="s">
        <v>1031</v>
      </c>
      <c r="B223" s="6">
        <v>44954.544136921293</v>
      </c>
      <c r="C223" s="5" t="s">
        <v>186</v>
      </c>
      <c r="D223" s="7"/>
      <c r="E223" s="8"/>
      <c r="F223" s="9">
        <v>4260.63</v>
      </c>
      <c r="I223" s="10" t="s">
        <v>9</v>
      </c>
      <c r="J223" s="5" t="s">
        <v>186</v>
      </c>
    </row>
    <row r="224" spans="1:10">
      <c r="A224" s="11" t="s">
        <v>22</v>
      </c>
      <c r="B224" s="3"/>
      <c r="C224" s="3"/>
      <c r="D224" s="7"/>
      <c r="E224" s="8"/>
      <c r="H224" s="9"/>
      <c r="I224" s="5"/>
      <c r="J224" s="8"/>
    </row>
    <row r="225" spans="1:10" ht="15.75">
      <c r="A225" s="13" t="s">
        <v>23</v>
      </c>
      <c r="B225" s="13" t="s">
        <v>24</v>
      </c>
      <c r="C225" s="13" t="s">
        <v>25</v>
      </c>
      <c r="D225" s="28">
        <v>112673682</v>
      </c>
      <c r="E225" s="14">
        <v>112681922</v>
      </c>
      <c r="H225" s="9"/>
      <c r="I225" s="5"/>
      <c r="J225" s="8"/>
    </row>
    <row r="226" spans="1:10">
      <c r="A226" t="s">
        <v>1047</v>
      </c>
    </row>
    <row r="228" spans="1:10">
      <c r="A228" s="1" t="s">
        <v>0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3" t="s">
        <v>1052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95" t="s">
        <v>0</v>
      </c>
      <c r="B230" s="95" t="s">
        <v>2</v>
      </c>
      <c r="C230" s="95" t="s">
        <v>3</v>
      </c>
      <c r="D230" s="95" t="s">
        <v>4</v>
      </c>
      <c r="E230" s="95" t="s">
        <v>5</v>
      </c>
      <c r="F230" s="97" t="s">
        <v>6</v>
      </c>
      <c r="G230" s="98"/>
      <c r="H230" s="99"/>
      <c r="I230" s="95" t="s">
        <v>7</v>
      </c>
      <c r="J230" s="95" t="s">
        <v>8</v>
      </c>
    </row>
    <row r="231" spans="1:10">
      <c r="A231" s="96"/>
      <c r="B231" s="96"/>
      <c r="C231" s="96"/>
      <c r="D231" s="96"/>
      <c r="E231" s="96"/>
      <c r="F231" s="4" t="s">
        <v>9</v>
      </c>
      <c r="G231" s="4" t="s">
        <v>10</v>
      </c>
      <c r="H231" s="4" t="s">
        <v>11</v>
      </c>
      <c r="I231" s="96"/>
      <c r="J231" s="96"/>
    </row>
    <row r="232" spans="1:10">
      <c r="A232" s="5" t="s">
        <v>1079</v>
      </c>
      <c r="B232" s="6">
        <v>44956.753691504629</v>
      </c>
      <c r="C232" s="5" t="s">
        <v>186</v>
      </c>
      <c r="D232" s="7"/>
      <c r="E232" s="8"/>
      <c r="F232" s="9">
        <v>4666.53</v>
      </c>
      <c r="I232" s="10" t="s">
        <v>9</v>
      </c>
      <c r="J232" s="5" t="s">
        <v>186</v>
      </c>
    </row>
    <row r="233" spans="1:10">
      <c r="A233" s="11" t="s">
        <v>22</v>
      </c>
      <c r="B233" s="3"/>
      <c r="C233" s="3"/>
      <c r="D233" s="7"/>
      <c r="E233" s="8"/>
      <c r="G233" s="9"/>
      <c r="I233" s="10"/>
      <c r="J233" s="8"/>
    </row>
    <row r="234" spans="1:10" ht="15.75">
      <c r="A234" s="13" t="s">
        <v>23</v>
      </c>
      <c r="B234" s="13" t="s">
        <v>24</v>
      </c>
      <c r="C234" s="13" t="s">
        <v>25</v>
      </c>
      <c r="D234" s="28">
        <v>112691577</v>
      </c>
      <c r="E234" s="14">
        <v>112691885</v>
      </c>
      <c r="G234" s="9"/>
      <c r="I234" s="10"/>
      <c r="J234" s="8"/>
    </row>
    <row r="235" spans="1:10" ht="15.75">
      <c r="D235" s="69">
        <v>112691649</v>
      </c>
      <c r="E235" s="34">
        <v>112691854</v>
      </c>
      <c r="F235" s="35" t="s">
        <v>1126</v>
      </c>
    </row>
    <row r="236" spans="1:10">
      <c r="A236" s="17" t="s">
        <v>1211</v>
      </c>
      <c r="B236" s="17"/>
      <c r="C236" s="17"/>
    </row>
    <row r="238" spans="1:10">
      <c r="A238" s="1" t="s">
        <v>0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3" t="s">
        <v>1093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95" t="s">
        <v>0</v>
      </c>
      <c r="B240" s="95" t="s">
        <v>2</v>
      </c>
      <c r="C240" s="95" t="s">
        <v>3</v>
      </c>
      <c r="D240" s="95" t="s">
        <v>4</v>
      </c>
      <c r="E240" s="95" t="s">
        <v>5</v>
      </c>
      <c r="F240" s="97" t="s">
        <v>6</v>
      </c>
      <c r="G240" s="98"/>
      <c r="H240" s="99"/>
      <c r="I240" s="95" t="s">
        <v>7</v>
      </c>
      <c r="J240" s="95" t="s">
        <v>8</v>
      </c>
    </row>
    <row r="241" spans="1:10">
      <c r="A241" s="96"/>
      <c r="B241" s="96"/>
      <c r="C241" s="96"/>
      <c r="D241" s="96"/>
      <c r="E241" s="96"/>
      <c r="F241" s="4" t="s">
        <v>9</v>
      </c>
      <c r="G241" s="4" t="s">
        <v>10</v>
      </c>
      <c r="H241" s="4" t="s">
        <v>11</v>
      </c>
      <c r="I241" s="96"/>
      <c r="J241" s="96"/>
    </row>
    <row r="242" spans="1:10">
      <c r="A242" s="5" t="s">
        <v>1119</v>
      </c>
      <c r="B242" s="6">
        <v>44957.755386863428</v>
      </c>
      <c r="C242" s="5" t="s">
        <v>186</v>
      </c>
      <c r="D242" s="10"/>
      <c r="E242" s="8"/>
      <c r="F242" s="9">
        <v>3050.39</v>
      </c>
      <c r="I242" s="10" t="s">
        <v>9</v>
      </c>
      <c r="J242" s="5" t="s">
        <v>186</v>
      </c>
    </row>
    <row r="243" spans="1:10">
      <c r="A243" s="11" t="s">
        <v>22</v>
      </c>
      <c r="B243" s="3"/>
      <c r="C243" s="3"/>
      <c r="D243" s="7"/>
      <c r="E243" s="8"/>
      <c r="G243" s="9"/>
      <c r="I243" s="10"/>
      <c r="J243" s="5"/>
    </row>
    <row r="244" spans="1:10" ht="15.75">
      <c r="A244" s="13" t="s">
        <v>23</v>
      </c>
      <c r="B244" s="13" t="s">
        <v>24</v>
      </c>
      <c r="C244" s="13" t="s">
        <v>25</v>
      </c>
      <c r="D244" s="69">
        <v>112692598</v>
      </c>
      <c r="E244" s="14">
        <v>112693179</v>
      </c>
      <c r="G244" s="9"/>
      <c r="I244" s="10"/>
      <c r="J244" s="5"/>
    </row>
    <row r="245" spans="1:10">
      <c r="D245" s="35" t="s">
        <v>641</v>
      </c>
    </row>
    <row r="247" spans="1:10">
      <c r="A247" s="1" t="s">
        <v>0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3" t="s">
        <v>1131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95" t="s">
        <v>0</v>
      </c>
      <c r="B249" s="95" t="s">
        <v>2</v>
      </c>
      <c r="C249" s="95" t="s">
        <v>3</v>
      </c>
      <c r="D249" s="95" t="s">
        <v>4</v>
      </c>
      <c r="E249" s="95" t="s">
        <v>5</v>
      </c>
      <c r="F249" s="97" t="s">
        <v>6</v>
      </c>
      <c r="G249" s="98"/>
      <c r="H249" s="99"/>
      <c r="I249" s="95" t="s">
        <v>7</v>
      </c>
      <c r="J249" s="95" t="s">
        <v>8</v>
      </c>
    </row>
    <row r="250" spans="1:10">
      <c r="A250" s="96"/>
      <c r="B250" s="96"/>
      <c r="C250" s="96"/>
      <c r="D250" s="96"/>
      <c r="E250" s="96"/>
      <c r="F250" s="4" t="s">
        <v>9</v>
      </c>
      <c r="G250" s="4" t="s">
        <v>10</v>
      </c>
      <c r="H250" s="4" t="s">
        <v>11</v>
      </c>
      <c r="I250" s="96"/>
      <c r="J250" s="96"/>
    </row>
    <row r="251" spans="1:10">
      <c r="A251" s="5" t="s">
        <v>1153</v>
      </c>
      <c r="B251" s="6">
        <v>44958.752166840277</v>
      </c>
      <c r="C251" s="5" t="s">
        <v>186</v>
      </c>
      <c r="D251" s="7"/>
      <c r="E251" s="8"/>
      <c r="F251" s="9">
        <v>7601.85</v>
      </c>
      <c r="I251" s="10" t="s">
        <v>9</v>
      </c>
      <c r="J251" s="5" t="s">
        <v>186</v>
      </c>
    </row>
    <row r="252" spans="1:10">
      <c r="A252" s="11" t="s">
        <v>22</v>
      </c>
      <c r="B252" s="3"/>
      <c r="C252" s="3"/>
      <c r="D252" s="7"/>
      <c r="E252" s="8"/>
      <c r="H252" s="9"/>
      <c r="I252" s="10"/>
      <c r="J252" s="8"/>
    </row>
    <row r="253" spans="1:10" ht="15.75">
      <c r="A253" s="13" t="s">
        <v>23</v>
      </c>
      <c r="B253" s="13" t="s">
        <v>24</v>
      </c>
      <c r="C253" s="13" t="s">
        <v>25</v>
      </c>
      <c r="D253" s="69">
        <v>112695145</v>
      </c>
      <c r="E253" s="14">
        <v>112695383</v>
      </c>
      <c r="H253" s="9"/>
      <c r="I253" s="10"/>
      <c r="J253" s="8"/>
    </row>
    <row r="254" spans="1:10">
      <c r="A254" s="5"/>
      <c r="B254" s="6"/>
      <c r="C254" s="5"/>
      <c r="D254" s="35" t="s">
        <v>641</v>
      </c>
      <c r="E254" s="8"/>
      <c r="H254" s="9"/>
      <c r="I254" s="10"/>
      <c r="J254" s="8"/>
    </row>
    <row r="256" spans="1:10">
      <c r="A256" s="1" t="s">
        <v>0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3" t="s">
        <v>1169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95" t="s">
        <v>0</v>
      </c>
      <c r="B258" s="95" t="s">
        <v>2</v>
      </c>
      <c r="C258" s="95" t="s">
        <v>3</v>
      </c>
      <c r="D258" s="95" t="s">
        <v>4</v>
      </c>
      <c r="E258" s="95" t="s">
        <v>5</v>
      </c>
      <c r="F258" s="97" t="s">
        <v>6</v>
      </c>
      <c r="G258" s="98"/>
      <c r="H258" s="99"/>
      <c r="I258" s="95" t="s">
        <v>7</v>
      </c>
      <c r="J258" s="95" t="s">
        <v>8</v>
      </c>
    </row>
    <row r="259" spans="1:10">
      <c r="A259" s="96"/>
      <c r="B259" s="96"/>
      <c r="C259" s="96"/>
      <c r="D259" s="96"/>
      <c r="E259" s="96"/>
      <c r="F259" s="4" t="s">
        <v>9</v>
      </c>
      <c r="G259" s="4" t="s">
        <v>10</v>
      </c>
      <c r="H259" s="4" t="s">
        <v>11</v>
      </c>
      <c r="I259" s="96"/>
      <c r="J259" s="96"/>
    </row>
    <row r="260" spans="1:10">
      <c r="A260" s="5" t="s">
        <v>1195</v>
      </c>
      <c r="B260" s="6">
        <v>44959.758437696757</v>
      </c>
      <c r="C260" s="5" t="s">
        <v>186</v>
      </c>
      <c r="D260" s="7"/>
      <c r="E260" s="8"/>
      <c r="F260" s="9">
        <v>3454.98</v>
      </c>
      <c r="I260" s="10" t="s">
        <v>9</v>
      </c>
      <c r="J260" s="5" t="s">
        <v>186</v>
      </c>
    </row>
    <row r="261" spans="1:10">
      <c r="A261" s="11" t="s">
        <v>22</v>
      </c>
      <c r="B261" s="3"/>
      <c r="C261" s="3"/>
      <c r="D261" s="7"/>
      <c r="E261" s="8"/>
      <c r="H261" s="9"/>
      <c r="I261" s="10"/>
      <c r="J261" s="5"/>
    </row>
    <row r="262" spans="1:10" ht="15.75">
      <c r="A262" s="13" t="s">
        <v>23</v>
      </c>
      <c r="B262" s="13" t="s">
        <v>24</v>
      </c>
      <c r="C262" s="13" t="s">
        <v>25</v>
      </c>
      <c r="D262" s="69">
        <v>112728651</v>
      </c>
      <c r="E262" s="14">
        <v>112729022</v>
      </c>
      <c r="H262" s="9"/>
      <c r="I262" s="10"/>
      <c r="J262" s="5"/>
    </row>
    <row r="263" spans="1:10">
      <c r="D263" s="35" t="s">
        <v>641</v>
      </c>
    </row>
    <row r="265" spans="1:10">
      <c r="A265" s="1" t="s">
        <v>0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3" t="s">
        <v>1217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95" t="s">
        <v>0</v>
      </c>
      <c r="B267" s="95" t="s">
        <v>2</v>
      </c>
      <c r="C267" s="95" t="s">
        <v>3</v>
      </c>
      <c r="D267" s="95" t="s">
        <v>4</v>
      </c>
      <c r="E267" s="95" t="s">
        <v>5</v>
      </c>
      <c r="F267" s="97" t="s">
        <v>6</v>
      </c>
      <c r="G267" s="98"/>
      <c r="H267" s="99"/>
      <c r="I267" s="95" t="s">
        <v>7</v>
      </c>
      <c r="J267" s="95" t="s">
        <v>8</v>
      </c>
    </row>
    <row r="268" spans="1:10">
      <c r="A268" s="96"/>
      <c r="B268" s="96"/>
      <c r="C268" s="96"/>
      <c r="D268" s="96"/>
      <c r="E268" s="96"/>
      <c r="F268" s="4" t="s">
        <v>9</v>
      </c>
      <c r="G268" s="4" t="s">
        <v>10</v>
      </c>
      <c r="H268" s="4" t="s">
        <v>11</v>
      </c>
      <c r="I268" s="96"/>
      <c r="J268" s="96"/>
    </row>
    <row r="269" spans="1:10">
      <c r="A269" s="5" t="s">
        <v>1263</v>
      </c>
      <c r="B269" s="6">
        <v>44960.752161331016</v>
      </c>
      <c r="C269" s="5" t="s">
        <v>186</v>
      </c>
      <c r="D269" s="7"/>
      <c r="E269" s="8"/>
      <c r="F269" s="9">
        <v>2616.42</v>
      </c>
      <c r="I269" s="10" t="s">
        <v>9</v>
      </c>
      <c r="J269" s="5" t="s">
        <v>186</v>
      </c>
    </row>
    <row r="270" spans="1:10">
      <c r="A270" s="11" t="s">
        <v>22</v>
      </c>
      <c r="B270" s="3"/>
      <c r="C270" s="3"/>
      <c r="D270" s="7"/>
      <c r="E270" s="8"/>
      <c r="H270" s="9"/>
      <c r="I270" s="10"/>
      <c r="J270" s="5"/>
    </row>
    <row r="271" spans="1:10" ht="15.75">
      <c r="A271" s="13" t="s">
        <v>23</v>
      </c>
      <c r="B271" s="13" t="s">
        <v>24</v>
      </c>
      <c r="C271" s="13" t="s">
        <v>25</v>
      </c>
      <c r="D271" s="69">
        <v>112728719</v>
      </c>
      <c r="E271" s="14">
        <v>112729024</v>
      </c>
      <c r="H271" s="9"/>
      <c r="I271" s="10"/>
      <c r="J271" s="5"/>
    </row>
    <row r="272" spans="1:10">
      <c r="A272" s="5"/>
      <c r="B272" s="6"/>
      <c r="C272" s="5"/>
      <c r="D272" s="35" t="s">
        <v>641</v>
      </c>
      <c r="E272" s="8"/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1" t="s">
        <v>0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3" t="s">
        <v>1214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95" t="s">
        <v>0</v>
      </c>
      <c r="B276" s="95" t="s">
        <v>2</v>
      </c>
      <c r="C276" s="95" t="s">
        <v>3</v>
      </c>
      <c r="D276" s="95" t="s">
        <v>4</v>
      </c>
      <c r="E276" s="95" t="s">
        <v>5</v>
      </c>
      <c r="F276" s="97" t="s">
        <v>6</v>
      </c>
      <c r="G276" s="98"/>
      <c r="H276" s="99"/>
      <c r="I276" s="95" t="s">
        <v>7</v>
      </c>
      <c r="J276" s="95" t="s">
        <v>8</v>
      </c>
    </row>
    <row r="277" spans="1:10">
      <c r="A277" s="96"/>
      <c r="B277" s="96"/>
      <c r="C277" s="96"/>
      <c r="D277" s="96"/>
      <c r="E277" s="96"/>
      <c r="F277" s="4" t="s">
        <v>9</v>
      </c>
      <c r="G277" s="4" t="s">
        <v>10</v>
      </c>
      <c r="H277" s="4" t="s">
        <v>11</v>
      </c>
      <c r="I277" s="96"/>
      <c r="J277" s="96"/>
    </row>
    <row r="278" spans="1:10">
      <c r="A278" s="5" t="s">
        <v>1264</v>
      </c>
      <c r="B278" s="6">
        <v>44961.544915636572</v>
      </c>
      <c r="C278" s="5" t="s">
        <v>186</v>
      </c>
      <c r="D278" s="7"/>
      <c r="E278" s="8"/>
      <c r="F278" s="9">
        <v>5623.96</v>
      </c>
      <c r="I278" s="10" t="s">
        <v>9</v>
      </c>
      <c r="J278" s="5" t="s">
        <v>186</v>
      </c>
    </row>
    <row r="279" spans="1:10">
      <c r="A279" s="11" t="s">
        <v>22</v>
      </c>
      <c r="B279" s="3"/>
      <c r="C279" s="3"/>
      <c r="D279" s="7"/>
      <c r="E279" s="8"/>
      <c r="H279" s="9"/>
      <c r="I279" s="10"/>
      <c r="J279" s="5"/>
    </row>
    <row r="280" spans="1:10" ht="15.75">
      <c r="A280" s="13" t="s">
        <v>23</v>
      </c>
      <c r="B280" s="13" t="s">
        <v>24</v>
      </c>
      <c r="C280" s="13" t="s">
        <v>25</v>
      </c>
      <c r="D280" s="69">
        <v>112728622</v>
      </c>
      <c r="E280" s="14">
        <v>112729025</v>
      </c>
      <c r="H280" s="9"/>
      <c r="I280" s="10"/>
      <c r="J280" s="5"/>
    </row>
    <row r="281" spans="1:10">
      <c r="D281" s="35" t="s">
        <v>641</v>
      </c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1283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5" t="s">
        <v>0</v>
      </c>
      <c r="B285" s="95" t="s">
        <v>2</v>
      </c>
      <c r="C285" s="95" t="s">
        <v>3</v>
      </c>
      <c r="D285" s="95" t="s">
        <v>4</v>
      </c>
      <c r="E285" s="95" t="s">
        <v>5</v>
      </c>
      <c r="F285" s="97" t="s">
        <v>6</v>
      </c>
      <c r="G285" s="98"/>
      <c r="H285" s="99"/>
      <c r="I285" s="95" t="s">
        <v>7</v>
      </c>
      <c r="J285" s="95" t="s">
        <v>8</v>
      </c>
    </row>
    <row r="286" spans="1:10">
      <c r="A286" s="96"/>
      <c r="B286" s="96"/>
      <c r="C286" s="96"/>
      <c r="D286" s="96"/>
      <c r="E286" s="96"/>
      <c r="F286" s="4" t="s">
        <v>9</v>
      </c>
      <c r="G286" s="4" t="s">
        <v>10</v>
      </c>
      <c r="H286" s="4" t="s">
        <v>11</v>
      </c>
      <c r="I286" s="96"/>
      <c r="J286" s="96"/>
    </row>
    <row r="287" spans="1:10">
      <c r="A287" s="5" t="s">
        <v>1309</v>
      </c>
      <c r="B287" s="6">
        <v>44963.7540022338</v>
      </c>
      <c r="C287" s="5" t="s">
        <v>186</v>
      </c>
      <c r="D287" s="7"/>
      <c r="E287" s="8"/>
      <c r="F287" s="9">
        <v>3798.43</v>
      </c>
      <c r="I287" s="10" t="s">
        <v>9</v>
      </c>
      <c r="J287" s="5" t="s">
        <v>186</v>
      </c>
    </row>
    <row r="288" spans="1:10">
      <c r="A288" s="11" t="s">
        <v>22</v>
      </c>
      <c r="B288" s="3"/>
      <c r="C288" s="3"/>
      <c r="D288" s="7"/>
      <c r="E288" s="8"/>
      <c r="H288" s="9"/>
      <c r="I288" s="10"/>
      <c r="J288" s="5"/>
    </row>
    <row r="289" spans="1:10" ht="15.75">
      <c r="A289" s="13" t="s">
        <v>23</v>
      </c>
      <c r="B289" s="13" t="s">
        <v>24</v>
      </c>
      <c r="C289" s="13" t="s">
        <v>25</v>
      </c>
      <c r="D289" s="69">
        <v>112730363</v>
      </c>
      <c r="E289" s="14">
        <v>112730492</v>
      </c>
      <c r="H289" s="9"/>
      <c r="I289" s="10"/>
      <c r="J289" s="5"/>
    </row>
    <row r="290" spans="1:10">
      <c r="A290" s="5"/>
      <c r="B290" s="6"/>
      <c r="C290" s="5"/>
      <c r="D290" s="35" t="s">
        <v>641</v>
      </c>
      <c r="E290" s="8"/>
      <c r="H290" s="9"/>
      <c r="I290" s="10"/>
      <c r="J290" s="5"/>
    </row>
    <row r="292" spans="1:10">
      <c r="A292" s="1" t="s">
        <v>0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3" t="s">
        <v>1322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95" t="s">
        <v>0</v>
      </c>
      <c r="B294" s="95" t="s">
        <v>2</v>
      </c>
      <c r="C294" s="95" t="s">
        <v>3</v>
      </c>
      <c r="D294" s="95" t="s">
        <v>4</v>
      </c>
      <c r="E294" s="95" t="s">
        <v>5</v>
      </c>
      <c r="F294" s="97" t="s">
        <v>6</v>
      </c>
      <c r="G294" s="98"/>
      <c r="H294" s="99"/>
      <c r="I294" s="95" t="s">
        <v>7</v>
      </c>
      <c r="J294" s="95" t="s">
        <v>8</v>
      </c>
    </row>
    <row r="295" spans="1:10">
      <c r="A295" s="96"/>
      <c r="B295" s="96"/>
      <c r="C295" s="96"/>
      <c r="D295" s="96"/>
      <c r="E295" s="96"/>
      <c r="F295" s="4" t="s">
        <v>9</v>
      </c>
      <c r="G295" s="4" t="s">
        <v>10</v>
      </c>
      <c r="H295" s="4" t="s">
        <v>11</v>
      </c>
      <c r="I295" s="96"/>
      <c r="J295" s="96"/>
    </row>
    <row r="296" spans="1:10">
      <c r="A296" s="5" t="s">
        <v>1346</v>
      </c>
      <c r="B296" s="6">
        <v>44964.754321585649</v>
      </c>
      <c r="C296" s="5" t="s">
        <v>186</v>
      </c>
      <c r="D296" s="7"/>
      <c r="E296" s="8"/>
      <c r="F296" s="9">
        <v>6470.83</v>
      </c>
      <c r="I296" s="10" t="s">
        <v>9</v>
      </c>
      <c r="J296" s="5" t="s">
        <v>186</v>
      </c>
    </row>
    <row r="297" spans="1:10">
      <c r="A297" s="11" t="s">
        <v>22</v>
      </c>
      <c r="B297" s="3"/>
      <c r="C297" s="3"/>
      <c r="D297" s="7"/>
      <c r="E297" s="8"/>
      <c r="H297" s="9"/>
      <c r="I297" s="10"/>
      <c r="J297" s="5"/>
    </row>
    <row r="298" spans="1:10" ht="15.75">
      <c r="A298" s="13" t="s">
        <v>23</v>
      </c>
      <c r="B298" s="13" t="s">
        <v>24</v>
      </c>
      <c r="C298" s="13" t="s">
        <v>25</v>
      </c>
      <c r="D298" s="69">
        <v>112732213</v>
      </c>
      <c r="E298" s="14">
        <v>112732554</v>
      </c>
      <c r="H298" s="9"/>
      <c r="I298" s="10"/>
      <c r="J298" s="5"/>
    </row>
    <row r="299" spans="1:10">
      <c r="A299" s="5"/>
      <c r="B299" s="6"/>
      <c r="C299" s="5"/>
      <c r="D299" s="35" t="s">
        <v>641</v>
      </c>
      <c r="E299" s="8"/>
      <c r="H299" s="9"/>
      <c r="I299" s="10"/>
      <c r="J299" s="5"/>
    </row>
    <row r="301" spans="1:10">
      <c r="A301" s="1" t="s">
        <v>0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3" t="s">
        <v>1355</v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95" t="s">
        <v>0</v>
      </c>
      <c r="B303" s="95" t="s">
        <v>2</v>
      </c>
      <c r="C303" s="95" t="s">
        <v>3</v>
      </c>
      <c r="D303" s="95" t="s">
        <v>4</v>
      </c>
      <c r="E303" s="95" t="s">
        <v>5</v>
      </c>
      <c r="F303" s="97" t="s">
        <v>6</v>
      </c>
      <c r="G303" s="98"/>
      <c r="H303" s="99"/>
      <c r="I303" s="95" t="s">
        <v>7</v>
      </c>
      <c r="J303" s="95" t="s">
        <v>8</v>
      </c>
    </row>
    <row r="304" spans="1:10">
      <c r="A304" s="96"/>
      <c r="B304" s="96"/>
      <c r="C304" s="96"/>
      <c r="D304" s="96"/>
      <c r="E304" s="96"/>
      <c r="F304" s="4" t="s">
        <v>9</v>
      </c>
      <c r="G304" s="4" t="s">
        <v>10</v>
      </c>
      <c r="H304" s="4" t="s">
        <v>11</v>
      </c>
      <c r="I304" s="96"/>
      <c r="J304" s="96"/>
    </row>
    <row r="305" spans="1:10">
      <c r="A305" s="5" t="s">
        <v>1381</v>
      </c>
      <c r="B305" s="6">
        <v>44965.755459016204</v>
      </c>
      <c r="C305" s="5" t="s">
        <v>186</v>
      </c>
      <c r="D305" s="7"/>
      <c r="E305" s="8"/>
      <c r="F305" s="9">
        <v>5030.09</v>
      </c>
      <c r="I305" s="10" t="s">
        <v>9</v>
      </c>
      <c r="J305" s="5" t="s">
        <v>186</v>
      </c>
    </row>
    <row r="306" spans="1:10">
      <c r="A306" s="5" t="s">
        <v>1381</v>
      </c>
      <c r="B306" s="6">
        <v>44965.755459016204</v>
      </c>
      <c r="C306" s="5" t="s">
        <v>186</v>
      </c>
      <c r="D306" s="7"/>
      <c r="E306" s="8"/>
      <c r="H306" s="9">
        <v>66.16</v>
      </c>
      <c r="I306" s="5" t="s">
        <v>36</v>
      </c>
      <c r="J306" s="5" t="s">
        <v>186</v>
      </c>
    </row>
    <row r="307" spans="1:10">
      <c r="A307" s="11" t="s">
        <v>22</v>
      </c>
      <c r="B307" s="3"/>
      <c r="C307" s="3"/>
      <c r="D307" s="7"/>
      <c r="E307" s="8"/>
      <c r="F307" s="9"/>
      <c r="I307" s="10"/>
      <c r="J307" s="5"/>
    </row>
    <row r="308" spans="1:10" ht="15.75">
      <c r="A308" s="13" t="s">
        <v>23</v>
      </c>
      <c r="B308" s="13" t="s">
        <v>24</v>
      </c>
      <c r="C308" s="13" t="s">
        <v>25</v>
      </c>
      <c r="D308" s="69">
        <v>112733923</v>
      </c>
      <c r="E308" s="14">
        <v>112734095</v>
      </c>
      <c r="F308" s="9"/>
      <c r="I308" s="10"/>
      <c r="J308" s="5"/>
    </row>
    <row r="309" spans="1:10">
      <c r="D309" s="35" t="s">
        <v>641</v>
      </c>
    </row>
    <row r="311" spans="1:10">
      <c r="A311" s="1" t="s">
        <v>0</v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>
      <c r="A312" s="3" t="s">
        <v>1394</v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95" t="s">
        <v>0</v>
      </c>
      <c r="B313" s="95" t="s">
        <v>2</v>
      </c>
      <c r="C313" s="95" t="s">
        <v>3</v>
      </c>
      <c r="D313" s="95" t="s">
        <v>4</v>
      </c>
      <c r="E313" s="95" t="s">
        <v>5</v>
      </c>
      <c r="F313" s="97" t="s">
        <v>6</v>
      </c>
      <c r="G313" s="98"/>
      <c r="H313" s="99"/>
      <c r="I313" s="95" t="s">
        <v>7</v>
      </c>
      <c r="J313" s="95" t="s">
        <v>8</v>
      </c>
    </row>
    <row r="314" spans="1:10">
      <c r="A314" s="96"/>
      <c r="B314" s="96"/>
      <c r="C314" s="96"/>
      <c r="D314" s="96"/>
      <c r="E314" s="96"/>
      <c r="F314" s="4" t="s">
        <v>9</v>
      </c>
      <c r="G314" s="4" t="s">
        <v>10</v>
      </c>
      <c r="H314" s="4" t="s">
        <v>11</v>
      </c>
      <c r="I314" s="96"/>
      <c r="J314" s="96"/>
    </row>
    <row r="315" spans="1:10">
      <c r="A315" s="5" t="s">
        <v>1420</v>
      </c>
      <c r="B315" s="6">
        <v>44966.753680694441</v>
      </c>
      <c r="C315" s="5" t="s">
        <v>186</v>
      </c>
      <c r="D315" s="7"/>
      <c r="E315" s="8"/>
      <c r="F315" s="9">
        <v>5283.82</v>
      </c>
      <c r="I315" s="10" t="s">
        <v>9</v>
      </c>
      <c r="J315" s="5" t="s">
        <v>186</v>
      </c>
    </row>
    <row r="316" spans="1:10">
      <c r="A316" s="11" t="s">
        <v>22</v>
      </c>
      <c r="B316" s="3"/>
      <c r="C316" s="3"/>
      <c r="D316" s="7"/>
      <c r="E316" s="8"/>
      <c r="G316" s="9"/>
      <c r="I316" s="10"/>
      <c r="J316" s="8"/>
    </row>
    <row r="317" spans="1:10" ht="15.75">
      <c r="A317" s="13" t="s">
        <v>23</v>
      </c>
      <c r="B317" s="13" t="s">
        <v>24</v>
      </c>
      <c r="C317" s="13" t="s">
        <v>25</v>
      </c>
      <c r="D317" s="69">
        <v>112736199</v>
      </c>
      <c r="E317" s="14">
        <v>112736404</v>
      </c>
      <c r="G317" s="9"/>
      <c r="I317" s="10"/>
      <c r="J317" s="8"/>
    </row>
    <row r="318" spans="1:10">
      <c r="D318" s="35" t="s">
        <v>641</v>
      </c>
    </row>
    <row r="320" spans="1:10">
      <c r="A320" s="1" t="s">
        <v>0</v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>
      <c r="A321" s="3" t="s">
        <v>1433</v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>
      <c r="A322" s="95" t="s">
        <v>0</v>
      </c>
      <c r="B322" s="95" t="s">
        <v>2</v>
      </c>
      <c r="C322" s="95" t="s">
        <v>3</v>
      </c>
      <c r="D322" s="95" t="s">
        <v>4</v>
      </c>
      <c r="E322" s="95" t="s">
        <v>5</v>
      </c>
      <c r="F322" s="97" t="s">
        <v>6</v>
      </c>
      <c r="G322" s="98"/>
      <c r="H322" s="99"/>
      <c r="I322" s="95" t="s">
        <v>7</v>
      </c>
      <c r="J322" s="95" t="s">
        <v>8</v>
      </c>
    </row>
    <row r="323" spans="1:10">
      <c r="A323" s="96"/>
      <c r="B323" s="96"/>
      <c r="C323" s="96"/>
      <c r="D323" s="96"/>
      <c r="E323" s="96"/>
      <c r="F323" s="4" t="s">
        <v>9</v>
      </c>
      <c r="G323" s="4" t="s">
        <v>10</v>
      </c>
      <c r="H323" s="4" t="s">
        <v>11</v>
      </c>
      <c r="I323" s="96"/>
      <c r="J323" s="96"/>
    </row>
    <row r="324" spans="1:10">
      <c r="A324" s="5" t="s">
        <v>1478</v>
      </c>
      <c r="B324" s="6">
        <v>44967.75488886574</v>
      </c>
      <c r="C324" s="5" t="s">
        <v>186</v>
      </c>
      <c r="D324" s="7"/>
      <c r="E324" s="8"/>
      <c r="F324" s="9">
        <v>3386.47</v>
      </c>
      <c r="I324" s="10" t="s">
        <v>9</v>
      </c>
      <c r="J324" s="5" t="s">
        <v>186</v>
      </c>
    </row>
    <row r="325" spans="1:10">
      <c r="A325" s="11" t="s">
        <v>22</v>
      </c>
      <c r="B325" s="3"/>
      <c r="C325" s="3"/>
      <c r="D325" s="7"/>
      <c r="E325" s="8"/>
      <c r="H325" s="9"/>
      <c r="I325" s="10"/>
      <c r="J325" s="5"/>
    </row>
    <row r="326" spans="1:10" ht="15.75">
      <c r="A326" s="13" t="s">
        <v>23</v>
      </c>
      <c r="B326" s="13" t="s">
        <v>24</v>
      </c>
      <c r="C326" s="13" t="s">
        <v>25</v>
      </c>
      <c r="D326" s="69">
        <v>112736216</v>
      </c>
      <c r="E326" s="14">
        <v>112736405</v>
      </c>
      <c r="H326" s="9"/>
      <c r="I326" s="10"/>
      <c r="J326" s="5"/>
    </row>
    <row r="327" spans="1:10">
      <c r="D327" s="35" t="s">
        <v>641</v>
      </c>
    </row>
    <row r="329" spans="1:10">
      <c r="A329" s="1" t="s">
        <v>0</v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3" t="s">
        <v>1429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95" t="s">
        <v>0</v>
      </c>
      <c r="B331" s="95" t="s">
        <v>2</v>
      </c>
      <c r="C331" s="95" t="s">
        <v>3</v>
      </c>
      <c r="D331" s="95" t="s">
        <v>4</v>
      </c>
      <c r="E331" s="95" t="s">
        <v>5</v>
      </c>
      <c r="F331" s="97" t="s">
        <v>6</v>
      </c>
      <c r="G331" s="98"/>
      <c r="H331" s="99"/>
      <c r="I331" s="95" t="s">
        <v>7</v>
      </c>
      <c r="J331" s="95" t="s">
        <v>8</v>
      </c>
    </row>
    <row r="332" spans="1:10">
      <c r="A332" s="96"/>
      <c r="B332" s="96"/>
      <c r="C332" s="96"/>
      <c r="D332" s="96"/>
      <c r="E332" s="96"/>
      <c r="F332" s="4" t="s">
        <v>9</v>
      </c>
      <c r="G332" s="4" t="s">
        <v>10</v>
      </c>
      <c r="H332" s="4" t="s">
        <v>11</v>
      </c>
      <c r="I332" s="96"/>
      <c r="J332" s="96"/>
    </row>
    <row r="333" spans="1:10">
      <c r="A333" s="5" t="s">
        <v>1479</v>
      </c>
      <c r="B333" s="6">
        <v>44968.562124537035</v>
      </c>
      <c r="C333" s="5" t="s">
        <v>186</v>
      </c>
      <c r="D333" s="7"/>
      <c r="E333" s="8"/>
      <c r="F333" s="9">
        <v>6910.39</v>
      </c>
      <c r="I333" s="10" t="s">
        <v>9</v>
      </c>
      <c r="J333" s="5" t="s">
        <v>186</v>
      </c>
    </row>
    <row r="334" spans="1:10">
      <c r="A334" s="11" t="s">
        <v>22</v>
      </c>
      <c r="B334" s="3"/>
      <c r="C334" s="3"/>
      <c r="D334" s="7"/>
      <c r="E334" s="8"/>
      <c r="H334" s="9"/>
      <c r="I334" s="10"/>
      <c r="J334" s="5"/>
    </row>
    <row r="335" spans="1:10" ht="15.75">
      <c r="A335" s="13" t="s">
        <v>23</v>
      </c>
      <c r="B335" s="13" t="s">
        <v>24</v>
      </c>
      <c r="C335" s="13" t="s">
        <v>25</v>
      </c>
      <c r="D335" s="69">
        <v>112744838</v>
      </c>
      <c r="E335" s="14">
        <v>112761150</v>
      </c>
      <c r="H335" s="9"/>
      <c r="I335" s="10"/>
      <c r="J335" s="5"/>
    </row>
    <row r="336" spans="1:10">
      <c r="D336" s="35" t="s">
        <v>641</v>
      </c>
    </row>
    <row r="339" spans="1:10">
      <c r="A339" s="17" t="s">
        <v>1532</v>
      </c>
      <c r="B339" s="30"/>
      <c r="C339" s="30"/>
    </row>
    <row r="340" spans="1:10">
      <c r="A340" s="1" t="s">
        <v>0</v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>
      <c r="A341" s="3" t="s">
        <v>1496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95" t="s">
        <v>0</v>
      </c>
      <c r="B342" s="95" t="s">
        <v>2</v>
      </c>
      <c r="C342" s="95" t="s">
        <v>3</v>
      </c>
      <c r="D342" s="95" t="s">
        <v>4</v>
      </c>
      <c r="E342" s="95" t="s">
        <v>5</v>
      </c>
      <c r="F342" s="97" t="s">
        <v>6</v>
      </c>
      <c r="G342" s="98"/>
      <c r="H342" s="99"/>
      <c r="I342" s="95" t="s">
        <v>7</v>
      </c>
      <c r="J342" s="95" t="s">
        <v>8</v>
      </c>
    </row>
    <row r="343" spans="1:10">
      <c r="A343" s="96"/>
      <c r="B343" s="96"/>
      <c r="C343" s="96"/>
      <c r="D343" s="96"/>
      <c r="E343" s="96"/>
      <c r="F343" s="4" t="s">
        <v>9</v>
      </c>
      <c r="G343" s="4" t="s">
        <v>10</v>
      </c>
      <c r="H343" s="4" t="s">
        <v>11</v>
      </c>
      <c r="I343" s="96"/>
      <c r="J343" s="96"/>
    </row>
    <row r="344" spans="1:10">
      <c r="A344" s="5" t="s">
        <v>1523</v>
      </c>
      <c r="B344" s="6">
        <v>44970.757415451386</v>
      </c>
      <c r="C344" s="5" t="s">
        <v>186</v>
      </c>
      <c r="D344" s="7"/>
      <c r="E344" s="8"/>
      <c r="F344" s="9">
        <v>137.1</v>
      </c>
      <c r="I344" s="10" t="s">
        <v>9</v>
      </c>
      <c r="J344" s="5" t="s">
        <v>186</v>
      </c>
    </row>
    <row r="345" spans="1:10">
      <c r="A345" s="11" t="s">
        <v>22</v>
      </c>
      <c r="B345" s="3"/>
      <c r="C345" s="3"/>
      <c r="D345" s="7"/>
      <c r="E345" s="8"/>
      <c r="H345" s="9"/>
      <c r="I345" s="10"/>
      <c r="J345" s="5"/>
    </row>
    <row r="346" spans="1:10" ht="15.75">
      <c r="A346" s="13" t="s">
        <v>23</v>
      </c>
      <c r="B346" s="13" t="s">
        <v>24</v>
      </c>
      <c r="C346" s="13" t="s">
        <v>25</v>
      </c>
      <c r="D346" s="69">
        <v>112774016</v>
      </c>
      <c r="E346" s="14">
        <v>112774155</v>
      </c>
      <c r="H346" s="9"/>
      <c r="I346" s="10"/>
      <c r="J346" s="5"/>
    </row>
    <row r="347" spans="1:10">
      <c r="D347" s="35" t="s">
        <v>641</v>
      </c>
    </row>
    <row r="349" spans="1:10">
      <c r="A349" s="1" t="s">
        <v>0</v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>
      <c r="A350" s="3" t="s">
        <v>1535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95" t="s">
        <v>0</v>
      </c>
      <c r="B351" s="95" t="s">
        <v>2</v>
      </c>
      <c r="C351" s="95" t="s">
        <v>3</v>
      </c>
      <c r="D351" s="95" t="s">
        <v>4</v>
      </c>
      <c r="E351" s="95" t="s">
        <v>5</v>
      </c>
      <c r="F351" s="97" t="s">
        <v>6</v>
      </c>
      <c r="G351" s="98"/>
      <c r="H351" s="99"/>
      <c r="I351" s="95" t="s">
        <v>7</v>
      </c>
      <c r="J351" s="95" t="s">
        <v>8</v>
      </c>
    </row>
    <row r="352" spans="1:10">
      <c r="A352" s="96"/>
      <c r="B352" s="96"/>
      <c r="C352" s="96"/>
      <c r="D352" s="96"/>
      <c r="E352" s="96"/>
      <c r="F352" s="4" t="s">
        <v>9</v>
      </c>
      <c r="G352" s="4" t="s">
        <v>10</v>
      </c>
      <c r="H352" s="4" t="s">
        <v>11</v>
      </c>
      <c r="I352" s="96"/>
      <c r="J352" s="96"/>
    </row>
    <row r="353" spans="1:10">
      <c r="A353" s="5" t="s">
        <v>1561</v>
      </c>
      <c r="B353" s="6">
        <v>44971.753825185187</v>
      </c>
      <c r="C353" s="5" t="s">
        <v>186</v>
      </c>
      <c r="D353" s="7"/>
      <c r="E353" s="8"/>
      <c r="F353" s="9">
        <v>2344.36</v>
      </c>
      <c r="I353" s="10" t="s">
        <v>9</v>
      </c>
      <c r="J353" s="5" t="s">
        <v>186</v>
      </c>
    </row>
    <row r="354" spans="1:10">
      <c r="A354" s="11" t="s">
        <v>22</v>
      </c>
      <c r="B354" s="3"/>
      <c r="C354" s="3"/>
      <c r="D354" s="7"/>
      <c r="E354" s="8"/>
      <c r="H354" s="9"/>
      <c r="I354" s="10"/>
      <c r="J354" s="5"/>
    </row>
    <row r="355" spans="1:10" ht="15.75">
      <c r="A355" s="13" t="s">
        <v>23</v>
      </c>
      <c r="B355" s="13" t="s">
        <v>24</v>
      </c>
      <c r="C355" s="13" t="s">
        <v>25</v>
      </c>
      <c r="D355" s="69">
        <v>112775853</v>
      </c>
      <c r="E355" s="14">
        <v>112782344</v>
      </c>
      <c r="H355" s="9"/>
      <c r="I355" s="10"/>
      <c r="J355" s="5"/>
    </row>
    <row r="356" spans="1:10">
      <c r="D356" s="35" t="s">
        <v>641</v>
      </c>
    </row>
    <row r="358" spans="1:10">
      <c r="A358" s="1" t="s">
        <v>0</v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>
      <c r="A359" s="3" t="s">
        <v>1572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95" t="s">
        <v>0</v>
      </c>
      <c r="B360" s="95" t="s">
        <v>2</v>
      </c>
      <c r="C360" s="95" t="s">
        <v>3</v>
      </c>
      <c r="D360" s="95" t="s">
        <v>4</v>
      </c>
      <c r="E360" s="95" t="s">
        <v>5</v>
      </c>
      <c r="F360" s="97" t="s">
        <v>6</v>
      </c>
      <c r="G360" s="98"/>
      <c r="H360" s="99"/>
      <c r="I360" s="95" t="s">
        <v>7</v>
      </c>
      <c r="J360" s="95" t="s">
        <v>8</v>
      </c>
    </row>
    <row r="361" spans="1:10">
      <c r="A361" s="96"/>
      <c r="B361" s="96"/>
      <c r="C361" s="96"/>
      <c r="D361" s="96"/>
      <c r="E361" s="96"/>
      <c r="F361" s="4" t="s">
        <v>9</v>
      </c>
      <c r="G361" s="4" t="s">
        <v>10</v>
      </c>
      <c r="H361" s="4" t="s">
        <v>11</v>
      </c>
      <c r="I361" s="96"/>
      <c r="J361" s="96"/>
    </row>
    <row r="362" spans="1:10">
      <c r="A362" s="5" t="s">
        <v>1600</v>
      </c>
      <c r="B362" s="6">
        <v>44972.75572011574</v>
      </c>
      <c r="C362" s="5" t="s">
        <v>186</v>
      </c>
      <c r="D362" s="7"/>
      <c r="E362" s="8"/>
      <c r="F362" s="9">
        <v>3323.33</v>
      </c>
      <c r="I362" s="10" t="s">
        <v>9</v>
      </c>
      <c r="J362" s="5" t="s">
        <v>186</v>
      </c>
    </row>
    <row r="363" spans="1:10">
      <c r="A363" s="11" t="s">
        <v>22</v>
      </c>
      <c r="B363" s="3"/>
      <c r="C363" s="3"/>
      <c r="D363" s="7"/>
      <c r="E363" s="8"/>
      <c r="H363" s="9"/>
      <c r="I363" s="10"/>
      <c r="J363" s="5"/>
    </row>
    <row r="364" spans="1:10" ht="15.75">
      <c r="A364" s="13" t="s">
        <v>23</v>
      </c>
      <c r="B364" s="13" t="s">
        <v>24</v>
      </c>
      <c r="C364" s="13" t="s">
        <v>25</v>
      </c>
      <c r="D364" s="69">
        <v>112790252</v>
      </c>
      <c r="E364" s="14">
        <v>112790562</v>
      </c>
      <c r="H364" s="9"/>
      <c r="I364" s="10"/>
      <c r="J364" s="5"/>
    </row>
    <row r="365" spans="1:10">
      <c r="D365" s="35" t="s">
        <v>641</v>
      </c>
    </row>
    <row r="367" spans="1:10">
      <c r="A367" s="1" t="s">
        <v>0</v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>
      <c r="A368" s="3" t="s">
        <v>1612</v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>
      <c r="A369" s="95" t="s">
        <v>0</v>
      </c>
      <c r="B369" s="95" t="s">
        <v>2</v>
      </c>
      <c r="C369" s="95" t="s">
        <v>3</v>
      </c>
      <c r="D369" s="95" t="s">
        <v>4</v>
      </c>
      <c r="E369" s="95" t="s">
        <v>5</v>
      </c>
      <c r="F369" s="97" t="s">
        <v>6</v>
      </c>
      <c r="G369" s="98"/>
      <c r="H369" s="99"/>
      <c r="I369" s="95" t="s">
        <v>7</v>
      </c>
      <c r="J369" s="95" t="s">
        <v>8</v>
      </c>
    </row>
    <row r="370" spans="1:10">
      <c r="A370" s="96"/>
      <c r="B370" s="96"/>
      <c r="C370" s="96"/>
      <c r="D370" s="96"/>
      <c r="E370" s="96"/>
      <c r="F370" s="4" t="s">
        <v>9</v>
      </c>
      <c r="G370" s="4" t="s">
        <v>10</v>
      </c>
      <c r="H370" s="4" t="s">
        <v>11</v>
      </c>
      <c r="I370" s="96"/>
      <c r="J370" s="96"/>
    </row>
    <row r="371" spans="1:10">
      <c r="A371" s="5" t="s">
        <v>1640</v>
      </c>
      <c r="B371" s="6">
        <v>44973.768808217596</v>
      </c>
      <c r="C371" s="5" t="s">
        <v>186</v>
      </c>
      <c r="D371" s="7"/>
      <c r="E371" s="8"/>
      <c r="F371" s="9">
        <v>1724.54</v>
      </c>
      <c r="I371" s="10" t="s">
        <v>9</v>
      </c>
      <c r="J371" s="5" t="s">
        <v>186</v>
      </c>
    </row>
    <row r="372" spans="1:10">
      <c r="A372" s="11" t="s">
        <v>22</v>
      </c>
      <c r="B372" s="3"/>
      <c r="C372" s="3"/>
      <c r="D372" s="7"/>
      <c r="E372" s="8"/>
      <c r="H372" s="9"/>
      <c r="I372" s="10"/>
      <c r="J372" s="8"/>
    </row>
    <row r="373" spans="1:10" ht="15.75">
      <c r="A373" s="13" t="s">
        <v>23</v>
      </c>
      <c r="B373" s="13" t="s">
        <v>24</v>
      </c>
      <c r="C373" s="13" t="s">
        <v>25</v>
      </c>
      <c r="D373" s="69">
        <v>112799853</v>
      </c>
      <c r="E373" s="14">
        <v>112800004</v>
      </c>
      <c r="H373" s="9"/>
      <c r="I373" s="10"/>
      <c r="J373" s="8"/>
    </row>
    <row r="374" spans="1:10">
      <c r="D374" s="35" t="s">
        <v>641</v>
      </c>
    </row>
    <row r="376" spans="1:10">
      <c r="A376" s="1" t="s">
        <v>0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3" t="s">
        <v>1656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95" t="s">
        <v>0</v>
      </c>
      <c r="B378" s="95" t="s">
        <v>2</v>
      </c>
      <c r="C378" s="95" t="s">
        <v>3</v>
      </c>
      <c r="D378" s="95" t="s">
        <v>4</v>
      </c>
      <c r="E378" s="95" t="s">
        <v>5</v>
      </c>
      <c r="F378" s="97" t="s">
        <v>6</v>
      </c>
      <c r="G378" s="98"/>
      <c r="H378" s="99"/>
      <c r="I378" s="95" t="s">
        <v>7</v>
      </c>
      <c r="J378" s="95" t="s">
        <v>8</v>
      </c>
    </row>
    <row r="379" spans="1:10">
      <c r="A379" s="96"/>
      <c r="B379" s="96"/>
      <c r="C379" s="96"/>
      <c r="D379" s="96"/>
      <c r="E379" s="96"/>
      <c r="F379" s="4" t="s">
        <v>9</v>
      </c>
      <c r="G379" s="4" t="s">
        <v>10</v>
      </c>
      <c r="H379" s="4" t="s">
        <v>11</v>
      </c>
      <c r="I379" s="96"/>
      <c r="J379" s="96"/>
    </row>
    <row r="380" spans="1:10">
      <c r="A380" s="5" t="s">
        <v>1704</v>
      </c>
      <c r="B380" s="6">
        <v>44974.75491059028</v>
      </c>
      <c r="C380" s="5" t="s">
        <v>186</v>
      </c>
      <c r="D380" s="7"/>
      <c r="E380" s="8"/>
      <c r="F380" s="9">
        <v>2004.11</v>
      </c>
      <c r="I380" s="10" t="s">
        <v>9</v>
      </c>
      <c r="J380" s="5" t="s">
        <v>186</v>
      </c>
    </row>
    <row r="381" spans="1:10">
      <c r="A381" s="11" t="s">
        <v>22</v>
      </c>
      <c r="B381" s="3"/>
      <c r="C381" s="3"/>
      <c r="D381" s="7"/>
      <c r="E381" s="8"/>
      <c r="G381" s="9"/>
      <c r="I381" s="10"/>
      <c r="J381" s="8"/>
    </row>
    <row r="382" spans="1:10" ht="15.75">
      <c r="A382" s="13" t="s">
        <v>23</v>
      </c>
      <c r="B382" s="13" t="s">
        <v>24</v>
      </c>
      <c r="C382" s="13" t="s">
        <v>25</v>
      </c>
      <c r="D382" s="69">
        <v>112799814</v>
      </c>
      <c r="E382" s="14">
        <v>112800005</v>
      </c>
      <c r="G382" s="9"/>
      <c r="I382" s="10"/>
      <c r="J382" s="8"/>
    </row>
    <row r="383" spans="1:10">
      <c r="A383" s="5"/>
      <c r="B383" s="6"/>
      <c r="C383" s="5"/>
      <c r="D383" s="35" t="s">
        <v>641</v>
      </c>
      <c r="E383" s="8"/>
      <c r="G383" s="9"/>
      <c r="I383" s="10"/>
      <c r="J383" s="8"/>
    </row>
    <row r="384" spans="1:10">
      <c r="A384" s="5"/>
      <c r="B384" s="6"/>
      <c r="C384" s="5"/>
      <c r="D384" s="7"/>
      <c r="E384" s="8"/>
      <c r="G384" s="9"/>
      <c r="I384" s="10"/>
      <c r="J384" s="8"/>
    </row>
    <row r="385" spans="1:10">
      <c r="A385" s="1" t="s">
        <v>0</v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>
      <c r="A386" s="3" t="s">
        <v>1649</v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95" t="s">
        <v>0</v>
      </c>
      <c r="B387" s="95" t="s">
        <v>2</v>
      </c>
      <c r="C387" s="95" t="s">
        <v>3</v>
      </c>
      <c r="D387" s="95" t="s">
        <v>4</v>
      </c>
      <c r="E387" s="95" t="s">
        <v>5</v>
      </c>
      <c r="F387" s="97" t="s">
        <v>6</v>
      </c>
      <c r="G387" s="98"/>
      <c r="H387" s="99"/>
      <c r="I387" s="95" t="s">
        <v>7</v>
      </c>
      <c r="J387" s="95" t="s">
        <v>8</v>
      </c>
    </row>
    <row r="388" spans="1:10">
      <c r="A388" s="96"/>
      <c r="B388" s="96"/>
      <c r="C388" s="96"/>
      <c r="D388" s="96"/>
      <c r="E388" s="96"/>
      <c r="F388" s="4" t="s">
        <v>9</v>
      </c>
      <c r="G388" s="4" t="s">
        <v>10</v>
      </c>
      <c r="H388" s="4" t="s">
        <v>11</v>
      </c>
      <c r="I388" s="96"/>
      <c r="J388" s="96"/>
    </row>
    <row r="389" spans="1:10">
      <c r="A389" s="5" t="s">
        <v>1703</v>
      </c>
      <c r="B389" s="6">
        <v>44975.545094317131</v>
      </c>
      <c r="C389" s="5" t="s">
        <v>1702</v>
      </c>
      <c r="D389" s="7"/>
      <c r="E389" s="8"/>
      <c r="F389" s="9">
        <v>2480.61</v>
      </c>
      <c r="I389" s="10" t="s">
        <v>9</v>
      </c>
      <c r="J389" s="5" t="s">
        <v>186</v>
      </c>
    </row>
    <row r="390" spans="1:10">
      <c r="A390" s="11" t="s">
        <v>22</v>
      </c>
      <c r="B390" s="3"/>
      <c r="C390" s="3"/>
      <c r="D390" s="7"/>
      <c r="E390" s="8"/>
      <c r="G390" s="9"/>
      <c r="I390" s="10"/>
      <c r="J390" s="8"/>
    </row>
    <row r="391" spans="1:10" ht="15.75">
      <c r="A391" s="13" t="s">
        <v>23</v>
      </c>
      <c r="B391" s="13" t="s">
        <v>24</v>
      </c>
      <c r="C391" s="13" t="s">
        <v>25</v>
      </c>
      <c r="D391" s="69">
        <v>112808030</v>
      </c>
      <c r="E391" s="14">
        <v>112808173</v>
      </c>
      <c r="G391" s="9"/>
      <c r="I391" s="10"/>
      <c r="J391" s="8"/>
    </row>
    <row r="392" spans="1:10">
      <c r="A392" s="5"/>
      <c r="B392" s="6"/>
      <c r="C392" s="5"/>
      <c r="D392" s="35" t="s">
        <v>641</v>
      </c>
      <c r="E392" s="8"/>
      <c r="G392" s="9"/>
      <c r="I392" s="10"/>
      <c r="J392" s="8"/>
    </row>
    <row r="394" spans="1:10">
      <c r="A394" s="1" t="s">
        <v>0</v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>
      <c r="A395" s="3" t="s">
        <v>1714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95" t="s">
        <v>0</v>
      </c>
      <c r="B396" s="95" t="s">
        <v>2</v>
      </c>
      <c r="C396" s="95" t="s">
        <v>3</v>
      </c>
      <c r="D396" s="95" t="s">
        <v>4</v>
      </c>
      <c r="E396" s="95" t="s">
        <v>5</v>
      </c>
      <c r="F396" s="97" t="s">
        <v>6</v>
      </c>
      <c r="G396" s="98"/>
      <c r="H396" s="99"/>
      <c r="I396" s="95" t="s">
        <v>7</v>
      </c>
      <c r="J396" s="95" t="s">
        <v>8</v>
      </c>
    </row>
    <row r="397" spans="1:10">
      <c r="A397" s="96"/>
      <c r="B397" s="96"/>
      <c r="C397" s="96"/>
      <c r="D397" s="96"/>
      <c r="E397" s="96"/>
      <c r="F397" s="4" t="s">
        <v>9</v>
      </c>
      <c r="G397" s="4" t="s">
        <v>10</v>
      </c>
      <c r="H397" s="4" t="s">
        <v>11</v>
      </c>
      <c r="I397" s="96"/>
      <c r="J397" s="96"/>
    </row>
    <row r="398" spans="1:10">
      <c r="A398" s="40" t="s">
        <v>1715</v>
      </c>
      <c r="B398" s="52"/>
      <c r="C398" s="40"/>
      <c r="D398" s="23"/>
      <c r="E398" s="8"/>
      <c r="H398" s="9"/>
      <c r="I398" s="5"/>
      <c r="J398" s="8"/>
    </row>
    <row r="399" spans="1:10">
      <c r="A399" s="11" t="s">
        <v>22</v>
      </c>
      <c r="B399" s="3"/>
      <c r="C399" s="3"/>
      <c r="D399" s="7"/>
      <c r="E399" s="8"/>
      <c r="G399" s="9"/>
      <c r="I399" s="10"/>
      <c r="J399" s="8"/>
    </row>
    <row r="400" spans="1:10">
      <c r="A400" s="13" t="s">
        <v>23</v>
      </c>
      <c r="B400" s="13" t="s">
        <v>24</v>
      </c>
      <c r="C400" s="13" t="s">
        <v>25</v>
      </c>
      <c r="D400" s="7"/>
      <c r="E400" s="8"/>
      <c r="G400" s="9"/>
      <c r="I400" s="10"/>
      <c r="J400" s="8"/>
    </row>
    <row r="402" spans="1:10">
      <c r="A402" s="1" t="s">
        <v>0</v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>
      <c r="A403" s="3" t="s">
        <v>1716</v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95" t="s">
        <v>0</v>
      </c>
      <c r="B404" s="95" t="s">
        <v>2</v>
      </c>
      <c r="C404" s="95" t="s">
        <v>3</v>
      </c>
      <c r="D404" s="95" t="s">
        <v>4</v>
      </c>
      <c r="E404" s="95" t="s">
        <v>5</v>
      </c>
      <c r="F404" s="97" t="s">
        <v>6</v>
      </c>
      <c r="G404" s="98"/>
      <c r="H404" s="99"/>
      <c r="I404" s="95" t="s">
        <v>7</v>
      </c>
      <c r="J404" s="95" t="s">
        <v>8</v>
      </c>
    </row>
    <row r="405" spans="1:10">
      <c r="A405" s="96"/>
      <c r="B405" s="96"/>
      <c r="C405" s="96"/>
      <c r="D405" s="96"/>
      <c r="E405" s="96"/>
      <c r="F405" s="4" t="s">
        <v>9</v>
      </c>
      <c r="G405" s="4" t="s">
        <v>10</v>
      </c>
      <c r="H405" s="4" t="s">
        <v>11</v>
      </c>
      <c r="I405" s="96"/>
      <c r="J405" s="96"/>
    </row>
    <row r="406" spans="1:10">
      <c r="A406" s="40" t="s">
        <v>1715</v>
      </c>
      <c r="B406" s="52"/>
      <c r="C406" s="40"/>
      <c r="D406" s="23"/>
      <c r="E406" s="8"/>
      <c r="H406" s="9"/>
      <c r="I406" s="5"/>
      <c r="J406" s="8"/>
    </row>
    <row r="407" spans="1:10">
      <c r="A407" s="11" t="s">
        <v>22</v>
      </c>
      <c r="B407" s="3"/>
      <c r="C407" s="3"/>
      <c r="D407" s="7"/>
      <c r="E407" s="8"/>
      <c r="G407" s="9"/>
      <c r="I407" s="10"/>
      <c r="J407" s="8"/>
    </row>
    <row r="408" spans="1:10">
      <c r="A408" s="13" t="s">
        <v>23</v>
      </c>
      <c r="B408" s="13" t="s">
        <v>24</v>
      </c>
      <c r="C408" s="13" t="s">
        <v>25</v>
      </c>
    </row>
    <row r="411" spans="1:10">
      <c r="A411" s="1" t="s">
        <v>0</v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>
      <c r="A412" s="3" t="s">
        <v>1728</v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95" t="s">
        <v>0</v>
      </c>
      <c r="B413" s="95" t="s">
        <v>2</v>
      </c>
      <c r="C413" s="95" t="s">
        <v>3</v>
      </c>
      <c r="D413" s="95" t="s">
        <v>4</v>
      </c>
      <c r="E413" s="95" t="s">
        <v>5</v>
      </c>
      <c r="F413" s="97" t="s">
        <v>6</v>
      </c>
      <c r="G413" s="98"/>
      <c r="H413" s="99"/>
      <c r="I413" s="95" t="s">
        <v>7</v>
      </c>
      <c r="J413" s="95" t="s">
        <v>8</v>
      </c>
    </row>
    <row r="414" spans="1:10">
      <c r="A414" s="96"/>
      <c r="B414" s="96"/>
      <c r="C414" s="96"/>
      <c r="D414" s="96"/>
      <c r="E414" s="96"/>
      <c r="F414" s="4" t="s">
        <v>9</v>
      </c>
      <c r="G414" s="4" t="s">
        <v>10</v>
      </c>
      <c r="H414" s="4" t="s">
        <v>11</v>
      </c>
      <c r="I414" s="96"/>
      <c r="J414" s="96"/>
    </row>
    <row r="415" spans="1:10">
      <c r="A415" s="5" t="s">
        <v>1761</v>
      </c>
      <c r="B415" s="6">
        <v>44979.753412627317</v>
      </c>
      <c r="C415" s="5" t="s">
        <v>186</v>
      </c>
      <c r="D415" s="7"/>
      <c r="E415" s="8"/>
      <c r="F415" s="9">
        <v>2243.25</v>
      </c>
      <c r="I415" s="10" t="s">
        <v>9</v>
      </c>
      <c r="J415" s="5" t="s">
        <v>186</v>
      </c>
    </row>
    <row r="416" spans="1:10">
      <c r="A416" s="11" t="s">
        <v>22</v>
      </c>
      <c r="B416" s="3"/>
      <c r="C416" s="3"/>
      <c r="D416" s="7"/>
      <c r="E416" s="8"/>
      <c r="H416" s="9"/>
      <c r="I416" s="10"/>
      <c r="J416" s="5"/>
    </row>
    <row r="417" spans="1:10">
      <c r="A417" s="13" t="s">
        <v>23</v>
      </c>
      <c r="B417" s="13" t="s">
        <v>24</v>
      </c>
      <c r="C417" s="13" t="s">
        <v>25</v>
      </c>
      <c r="D417" s="7"/>
      <c r="E417" s="8"/>
      <c r="H417" s="9"/>
      <c r="I417" s="10"/>
      <c r="J417" s="5"/>
    </row>
    <row r="418" spans="1:10">
      <c r="A418" s="5"/>
      <c r="B418" s="6"/>
      <c r="C418" s="5"/>
      <c r="D418" s="7"/>
      <c r="E418" s="8"/>
      <c r="H418" s="9"/>
      <c r="I418" s="10"/>
      <c r="J418" s="5"/>
    </row>
    <row r="419" spans="1:10">
      <c r="A419" s="5"/>
      <c r="B419" s="6"/>
      <c r="C419" s="5"/>
      <c r="D419" s="7"/>
      <c r="E419" s="8"/>
      <c r="H419" s="9"/>
      <c r="I419" s="10"/>
      <c r="J419" s="5"/>
    </row>
  </sheetData>
  <mergeCells count="368">
    <mergeCell ref="A396:A397"/>
    <mergeCell ref="B396:B397"/>
    <mergeCell ref="C396:C397"/>
    <mergeCell ref="D396:D397"/>
    <mergeCell ref="E396:E397"/>
    <mergeCell ref="F396:H396"/>
    <mergeCell ref="I396:I397"/>
    <mergeCell ref="J396:J397"/>
    <mergeCell ref="A404:A405"/>
    <mergeCell ref="B404:B405"/>
    <mergeCell ref="C404:C405"/>
    <mergeCell ref="D404:D405"/>
    <mergeCell ref="E404:E405"/>
    <mergeCell ref="F404:H404"/>
    <mergeCell ref="I404:I405"/>
    <mergeCell ref="J404:J405"/>
    <mergeCell ref="I351:I352"/>
    <mergeCell ref="J351:J352"/>
    <mergeCell ref="A351:A352"/>
    <mergeCell ref="B351:B352"/>
    <mergeCell ref="C351:C352"/>
    <mergeCell ref="D351:D352"/>
    <mergeCell ref="E351:E352"/>
    <mergeCell ref="F351:H351"/>
    <mergeCell ref="I387:I388"/>
    <mergeCell ref="J387:J388"/>
    <mergeCell ref="A387:A388"/>
    <mergeCell ref="B387:B388"/>
    <mergeCell ref="C387:C388"/>
    <mergeCell ref="D387:D388"/>
    <mergeCell ref="E387:E388"/>
    <mergeCell ref="F387:H387"/>
    <mergeCell ref="A378:A379"/>
    <mergeCell ref="B378:B379"/>
    <mergeCell ref="C378:C379"/>
    <mergeCell ref="D378:D379"/>
    <mergeCell ref="E378:E379"/>
    <mergeCell ref="F378:H378"/>
    <mergeCell ref="I378:I379"/>
    <mergeCell ref="J378:J379"/>
    <mergeCell ref="I313:I314"/>
    <mergeCell ref="J313:J314"/>
    <mergeCell ref="A313:A314"/>
    <mergeCell ref="B313:B314"/>
    <mergeCell ref="C313:C314"/>
    <mergeCell ref="D313:D314"/>
    <mergeCell ref="E313:E314"/>
    <mergeCell ref="F313:H313"/>
    <mergeCell ref="I342:I343"/>
    <mergeCell ref="J342:J343"/>
    <mergeCell ref="A342:A343"/>
    <mergeCell ref="B342:B343"/>
    <mergeCell ref="C342:C343"/>
    <mergeCell ref="D342:D343"/>
    <mergeCell ref="E342:E343"/>
    <mergeCell ref="F342:H342"/>
    <mergeCell ref="I322:I323"/>
    <mergeCell ref="J322:J323"/>
    <mergeCell ref="A322:A323"/>
    <mergeCell ref="B322:B323"/>
    <mergeCell ref="C322:C323"/>
    <mergeCell ref="D322:D323"/>
    <mergeCell ref="E322:E323"/>
    <mergeCell ref="F322:H322"/>
    <mergeCell ref="I294:I295"/>
    <mergeCell ref="J294:J295"/>
    <mergeCell ref="A294:A295"/>
    <mergeCell ref="B294:B295"/>
    <mergeCell ref="C294:C295"/>
    <mergeCell ref="D294:D295"/>
    <mergeCell ref="E294:E295"/>
    <mergeCell ref="F294:H294"/>
    <mergeCell ref="I303:I304"/>
    <mergeCell ref="J303:J304"/>
    <mergeCell ref="A303:A304"/>
    <mergeCell ref="B303:B304"/>
    <mergeCell ref="C303:C304"/>
    <mergeCell ref="D303:D304"/>
    <mergeCell ref="E303:E304"/>
    <mergeCell ref="F303:H303"/>
    <mergeCell ref="I276:I277"/>
    <mergeCell ref="J276:J277"/>
    <mergeCell ref="A276:A277"/>
    <mergeCell ref="B276:B277"/>
    <mergeCell ref="C276:C277"/>
    <mergeCell ref="D276:D277"/>
    <mergeCell ref="E276:E277"/>
    <mergeCell ref="F276:H276"/>
    <mergeCell ref="I285:I286"/>
    <mergeCell ref="J285:J286"/>
    <mergeCell ref="A285:A286"/>
    <mergeCell ref="B285:B286"/>
    <mergeCell ref="C285:C286"/>
    <mergeCell ref="D285:D286"/>
    <mergeCell ref="E285:E286"/>
    <mergeCell ref="F285:H285"/>
    <mergeCell ref="I267:I268"/>
    <mergeCell ref="J267:J268"/>
    <mergeCell ref="A267:A268"/>
    <mergeCell ref="B267:B268"/>
    <mergeCell ref="C267:C268"/>
    <mergeCell ref="D267:D268"/>
    <mergeCell ref="E267:E268"/>
    <mergeCell ref="F267:H267"/>
    <mergeCell ref="A258:A259"/>
    <mergeCell ref="B258:B259"/>
    <mergeCell ref="D258:D259"/>
    <mergeCell ref="E258:E259"/>
    <mergeCell ref="F258:H258"/>
    <mergeCell ref="I258:I259"/>
    <mergeCell ref="J258:J259"/>
    <mergeCell ref="C258:C259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A211:A212"/>
    <mergeCell ref="B211:B212"/>
    <mergeCell ref="C211:C212"/>
    <mergeCell ref="D211:D212"/>
    <mergeCell ref="E211:E212"/>
    <mergeCell ref="F211:H211"/>
    <mergeCell ref="I211:I212"/>
    <mergeCell ref="J211:J212"/>
    <mergeCell ref="A221:A222"/>
    <mergeCell ref="B221:B222"/>
    <mergeCell ref="C221:C222"/>
    <mergeCell ref="D221:D222"/>
    <mergeCell ref="E221:E222"/>
    <mergeCell ref="F221:H221"/>
    <mergeCell ref="I221:I222"/>
    <mergeCell ref="J221:J222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I193:I194"/>
    <mergeCell ref="J193:J194"/>
    <mergeCell ref="A193:A194"/>
    <mergeCell ref="B193:B194"/>
    <mergeCell ref="C193:C194"/>
    <mergeCell ref="D193:D194"/>
    <mergeCell ref="E193:E194"/>
    <mergeCell ref="F193:H19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157:I158"/>
    <mergeCell ref="J157:J158"/>
    <mergeCell ref="A166:A167"/>
    <mergeCell ref="B166:B167"/>
    <mergeCell ref="C166:C167"/>
    <mergeCell ref="D166:D167"/>
    <mergeCell ref="E166:E167"/>
    <mergeCell ref="F166:H166"/>
    <mergeCell ref="I166:I167"/>
    <mergeCell ref="J166:J167"/>
    <mergeCell ref="A157:A158"/>
    <mergeCell ref="B157:B158"/>
    <mergeCell ref="C157:C158"/>
    <mergeCell ref="D157:D158"/>
    <mergeCell ref="E157:E158"/>
    <mergeCell ref="F157:H157"/>
    <mergeCell ref="I84:I85"/>
    <mergeCell ref="J84:J85"/>
    <mergeCell ref="A84:A85"/>
    <mergeCell ref="B84:B85"/>
    <mergeCell ref="C84:C85"/>
    <mergeCell ref="D84:D85"/>
    <mergeCell ref="E84:E85"/>
    <mergeCell ref="F84:H84"/>
    <mergeCell ref="I121:I122"/>
    <mergeCell ref="J121:J122"/>
    <mergeCell ref="A121:A122"/>
    <mergeCell ref="B121:B122"/>
    <mergeCell ref="C121:C122"/>
    <mergeCell ref="D121:D122"/>
    <mergeCell ref="E121:E122"/>
    <mergeCell ref="F121:H121"/>
    <mergeCell ref="I93:I94"/>
    <mergeCell ref="J93:J94"/>
    <mergeCell ref="A93:A94"/>
    <mergeCell ref="B93:B94"/>
    <mergeCell ref="C93:C94"/>
    <mergeCell ref="D93:D94"/>
    <mergeCell ref="E93:E94"/>
    <mergeCell ref="F93:H93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E30:E31"/>
    <mergeCell ref="F30:H30"/>
    <mergeCell ref="I30:I31"/>
    <mergeCell ref="J30:J31"/>
    <mergeCell ref="A30:A31"/>
    <mergeCell ref="C30:C31"/>
    <mergeCell ref="B30:B31"/>
    <mergeCell ref="D30:D31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I240:I241"/>
    <mergeCell ref="J240:J241"/>
    <mergeCell ref="A240:A241"/>
    <mergeCell ref="B240:B241"/>
    <mergeCell ref="C240:C241"/>
    <mergeCell ref="D240:D241"/>
    <mergeCell ref="E240:E241"/>
    <mergeCell ref="F240:H240"/>
    <mergeCell ref="I130:I131"/>
    <mergeCell ref="J130:J131"/>
    <mergeCell ref="A130:A131"/>
    <mergeCell ref="B130:B131"/>
    <mergeCell ref="C130:C131"/>
    <mergeCell ref="D130:D131"/>
    <mergeCell ref="E130:E131"/>
    <mergeCell ref="F130:H130"/>
    <mergeCell ref="I148:I149"/>
    <mergeCell ref="J148:J149"/>
    <mergeCell ref="A148:A149"/>
    <mergeCell ref="B148:B149"/>
    <mergeCell ref="C148:C149"/>
    <mergeCell ref="D148:D149"/>
    <mergeCell ref="E148:E149"/>
    <mergeCell ref="F148:H148"/>
    <mergeCell ref="I360:I361"/>
    <mergeCell ref="J360:J361"/>
    <mergeCell ref="A360:A361"/>
    <mergeCell ref="B360:B361"/>
    <mergeCell ref="C360:C361"/>
    <mergeCell ref="D360:D361"/>
    <mergeCell ref="E360:E361"/>
    <mergeCell ref="F360:H360"/>
    <mergeCell ref="A202:A203"/>
    <mergeCell ref="B202:B203"/>
    <mergeCell ref="C202:C203"/>
    <mergeCell ref="D202:D203"/>
    <mergeCell ref="E202:E203"/>
    <mergeCell ref="F202:H202"/>
    <mergeCell ref="I202:I203"/>
    <mergeCell ref="J202:J203"/>
    <mergeCell ref="A249:A250"/>
    <mergeCell ref="B249:B250"/>
    <mergeCell ref="C249:C250"/>
    <mergeCell ref="D249:D250"/>
    <mergeCell ref="E249:E250"/>
    <mergeCell ref="F249:H249"/>
    <mergeCell ref="I249:I250"/>
    <mergeCell ref="J249:J250"/>
    <mergeCell ref="I413:I414"/>
    <mergeCell ref="J413:J414"/>
    <mergeCell ref="A413:A414"/>
    <mergeCell ref="B413:B414"/>
    <mergeCell ref="C413:C414"/>
    <mergeCell ref="D413:D414"/>
    <mergeCell ref="E413:E414"/>
    <mergeCell ref="F413:H413"/>
    <mergeCell ref="A331:A332"/>
    <mergeCell ref="B331:B332"/>
    <mergeCell ref="C331:C332"/>
    <mergeCell ref="D331:D332"/>
    <mergeCell ref="E331:E332"/>
    <mergeCell ref="F331:H331"/>
    <mergeCell ref="I331:I332"/>
    <mergeCell ref="J331:J332"/>
    <mergeCell ref="I369:I370"/>
    <mergeCell ref="J369:J370"/>
    <mergeCell ref="A369:A370"/>
    <mergeCell ref="B369:B370"/>
    <mergeCell ref="C369:C370"/>
    <mergeCell ref="D369:D370"/>
    <mergeCell ref="E369:E370"/>
    <mergeCell ref="F369:H36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1C15-A14E-4631-B0B2-AD379EBF17EB}">
  <sheetPr>
    <tabColor theme="8"/>
  </sheetPr>
  <dimension ref="A1:J597"/>
  <sheetViews>
    <sheetView topLeftCell="A578" workbookViewId="0">
      <selection activeCell="D554" sqref="D55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12.7109375" bestFit="1" customWidth="1"/>
    <col min="6" max="6" width="10.71093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187</v>
      </c>
      <c r="B5" s="6">
        <v>44926.703455104165</v>
      </c>
      <c r="C5" s="5" t="s">
        <v>188</v>
      </c>
      <c r="D5" s="7"/>
      <c r="E5" s="8"/>
      <c r="G5" s="9">
        <v>16839.39</v>
      </c>
      <c r="I5" s="10" t="s">
        <v>10</v>
      </c>
      <c r="J5" s="5" t="s">
        <v>189</v>
      </c>
    </row>
    <row r="6" spans="1:10">
      <c r="A6" s="5" t="s">
        <v>187</v>
      </c>
      <c r="B6" s="6">
        <v>44926.703455104165</v>
      </c>
      <c r="C6" s="5" t="s">
        <v>188</v>
      </c>
      <c r="D6" s="7">
        <v>421131</v>
      </c>
      <c r="E6" s="8" t="s">
        <v>190</v>
      </c>
      <c r="H6" s="9">
        <v>25235.1</v>
      </c>
      <c r="I6" s="5" t="s">
        <v>28</v>
      </c>
      <c r="J6" s="5" t="s">
        <v>191</v>
      </c>
    </row>
    <row r="7" spans="1:10">
      <c r="A7" s="5" t="s">
        <v>187</v>
      </c>
      <c r="B7" s="6">
        <v>44926.703455104165</v>
      </c>
      <c r="C7" s="5" t="s">
        <v>188</v>
      </c>
      <c r="D7" s="7">
        <v>471937</v>
      </c>
      <c r="E7" s="8" t="s">
        <v>190</v>
      </c>
      <c r="H7" s="9">
        <v>81000</v>
      </c>
      <c r="I7" s="5" t="s">
        <v>28</v>
      </c>
      <c r="J7" s="5" t="s">
        <v>189</v>
      </c>
    </row>
    <row r="8" spans="1:10">
      <c r="A8" s="5" t="s">
        <v>187</v>
      </c>
      <c r="B8" s="6">
        <v>44926.703455104165</v>
      </c>
      <c r="C8" s="5" t="s">
        <v>188</v>
      </c>
      <c r="D8" s="7"/>
      <c r="E8" s="8"/>
      <c r="F8" s="9">
        <v>40748.5</v>
      </c>
      <c r="I8" s="10" t="s">
        <v>9</v>
      </c>
      <c r="J8" s="5" t="s">
        <v>189</v>
      </c>
    </row>
    <row r="9" spans="1:10">
      <c r="A9" s="5" t="s">
        <v>187</v>
      </c>
      <c r="B9" s="6">
        <v>44926.703455104165</v>
      </c>
      <c r="C9" s="5" t="s">
        <v>188</v>
      </c>
      <c r="D9" s="7"/>
      <c r="E9" s="8"/>
      <c r="F9" s="9">
        <v>7447</v>
      </c>
      <c r="I9" s="10" t="s">
        <v>9</v>
      </c>
      <c r="J9" s="5" t="s">
        <v>191</v>
      </c>
    </row>
    <row r="10" spans="1:10">
      <c r="A10" s="5" t="s">
        <v>187</v>
      </c>
      <c r="B10" s="6">
        <v>44926.703455104165</v>
      </c>
      <c r="C10" s="5" t="s">
        <v>188</v>
      </c>
      <c r="D10" s="7"/>
      <c r="E10" s="8"/>
      <c r="F10" s="9">
        <v>14492.9</v>
      </c>
      <c r="I10" s="10" t="s">
        <v>9</v>
      </c>
      <c r="J10" s="8" t="s">
        <v>192</v>
      </c>
    </row>
    <row r="11" spans="1:10">
      <c r="A11" s="5" t="s">
        <v>187</v>
      </c>
      <c r="B11" s="6">
        <v>44926.703455104165</v>
      </c>
      <c r="C11" s="5" t="s">
        <v>188</v>
      </c>
      <c r="D11" s="7"/>
      <c r="E11" s="8"/>
      <c r="F11" s="9">
        <v>24773</v>
      </c>
      <c r="I11" s="10" t="s">
        <v>9</v>
      </c>
      <c r="J11" s="8" t="s">
        <v>193</v>
      </c>
    </row>
    <row r="12" spans="1:10">
      <c r="A12" s="11" t="s">
        <v>22</v>
      </c>
      <c r="B12" s="3"/>
      <c r="C12" s="3"/>
      <c r="D12" s="7"/>
      <c r="E12" s="8"/>
      <c r="F12" s="12">
        <f>SUM(F5:G11)</f>
        <v>104300.79</v>
      </c>
      <c r="H12" s="9"/>
      <c r="I12" s="10"/>
      <c r="J12" s="5"/>
    </row>
    <row r="13" spans="1:10" ht="15.75">
      <c r="A13" s="13" t="s">
        <v>23</v>
      </c>
      <c r="B13" s="13" t="s">
        <v>24</v>
      </c>
      <c r="C13" s="13" t="s">
        <v>25</v>
      </c>
      <c r="D13" s="14">
        <v>112519185</v>
      </c>
      <c r="E13" s="8"/>
      <c r="H13" s="9"/>
      <c r="I13" s="10"/>
      <c r="J13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269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95" t="s">
        <v>0</v>
      </c>
      <c r="B18" s="95" t="s">
        <v>2</v>
      </c>
      <c r="C18" s="95" t="s">
        <v>3</v>
      </c>
      <c r="D18" s="95" t="s">
        <v>4</v>
      </c>
      <c r="E18" s="95" t="s">
        <v>5</v>
      </c>
      <c r="F18" s="97" t="s">
        <v>6</v>
      </c>
      <c r="G18" s="98"/>
      <c r="H18" s="99"/>
      <c r="I18" s="95" t="s">
        <v>7</v>
      </c>
      <c r="J18" s="95" t="s">
        <v>8</v>
      </c>
    </row>
    <row r="19" spans="1:10">
      <c r="A19" s="96"/>
      <c r="B19" s="96"/>
      <c r="C19" s="96"/>
      <c r="D19" s="96"/>
      <c r="E19" s="96"/>
      <c r="F19" s="4" t="s">
        <v>9</v>
      </c>
      <c r="G19" s="4" t="s">
        <v>10</v>
      </c>
      <c r="H19" s="4" t="s">
        <v>11</v>
      </c>
      <c r="I19" s="96"/>
      <c r="J19" s="96"/>
    </row>
    <row r="20" spans="1:10">
      <c r="A20" s="17" t="s">
        <v>270</v>
      </c>
      <c r="B20" s="30"/>
      <c r="C20" s="30"/>
    </row>
    <row r="21" spans="1:10">
      <c r="A21" s="11" t="s">
        <v>22</v>
      </c>
      <c r="B21" s="3"/>
      <c r="C21" s="3"/>
    </row>
    <row r="22" spans="1:10">
      <c r="A22" s="13" t="s">
        <v>23</v>
      </c>
      <c r="B22" s="13" t="s">
        <v>24</v>
      </c>
      <c r="C22" s="13" t="s">
        <v>25</v>
      </c>
    </row>
    <row r="23" spans="1:10">
      <c r="A23" s="29"/>
      <c r="B23" s="29"/>
      <c r="C23" s="29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216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95" t="s">
        <v>0</v>
      </c>
      <c r="B27" s="95" t="s">
        <v>2</v>
      </c>
      <c r="C27" s="95" t="s">
        <v>3</v>
      </c>
      <c r="D27" s="95" t="s">
        <v>4</v>
      </c>
      <c r="E27" s="95" t="s">
        <v>5</v>
      </c>
      <c r="F27" s="97" t="s">
        <v>6</v>
      </c>
      <c r="G27" s="98"/>
      <c r="H27" s="99"/>
      <c r="I27" s="95" t="s">
        <v>7</v>
      </c>
      <c r="J27" s="95" t="s">
        <v>8</v>
      </c>
    </row>
    <row r="28" spans="1:10">
      <c r="A28" s="96"/>
      <c r="B28" s="96"/>
      <c r="C28" s="96"/>
      <c r="D28" s="96"/>
      <c r="E28" s="96"/>
      <c r="F28" s="4" t="s">
        <v>9</v>
      </c>
      <c r="G28" s="4" t="s">
        <v>10</v>
      </c>
      <c r="H28" s="4" t="s">
        <v>11</v>
      </c>
      <c r="I28" s="96"/>
      <c r="J28" s="96"/>
    </row>
    <row r="29" spans="1:10">
      <c r="A29" s="5" t="s">
        <v>261</v>
      </c>
      <c r="B29" s="6">
        <v>44929.654579247683</v>
      </c>
      <c r="C29" s="5" t="s">
        <v>188</v>
      </c>
      <c r="D29" s="7">
        <v>5002468</v>
      </c>
      <c r="E29" s="5" t="s">
        <v>31</v>
      </c>
      <c r="H29" s="9">
        <v>688.86</v>
      </c>
      <c r="I29" s="5" t="s">
        <v>28</v>
      </c>
      <c r="J29" s="5" t="s">
        <v>262</v>
      </c>
    </row>
    <row r="30" spans="1:10">
      <c r="A30" s="5" t="s">
        <v>261</v>
      </c>
      <c r="B30" s="6">
        <v>44929.654579247683</v>
      </c>
      <c r="C30" s="5" t="s">
        <v>188</v>
      </c>
      <c r="D30" s="7">
        <v>472071</v>
      </c>
      <c r="E30" s="8" t="s">
        <v>190</v>
      </c>
      <c r="H30" s="9">
        <v>33653</v>
      </c>
      <c r="I30" s="5" t="s">
        <v>28</v>
      </c>
      <c r="J30" s="5" t="s">
        <v>189</v>
      </c>
    </row>
    <row r="31" spans="1:10">
      <c r="A31" s="11" t="s">
        <v>22</v>
      </c>
      <c r="B31" s="3"/>
      <c r="C31" s="3"/>
      <c r="D31" s="7"/>
      <c r="E31" s="8"/>
      <c r="H31" s="9"/>
      <c r="I31" s="10"/>
      <c r="J31" s="8"/>
    </row>
    <row r="32" spans="1:10">
      <c r="A32" s="13" t="s">
        <v>23</v>
      </c>
      <c r="B32" s="13" t="s">
        <v>24</v>
      </c>
      <c r="C32" s="13" t="s">
        <v>25</v>
      </c>
      <c r="D32" s="7"/>
      <c r="E32" s="8"/>
      <c r="H32" s="9"/>
      <c r="I32" s="10"/>
      <c r="J32" s="8"/>
    </row>
    <row r="33" spans="1:10">
      <c r="A33" s="26" t="s">
        <v>268</v>
      </c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271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95" t="s">
        <v>0</v>
      </c>
      <c r="B37" s="95" t="s">
        <v>2</v>
      </c>
      <c r="C37" s="95" t="s">
        <v>3</v>
      </c>
      <c r="D37" s="95" t="s">
        <v>4</v>
      </c>
      <c r="E37" s="95" t="s">
        <v>5</v>
      </c>
      <c r="F37" s="97" t="s">
        <v>6</v>
      </c>
      <c r="G37" s="98"/>
      <c r="H37" s="99"/>
      <c r="I37" s="95" t="s">
        <v>7</v>
      </c>
      <c r="J37" s="95" t="s">
        <v>8</v>
      </c>
    </row>
    <row r="38" spans="1:10">
      <c r="A38" s="96"/>
      <c r="B38" s="96"/>
      <c r="C38" s="96"/>
      <c r="D38" s="96"/>
      <c r="E38" s="96"/>
      <c r="F38" s="4" t="s">
        <v>9</v>
      </c>
      <c r="G38" s="4" t="s">
        <v>10</v>
      </c>
      <c r="H38" s="4" t="s">
        <v>11</v>
      </c>
      <c r="I38" s="96"/>
      <c r="J38" s="96"/>
    </row>
    <row r="39" spans="1:10">
      <c r="A39" s="5" t="s">
        <v>302</v>
      </c>
      <c r="B39" s="6">
        <v>44930.740668969906</v>
      </c>
      <c r="C39" s="5" t="s">
        <v>188</v>
      </c>
      <c r="D39" s="7">
        <v>472319</v>
      </c>
      <c r="E39" s="8" t="s">
        <v>190</v>
      </c>
      <c r="H39" s="9">
        <v>46106.7</v>
      </c>
      <c r="I39" s="5" t="s">
        <v>28</v>
      </c>
      <c r="J39" s="5" t="s">
        <v>189</v>
      </c>
    </row>
    <row r="40" spans="1:10">
      <c r="A40" s="5" t="s">
        <v>302</v>
      </c>
      <c r="B40" s="6">
        <v>44930.740668969906</v>
      </c>
      <c r="C40" s="5" t="s">
        <v>188</v>
      </c>
      <c r="D40" s="7"/>
      <c r="E40" s="8"/>
      <c r="F40" s="9">
        <v>5612.8</v>
      </c>
      <c r="I40" s="10" t="s">
        <v>9</v>
      </c>
      <c r="J40" s="8" t="s">
        <v>192</v>
      </c>
    </row>
    <row r="41" spans="1:10">
      <c r="A41" s="5" t="s">
        <v>302</v>
      </c>
      <c r="B41" s="6">
        <v>44930.740668969906</v>
      </c>
      <c r="C41" s="5" t="s">
        <v>188</v>
      </c>
      <c r="D41" s="7"/>
      <c r="E41" s="8"/>
      <c r="F41" s="9">
        <v>30098.6</v>
      </c>
      <c r="I41" s="10" t="s">
        <v>9</v>
      </c>
      <c r="J41" s="8" t="s">
        <v>193</v>
      </c>
    </row>
    <row r="42" spans="1:10">
      <c r="A42" s="11" t="s">
        <v>22</v>
      </c>
      <c r="B42" s="3"/>
      <c r="C42" s="3"/>
      <c r="D42" s="7"/>
      <c r="E42" s="8"/>
      <c r="F42" s="20">
        <f>SUM(F39:G41)</f>
        <v>35711.4</v>
      </c>
      <c r="H42" s="9"/>
      <c r="I42" s="10"/>
      <c r="J42" s="8"/>
    </row>
    <row r="43" spans="1:10" ht="15.75">
      <c r="A43" s="13" t="s">
        <v>23</v>
      </c>
      <c r="B43" s="13" t="s">
        <v>24</v>
      </c>
      <c r="C43" s="13" t="s">
        <v>25</v>
      </c>
      <c r="D43" s="14">
        <v>112556957</v>
      </c>
      <c r="E43" s="8"/>
      <c r="H43" s="9"/>
      <c r="I43" s="10"/>
      <c r="J43" s="8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323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95" t="s">
        <v>0</v>
      </c>
      <c r="B48" s="95" t="s">
        <v>2</v>
      </c>
      <c r="C48" s="95" t="s">
        <v>3</v>
      </c>
      <c r="D48" s="95" t="s">
        <v>4</v>
      </c>
      <c r="E48" s="95" t="s">
        <v>5</v>
      </c>
      <c r="F48" s="97" t="s">
        <v>6</v>
      </c>
      <c r="G48" s="98"/>
      <c r="H48" s="99"/>
      <c r="I48" s="95" t="s">
        <v>7</v>
      </c>
      <c r="J48" s="95" t="s">
        <v>8</v>
      </c>
    </row>
    <row r="49" spans="1:10">
      <c r="A49" s="96"/>
      <c r="B49" s="96"/>
      <c r="C49" s="96"/>
      <c r="D49" s="96"/>
      <c r="E49" s="96"/>
      <c r="F49" s="4" t="s">
        <v>9</v>
      </c>
      <c r="G49" s="4" t="s">
        <v>10</v>
      </c>
      <c r="H49" s="4" t="s">
        <v>11</v>
      </c>
      <c r="I49" s="96"/>
      <c r="J49" s="96"/>
    </row>
    <row r="50" spans="1:10">
      <c r="A50" s="5" t="s">
        <v>351</v>
      </c>
      <c r="B50" s="6">
        <v>44931.703322002315</v>
      </c>
      <c r="C50" s="5" t="s">
        <v>188</v>
      </c>
      <c r="D50" s="15">
        <v>45173144990</v>
      </c>
      <c r="E50" s="8" t="s">
        <v>190</v>
      </c>
      <c r="H50" s="9">
        <v>240</v>
      </c>
      <c r="I50" s="5" t="s">
        <v>28</v>
      </c>
      <c r="J50" s="8" t="s">
        <v>192</v>
      </c>
    </row>
    <row r="51" spans="1:10">
      <c r="A51" s="5" t="s">
        <v>351</v>
      </c>
      <c r="B51" s="6">
        <v>44931.703322002315</v>
      </c>
      <c r="C51" s="5" t="s">
        <v>188</v>
      </c>
      <c r="D51" s="15">
        <v>45173145056</v>
      </c>
      <c r="E51" s="8" t="s">
        <v>190</v>
      </c>
      <c r="H51" s="9">
        <v>387.69</v>
      </c>
      <c r="I51" s="5" t="s">
        <v>28</v>
      </c>
      <c r="J51" s="8" t="s">
        <v>192</v>
      </c>
    </row>
    <row r="52" spans="1:10">
      <c r="A52" s="5" t="s">
        <v>351</v>
      </c>
      <c r="B52" s="6">
        <v>44931.703322002315</v>
      </c>
      <c r="C52" s="5" t="s">
        <v>188</v>
      </c>
      <c r="D52" s="7">
        <v>449727</v>
      </c>
      <c r="E52" s="8" t="s">
        <v>190</v>
      </c>
      <c r="H52" s="9">
        <v>62061.4</v>
      </c>
      <c r="I52" s="5" t="s">
        <v>28</v>
      </c>
      <c r="J52" s="5" t="s">
        <v>189</v>
      </c>
    </row>
    <row r="53" spans="1:10">
      <c r="A53" s="5" t="s">
        <v>351</v>
      </c>
      <c r="B53" s="6">
        <v>44931.703322002315</v>
      </c>
      <c r="C53" s="5" t="s">
        <v>188</v>
      </c>
      <c r="D53" s="7"/>
      <c r="E53" s="8"/>
      <c r="F53" s="9">
        <v>19700</v>
      </c>
      <c r="I53" s="10" t="s">
        <v>9</v>
      </c>
      <c r="J53" s="5" t="s">
        <v>352</v>
      </c>
    </row>
    <row r="54" spans="1:10">
      <c r="A54" s="5" t="s">
        <v>351</v>
      </c>
      <c r="B54" s="6">
        <v>44931.703322002315</v>
      </c>
      <c r="C54" s="5" t="s">
        <v>188</v>
      </c>
      <c r="D54" s="7"/>
      <c r="E54" s="8"/>
      <c r="F54" s="9">
        <v>17159.3</v>
      </c>
      <c r="I54" s="10" t="s">
        <v>9</v>
      </c>
      <c r="J54" s="5" t="s">
        <v>191</v>
      </c>
    </row>
    <row r="55" spans="1:10">
      <c r="A55" s="5" t="s">
        <v>351</v>
      </c>
      <c r="B55" s="6">
        <v>44931.703322002315</v>
      </c>
      <c r="C55" s="5" t="s">
        <v>188</v>
      </c>
      <c r="D55" s="7"/>
      <c r="E55" s="8"/>
      <c r="F55" s="9">
        <v>2893.7</v>
      </c>
      <c r="I55" s="10" t="s">
        <v>9</v>
      </c>
      <c r="J55" s="8" t="s">
        <v>192</v>
      </c>
    </row>
    <row r="56" spans="1:10">
      <c r="A56" s="11" t="s">
        <v>22</v>
      </c>
      <c r="B56" s="3"/>
      <c r="C56" s="3"/>
      <c r="D56" s="7"/>
      <c r="E56" s="8"/>
      <c r="F56" s="37">
        <f>SUM(F50:G55)</f>
        <v>39753</v>
      </c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14">
        <v>112556958</v>
      </c>
      <c r="E57" s="8"/>
      <c r="H57" s="9"/>
      <c r="I57" s="10"/>
      <c r="J57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363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95" t="s">
        <v>0</v>
      </c>
      <c r="B62" s="95" t="s">
        <v>2</v>
      </c>
      <c r="C62" s="95" t="s">
        <v>3</v>
      </c>
      <c r="D62" s="95" t="s">
        <v>4</v>
      </c>
      <c r="E62" s="95" t="s">
        <v>5</v>
      </c>
      <c r="F62" s="97" t="s">
        <v>6</v>
      </c>
      <c r="G62" s="98"/>
      <c r="H62" s="99"/>
      <c r="I62" s="95" t="s">
        <v>7</v>
      </c>
      <c r="J62" s="95" t="s">
        <v>8</v>
      </c>
    </row>
    <row r="63" spans="1:10">
      <c r="A63" s="96"/>
      <c r="B63" s="96"/>
      <c r="C63" s="96"/>
      <c r="D63" s="96"/>
      <c r="E63" s="96"/>
      <c r="F63" s="4" t="s">
        <v>9</v>
      </c>
      <c r="G63" s="4" t="s">
        <v>10</v>
      </c>
      <c r="H63" s="4" t="s">
        <v>11</v>
      </c>
      <c r="I63" s="96"/>
      <c r="J63" s="96"/>
    </row>
    <row r="64" spans="1:10">
      <c r="A64" s="5" t="s">
        <v>416</v>
      </c>
      <c r="B64" s="6">
        <v>44932.719708993056</v>
      </c>
      <c r="C64" s="5" t="s">
        <v>188</v>
      </c>
      <c r="D64" s="7">
        <v>449960</v>
      </c>
      <c r="E64" s="8" t="s">
        <v>190</v>
      </c>
      <c r="H64" s="9">
        <v>53447.1</v>
      </c>
      <c r="I64" s="5" t="s">
        <v>28</v>
      </c>
      <c r="J64" s="5" t="s">
        <v>189</v>
      </c>
    </row>
    <row r="65" spans="1:10">
      <c r="A65" s="5" t="s">
        <v>416</v>
      </c>
      <c r="B65" s="6">
        <v>44932.719708993056</v>
      </c>
      <c r="C65" s="5" t="s">
        <v>188</v>
      </c>
      <c r="D65" s="15">
        <v>45133091500</v>
      </c>
      <c r="E65" s="8" t="s">
        <v>190</v>
      </c>
      <c r="H65" s="9">
        <v>13907.48</v>
      </c>
      <c r="I65" s="5" t="s">
        <v>28</v>
      </c>
      <c r="J65" s="5" t="s">
        <v>189</v>
      </c>
    </row>
    <row r="66" spans="1:10">
      <c r="A66" s="5" t="s">
        <v>416</v>
      </c>
      <c r="B66" s="6">
        <v>44932.719708993056</v>
      </c>
      <c r="C66" s="5" t="s">
        <v>188</v>
      </c>
      <c r="D66" s="7"/>
      <c r="E66" s="8"/>
      <c r="F66" s="9">
        <v>26528.6</v>
      </c>
      <c r="I66" s="10" t="s">
        <v>9</v>
      </c>
      <c r="J66" s="5" t="s">
        <v>352</v>
      </c>
    </row>
    <row r="67" spans="1:10">
      <c r="A67" s="5" t="s">
        <v>416</v>
      </c>
      <c r="B67" s="6">
        <v>44932.719708993056</v>
      </c>
      <c r="C67" s="5" t="s">
        <v>188</v>
      </c>
      <c r="D67" s="7"/>
      <c r="E67" s="8"/>
      <c r="F67" s="9">
        <v>8475.5</v>
      </c>
      <c r="I67" s="10" t="s">
        <v>9</v>
      </c>
      <c r="J67" s="5" t="s">
        <v>191</v>
      </c>
    </row>
    <row r="68" spans="1:10">
      <c r="A68" s="5" t="s">
        <v>416</v>
      </c>
      <c r="B68" s="6">
        <v>44932.719708993056</v>
      </c>
      <c r="C68" s="5" t="s">
        <v>188</v>
      </c>
      <c r="D68" s="7"/>
      <c r="E68" s="8"/>
      <c r="F68" s="9">
        <v>17003.099999999999</v>
      </c>
      <c r="I68" s="10" t="s">
        <v>9</v>
      </c>
      <c r="J68" s="8" t="s">
        <v>193</v>
      </c>
    </row>
    <row r="69" spans="1:10">
      <c r="A69" s="11" t="s">
        <v>22</v>
      </c>
      <c r="B69" s="3"/>
      <c r="C69" s="3"/>
      <c r="D69" s="7"/>
      <c r="E69" s="8"/>
      <c r="F69" s="37">
        <f>SUM(F64:G68)</f>
        <v>52007.199999999997</v>
      </c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14">
        <v>112563610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366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5" t="s">
        <v>0</v>
      </c>
      <c r="B75" s="95" t="s">
        <v>2</v>
      </c>
      <c r="C75" s="95" t="s">
        <v>3</v>
      </c>
      <c r="D75" s="95" t="s">
        <v>4</v>
      </c>
      <c r="E75" s="95" t="s">
        <v>5</v>
      </c>
      <c r="F75" s="97" t="s">
        <v>6</v>
      </c>
      <c r="G75" s="98"/>
      <c r="H75" s="99"/>
      <c r="I75" s="95" t="s">
        <v>7</v>
      </c>
      <c r="J75" s="95" t="s">
        <v>8</v>
      </c>
    </row>
    <row r="76" spans="1:10">
      <c r="A76" s="96"/>
      <c r="B76" s="96"/>
      <c r="C76" s="96"/>
      <c r="D76" s="96"/>
      <c r="E76" s="96"/>
      <c r="F76" s="4" t="s">
        <v>9</v>
      </c>
      <c r="G76" s="4" t="s">
        <v>10</v>
      </c>
      <c r="H76" s="4" t="s">
        <v>11</v>
      </c>
      <c r="I76" s="96"/>
      <c r="J76" s="96"/>
    </row>
    <row r="77" spans="1:10">
      <c r="A77" s="40" t="s">
        <v>409</v>
      </c>
      <c r="B77" s="41"/>
      <c r="C77" s="42"/>
      <c r="D77" s="7"/>
      <c r="E77" s="8"/>
      <c r="F77" s="9"/>
      <c r="I77" s="10"/>
      <c r="J77" s="8"/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433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95" t="s">
        <v>0</v>
      </c>
      <c r="B84" s="95" t="s">
        <v>2</v>
      </c>
      <c r="C84" s="95" t="s">
        <v>3</v>
      </c>
      <c r="D84" s="95" t="s">
        <v>4</v>
      </c>
      <c r="E84" s="95" t="s">
        <v>5</v>
      </c>
      <c r="F84" s="97" t="s">
        <v>6</v>
      </c>
      <c r="G84" s="98"/>
      <c r="H84" s="99"/>
      <c r="I84" s="95" t="s">
        <v>7</v>
      </c>
      <c r="J84" s="95" t="s">
        <v>8</v>
      </c>
    </row>
    <row r="85" spans="1:10">
      <c r="A85" s="96"/>
      <c r="B85" s="96"/>
      <c r="C85" s="96"/>
      <c r="D85" s="96"/>
      <c r="E85" s="96"/>
      <c r="F85" s="4" t="s">
        <v>9</v>
      </c>
      <c r="G85" s="4" t="s">
        <v>10</v>
      </c>
      <c r="H85" s="4" t="s">
        <v>11</v>
      </c>
      <c r="I85" s="96"/>
      <c r="J85" s="96"/>
    </row>
    <row r="86" spans="1:10">
      <c r="A86" s="5" t="s">
        <v>463</v>
      </c>
      <c r="B86" s="6">
        <v>44935.715340868053</v>
      </c>
      <c r="C86" s="5" t="s">
        <v>188</v>
      </c>
      <c r="D86" s="7">
        <v>450382</v>
      </c>
      <c r="E86" s="8" t="s">
        <v>190</v>
      </c>
      <c r="H86" s="9">
        <v>8202.6</v>
      </c>
      <c r="I86" s="5" t="s">
        <v>28</v>
      </c>
      <c r="J86" s="5" t="s">
        <v>464</v>
      </c>
    </row>
    <row r="87" spans="1:10">
      <c r="A87" s="5" t="s">
        <v>463</v>
      </c>
      <c r="B87" s="6">
        <v>44935.715340868053</v>
      </c>
      <c r="C87" s="5" t="s">
        <v>188</v>
      </c>
      <c r="D87" s="7">
        <v>450393</v>
      </c>
      <c r="E87" s="8" t="s">
        <v>190</v>
      </c>
      <c r="H87" s="9">
        <v>54523.4</v>
      </c>
      <c r="I87" s="5" t="s">
        <v>28</v>
      </c>
      <c r="J87" s="5" t="s">
        <v>189</v>
      </c>
    </row>
    <row r="88" spans="1:10">
      <c r="A88" s="5" t="s">
        <v>463</v>
      </c>
      <c r="B88" s="6">
        <v>44935.715340868053</v>
      </c>
      <c r="C88" s="5" t="s">
        <v>188</v>
      </c>
      <c r="D88" s="7"/>
      <c r="E88" s="8"/>
      <c r="F88" s="9">
        <v>34414.5</v>
      </c>
      <c r="I88" s="10" t="s">
        <v>9</v>
      </c>
      <c r="J88" s="5" t="s">
        <v>352</v>
      </c>
    </row>
    <row r="89" spans="1:10">
      <c r="A89" s="5" t="s">
        <v>463</v>
      </c>
      <c r="B89" s="6">
        <v>44935.715340868053</v>
      </c>
      <c r="C89" s="5" t="s">
        <v>188</v>
      </c>
      <c r="D89" s="7"/>
      <c r="E89" s="8"/>
      <c r="F89" s="9">
        <v>35921.5</v>
      </c>
      <c r="I89" s="10" t="s">
        <v>9</v>
      </c>
      <c r="J89" s="5" t="s">
        <v>191</v>
      </c>
    </row>
    <row r="90" spans="1:10">
      <c r="A90" s="5" t="s">
        <v>463</v>
      </c>
      <c r="B90" s="6">
        <v>44935.715340868053</v>
      </c>
      <c r="C90" s="5" t="s">
        <v>188</v>
      </c>
      <c r="D90" s="7"/>
      <c r="E90" s="8"/>
      <c r="F90" s="9">
        <v>25902.3</v>
      </c>
      <c r="I90" s="10" t="s">
        <v>9</v>
      </c>
      <c r="J90" s="8" t="s">
        <v>192</v>
      </c>
    </row>
    <row r="91" spans="1:10">
      <c r="A91" s="5" t="s">
        <v>463</v>
      </c>
      <c r="B91" s="6">
        <v>44935.715340868053</v>
      </c>
      <c r="C91" s="5" t="s">
        <v>188</v>
      </c>
      <c r="D91" s="7"/>
      <c r="E91" s="8"/>
      <c r="F91" s="9">
        <v>25982.1</v>
      </c>
      <c r="I91" s="10" t="s">
        <v>9</v>
      </c>
      <c r="J91" s="8" t="s">
        <v>465</v>
      </c>
    </row>
    <row r="92" spans="1:10">
      <c r="A92" s="11" t="s">
        <v>22</v>
      </c>
      <c r="B92" s="3"/>
      <c r="C92" s="3"/>
      <c r="D92" s="7"/>
      <c r="E92" s="8"/>
      <c r="F92" s="37">
        <f>SUM(F86:G91)</f>
        <v>122220.4</v>
      </c>
      <c r="H92" s="9"/>
      <c r="I92" s="10"/>
      <c r="J92" s="5"/>
    </row>
    <row r="93" spans="1:10" ht="15.75">
      <c r="A93" s="13" t="s">
        <v>23</v>
      </c>
      <c r="B93" s="13" t="s">
        <v>24</v>
      </c>
      <c r="C93" s="13" t="s">
        <v>25</v>
      </c>
      <c r="D93" s="14">
        <v>112576618</v>
      </c>
      <c r="E93" s="8"/>
      <c r="H93" s="9"/>
      <c r="I93" s="10"/>
      <c r="J93" s="5"/>
    </row>
    <row r="94" spans="1:10">
      <c r="A94" s="5"/>
      <c r="B94" s="6"/>
      <c r="C94" s="5"/>
      <c r="D94" s="7"/>
      <c r="E94" s="8"/>
      <c r="H94" s="9"/>
      <c r="I94" s="10"/>
      <c r="J94" s="5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474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95" t="s">
        <v>0</v>
      </c>
      <c r="B98" s="95" t="s">
        <v>2</v>
      </c>
      <c r="C98" s="95" t="s">
        <v>3</v>
      </c>
      <c r="D98" s="95" t="s">
        <v>4</v>
      </c>
      <c r="E98" s="95" t="s">
        <v>5</v>
      </c>
      <c r="F98" s="97" t="s">
        <v>6</v>
      </c>
      <c r="G98" s="98"/>
      <c r="H98" s="99"/>
      <c r="I98" s="95" t="s">
        <v>7</v>
      </c>
      <c r="J98" s="95" t="s">
        <v>8</v>
      </c>
    </row>
    <row r="99" spans="1:10">
      <c r="A99" s="96"/>
      <c r="B99" s="96"/>
      <c r="C99" s="96"/>
      <c r="D99" s="96"/>
      <c r="E99" s="96"/>
      <c r="F99" s="4" t="s">
        <v>9</v>
      </c>
      <c r="G99" s="4" t="s">
        <v>10</v>
      </c>
      <c r="H99" s="4" t="s">
        <v>11</v>
      </c>
      <c r="I99" s="96"/>
      <c r="J99" s="96"/>
    </row>
    <row r="100" spans="1:10">
      <c r="A100" s="5" t="s">
        <v>499</v>
      </c>
      <c r="B100" s="6">
        <v>44936.745104918984</v>
      </c>
      <c r="C100" s="5" t="s">
        <v>188</v>
      </c>
      <c r="D100" s="15">
        <v>45173164016</v>
      </c>
      <c r="E100" s="8" t="s">
        <v>190</v>
      </c>
      <c r="H100" s="9">
        <v>3711.36</v>
      </c>
      <c r="I100" s="5" t="s">
        <v>28</v>
      </c>
      <c r="J100" s="5" t="s">
        <v>464</v>
      </c>
    </row>
    <row r="101" spans="1:10">
      <c r="A101" s="5" t="s">
        <v>499</v>
      </c>
      <c r="B101" s="6">
        <v>44936.745104918984</v>
      </c>
      <c r="C101" s="5" t="s">
        <v>188</v>
      </c>
      <c r="D101" s="7">
        <v>473341</v>
      </c>
      <c r="E101" s="8" t="s">
        <v>190</v>
      </c>
      <c r="H101" s="9">
        <v>63205.599999999999</v>
      </c>
      <c r="I101" s="5" t="s">
        <v>28</v>
      </c>
      <c r="J101" s="5" t="s">
        <v>464</v>
      </c>
    </row>
    <row r="102" spans="1:10">
      <c r="A102" s="5" t="s">
        <v>499</v>
      </c>
      <c r="B102" s="6">
        <v>44936.745104918984</v>
      </c>
      <c r="C102" s="5" t="s">
        <v>188</v>
      </c>
      <c r="D102" s="7">
        <v>422643</v>
      </c>
      <c r="E102" s="8" t="s">
        <v>190</v>
      </c>
      <c r="H102" s="9">
        <v>52730.400000000001</v>
      </c>
      <c r="I102" s="5" t="s">
        <v>28</v>
      </c>
      <c r="J102" s="5" t="s">
        <v>189</v>
      </c>
    </row>
    <row r="103" spans="1:10">
      <c r="A103" s="5" t="s">
        <v>499</v>
      </c>
      <c r="B103" s="6">
        <v>44936.745104918984</v>
      </c>
      <c r="C103" s="5" t="s">
        <v>500</v>
      </c>
      <c r="D103" s="7"/>
      <c r="E103" s="8"/>
      <c r="F103" s="9">
        <v>3570</v>
      </c>
      <c r="I103" s="10" t="s">
        <v>9</v>
      </c>
      <c r="J103" s="5" t="s">
        <v>189</v>
      </c>
    </row>
    <row r="104" spans="1:10">
      <c r="A104" s="5" t="s">
        <v>499</v>
      </c>
      <c r="B104" s="6">
        <v>44936.745104918984</v>
      </c>
      <c r="C104" s="5" t="s">
        <v>188</v>
      </c>
      <c r="D104" s="7"/>
      <c r="E104" s="8"/>
      <c r="F104" s="9">
        <v>9863.2000000000007</v>
      </c>
      <c r="I104" s="10" t="s">
        <v>9</v>
      </c>
      <c r="J104" s="5" t="s">
        <v>191</v>
      </c>
    </row>
    <row r="105" spans="1:10">
      <c r="A105" s="11" t="s">
        <v>22</v>
      </c>
      <c r="B105" s="3"/>
      <c r="C105" s="3"/>
      <c r="D105" s="7"/>
      <c r="E105" s="8"/>
      <c r="F105" s="12">
        <f>SUM(F100:G104)</f>
        <v>13433.2</v>
      </c>
      <c r="H105" s="9"/>
      <c r="I105" s="10"/>
      <c r="J105" s="5"/>
    </row>
    <row r="106" spans="1:10" ht="15.75">
      <c r="A106" s="13" t="s">
        <v>23</v>
      </c>
      <c r="B106" s="13" t="s">
        <v>24</v>
      </c>
      <c r="C106" s="13" t="s">
        <v>25</v>
      </c>
      <c r="D106" s="14">
        <v>112576619</v>
      </c>
      <c r="E106" s="8"/>
      <c r="H106" s="9"/>
      <c r="I106" s="10"/>
      <c r="J106" s="5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508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95" t="s">
        <v>0</v>
      </c>
      <c r="B111" s="95" t="s">
        <v>2</v>
      </c>
      <c r="C111" s="95" t="s">
        <v>3</v>
      </c>
      <c r="D111" s="95" t="s">
        <v>4</v>
      </c>
      <c r="E111" s="95" t="s">
        <v>5</v>
      </c>
      <c r="F111" s="97" t="s">
        <v>6</v>
      </c>
      <c r="G111" s="98"/>
      <c r="H111" s="99"/>
      <c r="I111" s="95" t="s">
        <v>7</v>
      </c>
      <c r="J111" s="95" t="s">
        <v>8</v>
      </c>
    </row>
    <row r="112" spans="1:10">
      <c r="A112" s="96"/>
      <c r="B112" s="96"/>
      <c r="C112" s="96"/>
      <c r="D112" s="96"/>
      <c r="E112" s="96"/>
      <c r="F112" s="4" t="s">
        <v>9</v>
      </c>
      <c r="G112" s="4" t="s">
        <v>10</v>
      </c>
      <c r="H112" s="4" t="s">
        <v>11</v>
      </c>
      <c r="I112" s="96"/>
      <c r="J112" s="96"/>
    </row>
    <row r="113" spans="1:10">
      <c r="A113" s="5" t="s">
        <v>532</v>
      </c>
      <c r="B113" s="6">
        <v>44937.744341678241</v>
      </c>
      <c r="C113" s="5" t="s">
        <v>188</v>
      </c>
      <c r="D113" s="15">
        <v>45133103663</v>
      </c>
      <c r="E113" s="8" t="s">
        <v>190</v>
      </c>
      <c r="H113" s="9">
        <v>1645.2</v>
      </c>
      <c r="I113" s="5" t="s">
        <v>28</v>
      </c>
      <c r="J113" s="5" t="s">
        <v>191</v>
      </c>
    </row>
    <row r="114" spans="1:10">
      <c r="A114" s="5" t="s">
        <v>532</v>
      </c>
      <c r="B114" s="6">
        <v>44937.744341678241</v>
      </c>
      <c r="C114" s="5" t="s">
        <v>188</v>
      </c>
      <c r="D114" s="7">
        <v>450626</v>
      </c>
      <c r="E114" s="8" t="s">
        <v>190</v>
      </c>
      <c r="H114" s="9">
        <v>8000</v>
      </c>
      <c r="I114" s="5" t="s">
        <v>28</v>
      </c>
      <c r="J114" s="5" t="s">
        <v>533</v>
      </c>
    </row>
    <row r="115" spans="1:10">
      <c r="A115" s="5" t="s">
        <v>532</v>
      </c>
      <c r="B115" s="6">
        <v>44937.744341678241</v>
      </c>
      <c r="C115" s="5" t="s">
        <v>188</v>
      </c>
      <c r="D115" s="7">
        <v>450952</v>
      </c>
      <c r="E115" s="8" t="s">
        <v>190</v>
      </c>
      <c r="H115" s="9">
        <v>45613.8</v>
      </c>
      <c r="I115" s="5" t="s">
        <v>28</v>
      </c>
      <c r="J115" s="5" t="s">
        <v>189</v>
      </c>
    </row>
    <row r="116" spans="1:10">
      <c r="A116" s="5" t="s">
        <v>532</v>
      </c>
      <c r="B116" s="6">
        <v>44937.744341678241</v>
      </c>
      <c r="C116" s="5" t="s">
        <v>188</v>
      </c>
      <c r="D116" s="7"/>
      <c r="E116" s="8"/>
      <c r="F116" s="9">
        <v>7556.1</v>
      </c>
      <c r="I116" s="10" t="s">
        <v>9</v>
      </c>
      <c r="J116" s="5" t="s">
        <v>533</v>
      </c>
    </row>
    <row r="117" spans="1:10">
      <c r="A117" s="5" t="s">
        <v>532</v>
      </c>
      <c r="B117" s="6">
        <v>44937.744341678241</v>
      </c>
      <c r="C117" s="5" t="s">
        <v>188</v>
      </c>
      <c r="D117" s="7"/>
      <c r="E117" s="8"/>
      <c r="F117" s="9">
        <v>50777.3</v>
      </c>
      <c r="I117" s="10" t="s">
        <v>9</v>
      </c>
      <c r="J117" s="5" t="s">
        <v>464</v>
      </c>
    </row>
    <row r="118" spans="1:10">
      <c r="A118" s="5" t="s">
        <v>532</v>
      </c>
      <c r="B118" s="6">
        <v>44937.744341678241</v>
      </c>
      <c r="C118" s="5" t="s">
        <v>188</v>
      </c>
      <c r="D118" s="7"/>
      <c r="E118" s="8"/>
      <c r="F118" s="9">
        <v>23556.799999999999</v>
      </c>
      <c r="I118" s="10" t="s">
        <v>9</v>
      </c>
      <c r="J118" s="5" t="s">
        <v>191</v>
      </c>
    </row>
    <row r="119" spans="1:10">
      <c r="A119" s="11" t="s">
        <v>22</v>
      </c>
      <c r="B119" s="3"/>
      <c r="C119" s="3"/>
      <c r="D119" s="7"/>
      <c r="E119" s="8"/>
      <c r="F119" s="37">
        <f>SUM(F113:G118)</f>
        <v>81890.2</v>
      </c>
      <c r="H119" s="9"/>
      <c r="I119" s="10"/>
      <c r="J119" s="8"/>
    </row>
    <row r="120" spans="1:10" ht="15.75">
      <c r="A120" s="13" t="s">
        <v>23</v>
      </c>
      <c r="B120" s="13" t="s">
        <v>24</v>
      </c>
      <c r="C120" s="13" t="s">
        <v>25</v>
      </c>
      <c r="D120" s="14">
        <v>112587147</v>
      </c>
      <c r="E120" s="8"/>
      <c r="H120" s="9"/>
      <c r="I120" s="10"/>
      <c r="J120" s="8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541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95" t="s">
        <v>0</v>
      </c>
      <c r="B125" s="95" t="s">
        <v>2</v>
      </c>
      <c r="C125" s="95" t="s">
        <v>3</v>
      </c>
      <c r="D125" s="95" t="s">
        <v>4</v>
      </c>
      <c r="E125" s="95" t="s">
        <v>5</v>
      </c>
      <c r="F125" s="97" t="s">
        <v>6</v>
      </c>
      <c r="G125" s="98"/>
      <c r="H125" s="99"/>
      <c r="I125" s="95" t="s">
        <v>7</v>
      </c>
      <c r="J125" s="95" t="s">
        <v>8</v>
      </c>
    </row>
    <row r="126" spans="1:10">
      <c r="A126" s="96"/>
      <c r="B126" s="96"/>
      <c r="C126" s="96"/>
      <c r="D126" s="96"/>
      <c r="E126" s="96"/>
      <c r="F126" s="4" t="s">
        <v>9</v>
      </c>
      <c r="G126" s="4" t="s">
        <v>10</v>
      </c>
      <c r="H126" s="4" t="s">
        <v>11</v>
      </c>
      <c r="I126" s="96"/>
      <c r="J126" s="96"/>
    </row>
    <row r="127" spans="1:10">
      <c r="A127" s="5" t="s">
        <v>569</v>
      </c>
      <c r="B127" s="6">
        <v>44938.767585844907</v>
      </c>
      <c r="C127" s="5" t="s">
        <v>188</v>
      </c>
      <c r="D127" s="7">
        <v>892363</v>
      </c>
      <c r="E127" s="8" t="s">
        <v>190</v>
      </c>
      <c r="H127" s="9">
        <v>28535.1</v>
      </c>
      <c r="I127" s="5" t="s">
        <v>28</v>
      </c>
      <c r="J127" s="5" t="s">
        <v>464</v>
      </c>
    </row>
    <row r="128" spans="1:10">
      <c r="A128" s="5" t="s">
        <v>569</v>
      </c>
      <c r="B128" s="6">
        <v>44938.767585844907</v>
      </c>
      <c r="C128" s="5" t="s">
        <v>188</v>
      </c>
      <c r="D128" s="7">
        <v>537642</v>
      </c>
      <c r="E128" s="8" t="s">
        <v>190</v>
      </c>
      <c r="H128" s="9">
        <v>29534.799999999999</v>
      </c>
      <c r="I128" s="5" t="s">
        <v>28</v>
      </c>
      <c r="J128" s="5" t="s">
        <v>189</v>
      </c>
    </row>
    <row r="129" spans="1:10">
      <c r="A129" s="5" t="s">
        <v>569</v>
      </c>
      <c r="B129" s="6">
        <v>44938.767585844907</v>
      </c>
      <c r="C129" s="5" t="s">
        <v>188</v>
      </c>
      <c r="D129" s="7"/>
      <c r="E129" s="8"/>
      <c r="F129" s="9">
        <v>44808.9</v>
      </c>
      <c r="I129" s="10" t="s">
        <v>9</v>
      </c>
      <c r="J129" s="5" t="s">
        <v>533</v>
      </c>
    </row>
    <row r="130" spans="1:10">
      <c r="A130" s="5" t="s">
        <v>569</v>
      </c>
      <c r="B130" s="6">
        <v>44938.767585844907</v>
      </c>
      <c r="C130" s="5" t="s">
        <v>188</v>
      </c>
      <c r="D130" s="7"/>
      <c r="E130" s="8"/>
      <c r="F130" s="9">
        <v>11009.9</v>
      </c>
      <c r="I130" s="10" t="s">
        <v>9</v>
      </c>
      <c r="J130" s="8" t="s">
        <v>192</v>
      </c>
    </row>
    <row r="131" spans="1:10">
      <c r="A131" s="11" t="s">
        <v>22</v>
      </c>
      <c r="B131" s="3"/>
      <c r="C131" s="3"/>
      <c r="D131" s="7"/>
      <c r="E131" s="8"/>
      <c r="F131" s="49">
        <f>SUM(F127:G130)</f>
        <v>55818.8</v>
      </c>
      <c r="I131" s="10"/>
      <c r="J131" s="8"/>
    </row>
    <row r="132" spans="1:10" ht="15.75">
      <c r="A132" s="13" t="s">
        <v>23</v>
      </c>
      <c r="B132" s="13" t="s">
        <v>24</v>
      </c>
      <c r="C132" s="13" t="s">
        <v>25</v>
      </c>
      <c r="D132" s="14">
        <v>112587148</v>
      </c>
      <c r="E132" s="8"/>
      <c r="F132" s="9"/>
      <c r="I132" s="10"/>
      <c r="J132" s="8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585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95" t="s">
        <v>0</v>
      </c>
      <c r="B137" s="95" t="s">
        <v>2</v>
      </c>
      <c r="C137" s="95" t="s">
        <v>3</v>
      </c>
      <c r="D137" s="95" t="s">
        <v>4</v>
      </c>
      <c r="E137" s="95" t="s">
        <v>5</v>
      </c>
      <c r="F137" s="97" t="s">
        <v>6</v>
      </c>
      <c r="G137" s="98"/>
      <c r="H137" s="99"/>
      <c r="I137" s="95" t="s">
        <v>7</v>
      </c>
      <c r="J137" s="95" t="s">
        <v>8</v>
      </c>
    </row>
    <row r="138" spans="1:10">
      <c r="A138" s="96"/>
      <c r="B138" s="96"/>
      <c r="C138" s="96"/>
      <c r="D138" s="96"/>
      <c r="E138" s="96"/>
      <c r="F138" s="4" t="s">
        <v>9</v>
      </c>
      <c r="G138" s="4" t="s">
        <v>10</v>
      </c>
      <c r="H138" s="4" t="s">
        <v>11</v>
      </c>
      <c r="I138" s="96"/>
      <c r="J138" s="96"/>
    </row>
    <row r="139" spans="1:10">
      <c r="A139" s="5" t="s">
        <v>630</v>
      </c>
      <c r="B139" s="6">
        <v>44939.728972233796</v>
      </c>
      <c r="C139" s="5" t="s">
        <v>188</v>
      </c>
      <c r="D139" s="15">
        <v>45113256656</v>
      </c>
      <c r="E139" s="8" t="s">
        <v>190</v>
      </c>
      <c r="H139" s="9">
        <v>590.36</v>
      </c>
      <c r="I139" s="5" t="s">
        <v>28</v>
      </c>
      <c r="J139" s="5" t="s">
        <v>191</v>
      </c>
    </row>
    <row r="140" spans="1:10">
      <c r="A140" s="5" t="s">
        <v>630</v>
      </c>
      <c r="B140" s="6">
        <v>44939.728972233796</v>
      </c>
      <c r="C140" s="5" t="s">
        <v>188</v>
      </c>
      <c r="D140" s="7">
        <v>892644</v>
      </c>
      <c r="E140" s="8" t="s">
        <v>190</v>
      </c>
      <c r="H140" s="9">
        <v>28314.9</v>
      </c>
      <c r="I140" s="5" t="s">
        <v>28</v>
      </c>
      <c r="J140" s="5" t="s">
        <v>189</v>
      </c>
    </row>
    <row r="141" spans="1:10">
      <c r="A141" s="5" t="s">
        <v>630</v>
      </c>
      <c r="B141" s="6">
        <v>44939.728972233796</v>
      </c>
      <c r="C141" s="5" t="s">
        <v>188</v>
      </c>
      <c r="D141" s="7">
        <v>892641</v>
      </c>
      <c r="E141" s="8" t="s">
        <v>190</v>
      </c>
      <c r="H141" s="9">
        <v>62090.400000000001</v>
      </c>
      <c r="I141" s="5" t="s">
        <v>28</v>
      </c>
      <c r="J141" s="5" t="s">
        <v>464</v>
      </c>
    </row>
    <row r="142" spans="1:10">
      <c r="A142" s="5" t="s">
        <v>630</v>
      </c>
      <c r="B142" s="6">
        <v>44939.728972233796</v>
      </c>
      <c r="C142" s="5" t="s">
        <v>500</v>
      </c>
      <c r="D142" s="7"/>
      <c r="E142" s="8"/>
      <c r="F142" s="9">
        <v>30960</v>
      </c>
      <c r="I142" s="10" t="s">
        <v>9</v>
      </c>
      <c r="J142" s="5" t="s">
        <v>533</v>
      </c>
    </row>
    <row r="143" spans="1:10">
      <c r="A143" s="5" t="s">
        <v>630</v>
      </c>
      <c r="B143" s="6">
        <v>44939.728972233796</v>
      </c>
      <c r="C143" s="5" t="s">
        <v>188</v>
      </c>
      <c r="D143" s="7"/>
      <c r="E143" s="8"/>
      <c r="F143" s="9">
        <v>9249.2000000000007</v>
      </c>
      <c r="I143" s="10" t="s">
        <v>9</v>
      </c>
      <c r="J143" s="5" t="s">
        <v>191</v>
      </c>
    </row>
    <row r="144" spans="1:10">
      <c r="A144" s="11" t="s">
        <v>22</v>
      </c>
      <c r="B144" s="3"/>
      <c r="C144" s="3"/>
      <c r="D144" s="7"/>
      <c r="E144" s="8"/>
      <c r="F144" s="37">
        <f>SUM(F139:G143)</f>
        <v>40209.199999999997</v>
      </c>
      <c r="H144" s="9"/>
      <c r="I144" s="5"/>
      <c r="J144" s="8"/>
    </row>
    <row r="145" spans="1:10" ht="15.75">
      <c r="A145" s="13" t="s">
        <v>23</v>
      </c>
      <c r="B145" s="13" t="s">
        <v>24</v>
      </c>
      <c r="C145" s="13" t="s">
        <v>25</v>
      </c>
      <c r="D145" s="14">
        <v>112603536</v>
      </c>
      <c r="E145" s="8"/>
      <c r="H145" s="9"/>
      <c r="I145" s="5"/>
      <c r="J145" s="8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581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95" t="s">
        <v>0</v>
      </c>
      <c r="B150" s="95" t="s">
        <v>2</v>
      </c>
      <c r="C150" s="95" t="s">
        <v>3</v>
      </c>
      <c r="D150" s="95" t="s">
        <v>4</v>
      </c>
      <c r="E150" s="95" t="s">
        <v>5</v>
      </c>
      <c r="F150" s="97" t="s">
        <v>6</v>
      </c>
      <c r="G150" s="98"/>
      <c r="H150" s="99"/>
      <c r="I150" s="95" t="s">
        <v>7</v>
      </c>
      <c r="J150" s="95" t="s">
        <v>8</v>
      </c>
    </row>
    <row r="151" spans="1:10">
      <c r="A151" s="96"/>
      <c r="B151" s="96"/>
      <c r="C151" s="96"/>
      <c r="D151" s="96"/>
      <c r="E151" s="96"/>
      <c r="F151" s="4" t="s">
        <v>9</v>
      </c>
      <c r="G151" s="4" t="s">
        <v>10</v>
      </c>
      <c r="H151" s="4" t="s">
        <v>11</v>
      </c>
      <c r="I151" s="96"/>
      <c r="J151" s="96"/>
    </row>
    <row r="152" spans="1:10">
      <c r="A152" s="40" t="s">
        <v>409</v>
      </c>
      <c r="B152" s="41"/>
      <c r="C152" s="42"/>
      <c r="D152" s="7"/>
      <c r="E152" s="8"/>
      <c r="F152" s="9"/>
      <c r="I152" s="10"/>
      <c r="J152" s="8"/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8"/>
    </row>
    <row r="154" spans="1:10">
      <c r="A154" s="13" t="s">
        <v>23</v>
      </c>
      <c r="B154" s="13" t="s">
        <v>24</v>
      </c>
      <c r="C154" s="13" t="s">
        <v>25</v>
      </c>
      <c r="D154" s="7"/>
      <c r="E154" s="8"/>
      <c r="F154" s="9"/>
      <c r="I154" s="10"/>
      <c r="J154" s="8"/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647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5" t="s">
        <v>0</v>
      </c>
      <c r="B159" s="95" t="s">
        <v>2</v>
      </c>
      <c r="C159" s="95" t="s">
        <v>3</v>
      </c>
      <c r="D159" s="95" t="s">
        <v>4</v>
      </c>
      <c r="E159" s="95" t="s">
        <v>5</v>
      </c>
      <c r="F159" s="97" t="s">
        <v>6</v>
      </c>
      <c r="G159" s="98"/>
      <c r="H159" s="99"/>
      <c r="I159" s="95" t="s">
        <v>7</v>
      </c>
      <c r="J159" s="95" t="s">
        <v>8</v>
      </c>
    </row>
    <row r="160" spans="1:10">
      <c r="A160" s="96"/>
      <c r="B160" s="96"/>
      <c r="C160" s="96"/>
      <c r="D160" s="96"/>
      <c r="E160" s="96"/>
      <c r="F160" s="4" t="s">
        <v>9</v>
      </c>
      <c r="G160" s="4" t="s">
        <v>10</v>
      </c>
      <c r="H160" s="4" t="s">
        <v>11</v>
      </c>
      <c r="I160" s="96"/>
      <c r="J160" s="96"/>
    </row>
    <row r="161" spans="1:10">
      <c r="A161" s="5" t="s">
        <v>675</v>
      </c>
      <c r="B161" s="6">
        <v>44942.746179293979</v>
      </c>
      <c r="C161" s="5" t="s">
        <v>188</v>
      </c>
      <c r="D161" s="7"/>
      <c r="E161" s="8"/>
      <c r="G161" s="9">
        <v>18597.150000000001</v>
      </c>
      <c r="I161" s="10" t="s">
        <v>10</v>
      </c>
      <c r="J161" s="5" t="s">
        <v>464</v>
      </c>
    </row>
    <row r="162" spans="1:10">
      <c r="A162" s="5" t="s">
        <v>675</v>
      </c>
      <c r="B162" s="6">
        <v>44942.746179293979</v>
      </c>
      <c r="C162" s="5" t="s">
        <v>188</v>
      </c>
      <c r="D162" s="7"/>
      <c r="E162" s="8"/>
      <c r="G162" s="9">
        <v>693.28</v>
      </c>
      <c r="I162" s="10" t="s">
        <v>10</v>
      </c>
      <c r="J162" s="5" t="s">
        <v>191</v>
      </c>
    </row>
    <row r="163" spans="1:10">
      <c r="A163" s="5" t="s">
        <v>675</v>
      </c>
      <c r="B163" s="6">
        <v>44942.746179293979</v>
      </c>
      <c r="C163" s="5" t="s">
        <v>188</v>
      </c>
      <c r="D163" s="15">
        <v>45143477889</v>
      </c>
      <c r="E163" s="8" t="s">
        <v>190</v>
      </c>
      <c r="H163" s="9">
        <v>5170.18</v>
      </c>
      <c r="I163" s="5" t="s">
        <v>28</v>
      </c>
      <c r="J163" s="5" t="s">
        <v>464</v>
      </c>
    </row>
    <row r="164" spans="1:10">
      <c r="A164" s="5" t="s">
        <v>675</v>
      </c>
      <c r="B164" s="6">
        <v>44942.746179293979</v>
      </c>
      <c r="C164" s="5" t="s">
        <v>188</v>
      </c>
      <c r="D164" s="15">
        <v>45123241746</v>
      </c>
      <c r="E164" s="8" t="s">
        <v>190</v>
      </c>
      <c r="H164" s="9">
        <v>5258.56</v>
      </c>
      <c r="I164" s="5" t="s">
        <v>28</v>
      </c>
      <c r="J164" s="5" t="s">
        <v>464</v>
      </c>
    </row>
    <row r="165" spans="1:10">
      <c r="A165" s="5" t="s">
        <v>675</v>
      </c>
      <c r="B165" s="6">
        <v>44942.746179293979</v>
      </c>
      <c r="C165" s="5" t="s">
        <v>188</v>
      </c>
      <c r="D165" s="15">
        <v>45123241641</v>
      </c>
      <c r="E165" s="8" t="s">
        <v>190</v>
      </c>
      <c r="H165" s="9">
        <v>1843.05</v>
      </c>
      <c r="I165" s="5" t="s">
        <v>28</v>
      </c>
      <c r="J165" s="5" t="s">
        <v>464</v>
      </c>
    </row>
    <row r="166" spans="1:10">
      <c r="A166" s="5" t="s">
        <v>675</v>
      </c>
      <c r="B166" s="6">
        <v>44942.746179293979</v>
      </c>
      <c r="C166" s="5" t="s">
        <v>188</v>
      </c>
      <c r="D166" s="7">
        <v>538005</v>
      </c>
      <c r="E166" s="8" t="s">
        <v>190</v>
      </c>
      <c r="H166" s="9">
        <v>24833.1</v>
      </c>
      <c r="I166" s="5" t="s">
        <v>28</v>
      </c>
      <c r="J166" s="5" t="s">
        <v>464</v>
      </c>
    </row>
    <row r="167" spans="1:10">
      <c r="A167" s="5" t="s">
        <v>675</v>
      </c>
      <c r="B167" s="6">
        <v>44942.746179293979</v>
      </c>
      <c r="C167" s="5" t="s">
        <v>188</v>
      </c>
      <c r="D167" s="7">
        <v>451683</v>
      </c>
      <c r="E167" s="8" t="s">
        <v>190</v>
      </c>
      <c r="H167" s="9">
        <v>25371.3</v>
      </c>
      <c r="I167" s="5" t="s">
        <v>28</v>
      </c>
      <c r="J167" s="5" t="s">
        <v>189</v>
      </c>
    </row>
    <row r="168" spans="1:10">
      <c r="A168" s="5" t="s">
        <v>675</v>
      </c>
      <c r="B168" s="6">
        <v>44942.746179293979</v>
      </c>
      <c r="C168" s="5" t="s">
        <v>188</v>
      </c>
      <c r="D168" s="7">
        <v>451937</v>
      </c>
      <c r="E168" s="8" t="s">
        <v>190</v>
      </c>
      <c r="H168" s="9">
        <v>44986.3</v>
      </c>
      <c r="I168" s="5" t="s">
        <v>28</v>
      </c>
      <c r="J168" s="5" t="s">
        <v>189</v>
      </c>
    </row>
    <row r="169" spans="1:10">
      <c r="A169" s="5" t="s">
        <v>675</v>
      </c>
      <c r="B169" s="6">
        <v>44942.746179293979</v>
      </c>
      <c r="C169" s="5" t="s">
        <v>188</v>
      </c>
      <c r="D169" s="15">
        <v>45163204126</v>
      </c>
      <c r="E169" s="8" t="s">
        <v>190</v>
      </c>
      <c r="H169" s="9">
        <v>12342.63</v>
      </c>
      <c r="I169" s="5" t="s">
        <v>28</v>
      </c>
      <c r="J169" s="5" t="s">
        <v>464</v>
      </c>
    </row>
    <row r="170" spans="1:10">
      <c r="A170" s="5" t="s">
        <v>675</v>
      </c>
      <c r="B170" s="6">
        <v>44942.746179293979</v>
      </c>
      <c r="C170" s="5" t="s">
        <v>188</v>
      </c>
      <c r="D170" s="7">
        <v>474314</v>
      </c>
      <c r="E170" s="8" t="s">
        <v>190</v>
      </c>
      <c r="H170" s="9">
        <v>80918.899999999994</v>
      </c>
      <c r="I170" s="5" t="s">
        <v>28</v>
      </c>
      <c r="J170" s="5" t="s">
        <v>464</v>
      </c>
    </row>
    <row r="171" spans="1:10">
      <c r="A171" s="5" t="s">
        <v>675</v>
      </c>
      <c r="B171" s="6">
        <v>44942.746179293979</v>
      </c>
      <c r="C171" s="5" t="s">
        <v>188</v>
      </c>
      <c r="D171" s="7"/>
      <c r="E171" s="8"/>
      <c r="F171" s="9">
        <v>4525.3999999999996</v>
      </c>
      <c r="I171" s="10" t="s">
        <v>9</v>
      </c>
      <c r="J171" s="5" t="s">
        <v>533</v>
      </c>
    </row>
    <row r="172" spans="1:10">
      <c r="A172" s="5" t="s">
        <v>675</v>
      </c>
      <c r="B172" s="6">
        <v>44942.746179293979</v>
      </c>
      <c r="C172" s="5" t="s">
        <v>188</v>
      </c>
      <c r="D172" s="7"/>
      <c r="E172" s="8"/>
      <c r="F172" s="9">
        <v>31608.400000000001</v>
      </c>
      <c r="I172" s="10" t="s">
        <v>9</v>
      </c>
      <c r="J172" s="5" t="s">
        <v>191</v>
      </c>
    </row>
    <row r="173" spans="1:10">
      <c r="A173" s="5" t="s">
        <v>675</v>
      </c>
      <c r="B173" s="6">
        <v>44942.746179293979</v>
      </c>
      <c r="C173" s="5" t="s">
        <v>188</v>
      </c>
      <c r="D173" s="7"/>
      <c r="E173" s="8"/>
      <c r="F173" s="9">
        <v>2680.9</v>
      </c>
      <c r="I173" s="10" t="s">
        <v>9</v>
      </c>
      <c r="J173" s="8" t="s">
        <v>192</v>
      </c>
    </row>
    <row r="174" spans="1:10">
      <c r="A174" s="11" t="s">
        <v>22</v>
      </c>
      <c r="B174" s="3"/>
      <c r="C174" s="3"/>
      <c r="D174" s="7"/>
      <c r="E174" s="8"/>
      <c r="F174" s="37">
        <f>SUM(F161:G173)</f>
        <v>58105.130000000005</v>
      </c>
      <c r="H174" s="9"/>
      <c r="I174" s="10"/>
      <c r="J174" s="5"/>
    </row>
    <row r="175" spans="1:10" ht="15.75">
      <c r="A175" s="13" t="s">
        <v>23</v>
      </c>
      <c r="B175" s="13" t="s">
        <v>24</v>
      </c>
      <c r="C175" s="13" t="s">
        <v>25</v>
      </c>
      <c r="D175" s="14">
        <v>112617026</v>
      </c>
      <c r="E175" s="8"/>
      <c r="H175" s="9"/>
      <c r="I175" s="10"/>
      <c r="J175" s="5"/>
    </row>
    <row r="178" spans="1:10">
      <c r="A178" s="1" t="s">
        <v>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3" t="s">
        <v>687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95" t="s">
        <v>0</v>
      </c>
      <c r="B180" s="95" t="s">
        <v>2</v>
      </c>
      <c r="C180" s="95" t="s">
        <v>3</v>
      </c>
      <c r="D180" s="95" t="s">
        <v>4</v>
      </c>
      <c r="E180" s="95" t="s">
        <v>5</v>
      </c>
      <c r="F180" s="97" t="s">
        <v>6</v>
      </c>
      <c r="G180" s="98"/>
      <c r="H180" s="99"/>
      <c r="I180" s="95" t="s">
        <v>7</v>
      </c>
      <c r="J180" s="95" t="s">
        <v>8</v>
      </c>
    </row>
    <row r="181" spans="1:10">
      <c r="A181" s="96"/>
      <c r="B181" s="96"/>
      <c r="C181" s="96"/>
      <c r="D181" s="96"/>
      <c r="E181" s="96"/>
      <c r="F181" s="4" t="s">
        <v>9</v>
      </c>
      <c r="G181" s="4" t="s">
        <v>10</v>
      </c>
      <c r="H181" s="4" t="s">
        <v>11</v>
      </c>
      <c r="I181" s="96"/>
      <c r="J181" s="96"/>
    </row>
    <row r="182" spans="1:10">
      <c r="A182" s="5" t="s">
        <v>714</v>
      </c>
      <c r="B182" s="6">
        <v>44943.80754321759</v>
      </c>
      <c r="C182" s="5" t="s">
        <v>188</v>
      </c>
      <c r="D182" s="7">
        <v>423893</v>
      </c>
      <c r="E182" s="8" t="s">
        <v>190</v>
      </c>
      <c r="H182" s="9">
        <v>22700.799999999999</v>
      </c>
      <c r="I182" s="5" t="s">
        <v>28</v>
      </c>
      <c r="J182" s="5" t="s">
        <v>464</v>
      </c>
    </row>
    <row r="183" spans="1:10">
      <c r="A183" s="5" t="s">
        <v>714</v>
      </c>
      <c r="B183" s="6">
        <v>44943.80754321759</v>
      </c>
      <c r="C183" s="5" t="s">
        <v>188</v>
      </c>
      <c r="D183" s="7">
        <v>423912</v>
      </c>
      <c r="E183" s="8" t="s">
        <v>190</v>
      </c>
      <c r="H183" s="9">
        <v>42177.8</v>
      </c>
      <c r="I183" s="5" t="s">
        <v>28</v>
      </c>
      <c r="J183" s="5" t="s">
        <v>189</v>
      </c>
    </row>
    <row r="184" spans="1:10">
      <c r="A184" s="5" t="s">
        <v>714</v>
      </c>
      <c r="B184" s="6">
        <v>44943.80754321759</v>
      </c>
      <c r="C184" s="5" t="s">
        <v>188</v>
      </c>
      <c r="D184" s="7"/>
      <c r="E184" s="8"/>
      <c r="F184" s="9">
        <v>13397.6</v>
      </c>
      <c r="I184" s="10" t="s">
        <v>9</v>
      </c>
      <c r="J184" s="8" t="s">
        <v>192</v>
      </c>
    </row>
    <row r="185" spans="1:10">
      <c r="A185" s="11" t="s">
        <v>22</v>
      </c>
      <c r="B185" s="3"/>
      <c r="C185" s="3"/>
      <c r="D185" s="7"/>
      <c r="E185" s="8"/>
      <c r="G185" s="9"/>
      <c r="I185" s="10"/>
      <c r="J185" s="5"/>
    </row>
    <row r="186" spans="1:10" ht="15.75">
      <c r="A186" s="13" t="s">
        <v>23</v>
      </c>
      <c r="B186" s="13" t="s">
        <v>24</v>
      </c>
      <c r="C186" s="13" t="s">
        <v>25</v>
      </c>
      <c r="D186" s="14">
        <v>112617027</v>
      </c>
      <c r="E186" s="8"/>
      <c r="G186" s="9"/>
      <c r="I186" s="10"/>
      <c r="J186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725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95" t="s">
        <v>0</v>
      </c>
      <c r="B191" s="95" t="s">
        <v>2</v>
      </c>
      <c r="C191" s="95" t="s">
        <v>3</v>
      </c>
      <c r="D191" s="95" t="s">
        <v>4</v>
      </c>
      <c r="E191" s="95" t="s">
        <v>5</v>
      </c>
      <c r="F191" s="97" t="s">
        <v>6</v>
      </c>
      <c r="G191" s="98"/>
      <c r="H191" s="99"/>
      <c r="I191" s="95" t="s">
        <v>7</v>
      </c>
      <c r="J191" s="95" t="s">
        <v>8</v>
      </c>
    </row>
    <row r="192" spans="1:10">
      <c r="A192" s="96"/>
      <c r="B192" s="96"/>
      <c r="C192" s="96"/>
      <c r="D192" s="96"/>
      <c r="E192" s="96"/>
      <c r="F192" s="4" t="s">
        <v>9</v>
      </c>
      <c r="G192" s="4" t="s">
        <v>10</v>
      </c>
      <c r="H192" s="4" t="s">
        <v>11</v>
      </c>
      <c r="I192" s="96"/>
      <c r="J192" s="96"/>
    </row>
    <row r="193" spans="1:10">
      <c r="A193" s="5" t="s">
        <v>754</v>
      </c>
      <c r="B193" s="6">
        <v>44944.786680682868</v>
      </c>
      <c r="C193" s="5" t="s">
        <v>188</v>
      </c>
      <c r="D193" s="7">
        <v>538639</v>
      </c>
      <c r="E193" s="8" t="s">
        <v>190</v>
      </c>
      <c r="H193" s="9">
        <v>8656.5</v>
      </c>
      <c r="I193" s="5" t="s">
        <v>28</v>
      </c>
      <c r="J193" s="5" t="s">
        <v>464</v>
      </c>
    </row>
    <row r="194" spans="1:10">
      <c r="A194" s="5" t="s">
        <v>754</v>
      </c>
      <c r="B194" s="6">
        <v>44944.786680682868</v>
      </c>
      <c r="C194" s="5" t="s">
        <v>188</v>
      </c>
      <c r="D194" s="7">
        <v>474713</v>
      </c>
      <c r="E194" s="8" t="s">
        <v>190</v>
      </c>
      <c r="H194" s="9">
        <v>44734.1</v>
      </c>
      <c r="I194" s="5" t="s">
        <v>28</v>
      </c>
      <c r="J194" s="5" t="s">
        <v>189</v>
      </c>
    </row>
    <row r="195" spans="1:10">
      <c r="A195" s="5" t="s">
        <v>754</v>
      </c>
      <c r="B195" s="6">
        <v>44944.786680682868</v>
      </c>
      <c r="C195" s="5" t="s">
        <v>188</v>
      </c>
      <c r="D195" s="7"/>
      <c r="E195" s="8"/>
      <c r="F195" s="9">
        <v>26373.3</v>
      </c>
      <c r="I195" s="10" t="s">
        <v>9</v>
      </c>
      <c r="J195" s="5" t="s">
        <v>352</v>
      </c>
    </row>
    <row r="196" spans="1:10">
      <c r="A196" s="5" t="s">
        <v>754</v>
      </c>
      <c r="B196" s="6">
        <v>44944.786680682868</v>
      </c>
      <c r="C196" s="5" t="s">
        <v>188</v>
      </c>
      <c r="D196" s="7"/>
      <c r="E196" s="8"/>
      <c r="F196" s="9">
        <v>17413.400000000001</v>
      </c>
      <c r="I196" s="10" t="s">
        <v>9</v>
      </c>
      <c r="J196" s="8" t="s">
        <v>192</v>
      </c>
    </row>
    <row r="197" spans="1:10">
      <c r="A197" s="11" t="s">
        <v>22</v>
      </c>
      <c r="B197" s="3"/>
      <c r="C197" s="3"/>
      <c r="D197" s="7"/>
      <c r="E197" s="8"/>
      <c r="F197" s="54">
        <f>SUM(F193:G196)</f>
        <v>43786.7</v>
      </c>
      <c r="I197" s="10"/>
      <c r="J197" s="5"/>
    </row>
    <row r="198" spans="1:10" ht="15.75">
      <c r="A198" s="13" t="s">
        <v>23</v>
      </c>
      <c r="B198" s="13" t="s">
        <v>24</v>
      </c>
      <c r="C198" s="13" t="s">
        <v>25</v>
      </c>
      <c r="D198" s="14">
        <v>112636359</v>
      </c>
      <c r="E198" s="8"/>
      <c r="F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769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5" t="s">
        <v>0</v>
      </c>
      <c r="B203" s="95" t="s">
        <v>2</v>
      </c>
      <c r="C203" s="95" t="s">
        <v>3</v>
      </c>
      <c r="D203" s="95" t="s">
        <v>4</v>
      </c>
      <c r="E203" s="95" t="s">
        <v>5</v>
      </c>
      <c r="F203" s="97" t="s">
        <v>6</v>
      </c>
      <c r="G203" s="98"/>
      <c r="H203" s="99"/>
      <c r="I203" s="95" t="s">
        <v>7</v>
      </c>
      <c r="J203" s="95" t="s">
        <v>8</v>
      </c>
    </row>
    <row r="204" spans="1:10">
      <c r="A204" s="96"/>
      <c r="B204" s="96"/>
      <c r="C204" s="96"/>
      <c r="D204" s="96"/>
      <c r="E204" s="96"/>
      <c r="F204" s="4" t="s">
        <v>9</v>
      </c>
      <c r="G204" s="4" t="s">
        <v>10</v>
      </c>
      <c r="H204" s="4" t="s">
        <v>11</v>
      </c>
      <c r="I204" s="96"/>
      <c r="J204" s="96"/>
    </row>
    <row r="205" spans="1:10">
      <c r="A205" s="5" t="s">
        <v>794</v>
      </c>
      <c r="B205" s="6">
        <v>44945.769224398151</v>
      </c>
      <c r="C205" s="5" t="s">
        <v>188</v>
      </c>
      <c r="D205" s="15">
        <v>45143487877</v>
      </c>
      <c r="E205" s="8" t="s">
        <v>190</v>
      </c>
      <c r="H205" s="9">
        <v>350.85</v>
      </c>
      <c r="I205" s="5" t="s">
        <v>28</v>
      </c>
      <c r="J205" s="8" t="s">
        <v>192</v>
      </c>
    </row>
    <row r="206" spans="1:10">
      <c r="A206" s="5" t="s">
        <v>794</v>
      </c>
      <c r="B206" s="6">
        <v>44945.769224398151</v>
      </c>
      <c r="C206" s="5" t="s">
        <v>188</v>
      </c>
      <c r="D206" s="15">
        <v>45163208260</v>
      </c>
      <c r="E206" s="8" t="s">
        <v>190</v>
      </c>
      <c r="H206" s="9">
        <v>164.64</v>
      </c>
      <c r="I206" s="5" t="s">
        <v>28</v>
      </c>
      <c r="J206" s="8" t="s">
        <v>192</v>
      </c>
    </row>
    <row r="207" spans="1:10">
      <c r="A207" s="5" t="s">
        <v>794</v>
      </c>
      <c r="B207" s="6">
        <v>44945.769224398151</v>
      </c>
      <c r="C207" s="5" t="s">
        <v>188</v>
      </c>
      <c r="D207" s="15">
        <v>45153114626</v>
      </c>
      <c r="E207" s="8" t="s">
        <v>190</v>
      </c>
      <c r="H207" s="9">
        <v>737.36</v>
      </c>
      <c r="I207" s="5" t="s">
        <v>28</v>
      </c>
      <c r="J207" s="8" t="s">
        <v>192</v>
      </c>
    </row>
    <row r="208" spans="1:10">
      <c r="A208" s="5" t="s">
        <v>794</v>
      </c>
      <c r="B208" s="6">
        <v>44945.769224398151</v>
      </c>
      <c r="C208" s="5" t="s">
        <v>188</v>
      </c>
      <c r="D208" s="15">
        <v>45153114626</v>
      </c>
      <c r="E208" s="8" t="s">
        <v>190</v>
      </c>
      <c r="H208" s="9">
        <v>459.36</v>
      </c>
      <c r="I208" s="5" t="s">
        <v>28</v>
      </c>
      <c r="J208" s="8" t="s">
        <v>192</v>
      </c>
    </row>
    <row r="209" spans="1:10">
      <c r="A209" s="5" t="s">
        <v>794</v>
      </c>
      <c r="B209" s="6">
        <v>44945.769224398151</v>
      </c>
      <c r="C209" s="5" t="s">
        <v>188</v>
      </c>
      <c r="D209" s="7">
        <v>424367</v>
      </c>
      <c r="E209" s="8" t="s">
        <v>190</v>
      </c>
      <c r="H209" s="9">
        <v>31631.4</v>
      </c>
      <c r="I209" s="5" t="s">
        <v>28</v>
      </c>
      <c r="J209" s="5" t="s">
        <v>189</v>
      </c>
    </row>
    <row r="210" spans="1:10">
      <c r="A210" s="5" t="s">
        <v>794</v>
      </c>
      <c r="B210" s="6">
        <v>44945.769224398151</v>
      </c>
      <c r="C210" s="5" t="s">
        <v>188</v>
      </c>
      <c r="D210" s="7">
        <v>424347</v>
      </c>
      <c r="E210" s="8" t="s">
        <v>190</v>
      </c>
      <c r="H210" s="9">
        <v>31631.599999999999</v>
      </c>
      <c r="I210" s="5" t="s">
        <v>28</v>
      </c>
      <c r="J210" s="5" t="s">
        <v>464</v>
      </c>
    </row>
    <row r="211" spans="1:10">
      <c r="A211" s="5" t="s">
        <v>794</v>
      </c>
      <c r="B211" s="6">
        <v>44945.769224398151</v>
      </c>
      <c r="C211" s="5" t="s">
        <v>188</v>
      </c>
      <c r="D211" s="7"/>
      <c r="E211" s="8"/>
      <c r="F211" s="9">
        <v>42634.8</v>
      </c>
      <c r="I211" s="10" t="s">
        <v>9</v>
      </c>
      <c r="J211" s="5" t="s">
        <v>533</v>
      </c>
    </row>
    <row r="212" spans="1:10">
      <c r="A212" s="5" t="s">
        <v>794</v>
      </c>
      <c r="B212" s="6">
        <v>44945.769224398151</v>
      </c>
      <c r="C212" s="5" t="s">
        <v>188</v>
      </c>
      <c r="D212" s="7"/>
      <c r="E212" s="8"/>
      <c r="F212" s="9">
        <v>23278.1</v>
      </c>
      <c r="I212" s="10" t="s">
        <v>9</v>
      </c>
      <c r="J212" s="8" t="s">
        <v>192</v>
      </c>
    </row>
    <row r="213" spans="1:10">
      <c r="A213" s="11" t="s">
        <v>22</v>
      </c>
      <c r="B213" s="3"/>
      <c r="C213" s="3"/>
      <c r="D213" s="7"/>
      <c r="E213" s="8"/>
      <c r="F213" s="54">
        <f>SUM(F205:G212)</f>
        <v>65912.899999999994</v>
      </c>
      <c r="H213" s="9"/>
      <c r="I213" s="10"/>
      <c r="J213" s="5"/>
    </row>
    <row r="214" spans="1:10" ht="15.75">
      <c r="A214" s="13" t="s">
        <v>23</v>
      </c>
      <c r="B214" s="13" t="s">
        <v>24</v>
      </c>
      <c r="C214" s="13" t="s">
        <v>25</v>
      </c>
      <c r="D214" s="14">
        <v>112636360</v>
      </c>
      <c r="E214" s="8"/>
      <c r="H214" s="9"/>
      <c r="I214" s="10"/>
      <c r="J214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806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95" t="s">
        <v>0</v>
      </c>
      <c r="B219" s="95" t="s">
        <v>2</v>
      </c>
      <c r="C219" s="95" t="s">
        <v>3</v>
      </c>
      <c r="D219" s="95" t="s">
        <v>4</v>
      </c>
      <c r="E219" s="95" t="s">
        <v>5</v>
      </c>
      <c r="F219" s="97" t="s">
        <v>6</v>
      </c>
      <c r="G219" s="98"/>
      <c r="H219" s="99"/>
      <c r="I219" s="95" t="s">
        <v>7</v>
      </c>
      <c r="J219" s="95" t="s">
        <v>8</v>
      </c>
    </row>
    <row r="220" spans="1:10">
      <c r="A220" s="96"/>
      <c r="B220" s="96"/>
      <c r="C220" s="96"/>
      <c r="D220" s="96"/>
      <c r="E220" s="96"/>
      <c r="F220" s="4" t="s">
        <v>9</v>
      </c>
      <c r="G220" s="4" t="s">
        <v>10</v>
      </c>
      <c r="H220" s="4" t="s">
        <v>11</v>
      </c>
      <c r="I220" s="96"/>
      <c r="J220" s="96"/>
    </row>
    <row r="221" spans="1:10">
      <c r="A221" s="5" t="s">
        <v>855</v>
      </c>
      <c r="B221" s="6">
        <v>44946.756321932873</v>
      </c>
      <c r="C221" s="5" t="s">
        <v>188</v>
      </c>
      <c r="D221" s="15">
        <v>45163210039</v>
      </c>
      <c r="E221" s="8" t="s">
        <v>190</v>
      </c>
      <c r="H221" s="9">
        <v>1645.2</v>
      </c>
      <c r="I221" s="5" t="s">
        <v>28</v>
      </c>
      <c r="J221" s="5" t="s">
        <v>191</v>
      </c>
    </row>
    <row r="222" spans="1:10">
      <c r="A222" s="5" t="s">
        <v>855</v>
      </c>
      <c r="B222" s="6">
        <v>44946.756321932873</v>
      </c>
      <c r="C222" s="5" t="s">
        <v>188</v>
      </c>
      <c r="D222" s="15">
        <v>45123253287</v>
      </c>
      <c r="E222" s="8" t="s">
        <v>190</v>
      </c>
      <c r="H222" s="9">
        <v>2446.41</v>
      </c>
      <c r="I222" s="5" t="s">
        <v>28</v>
      </c>
      <c r="J222" s="5" t="s">
        <v>464</v>
      </c>
    </row>
    <row r="223" spans="1:10">
      <c r="A223" s="5" t="s">
        <v>855</v>
      </c>
      <c r="B223" s="6">
        <v>44946.756321932873</v>
      </c>
      <c r="C223" s="5" t="s">
        <v>188</v>
      </c>
      <c r="D223" s="7">
        <v>539184</v>
      </c>
      <c r="E223" s="8" t="s">
        <v>190</v>
      </c>
      <c r="H223" s="9">
        <v>10217.5</v>
      </c>
      <c r="I223" s="5" t="s">
        <v>28</v>
      </c>
      <c r="J223" s="5" t="s">
        <v>464</v>
      </c>
    </row>
    <row r="224" spans="1:10">
      <c r="A224" s="5" t="s">
        <v>855</v>
      </c>
      <c r="B224" s="6">
        <v>44946.756321932873</v>
      </c>
      <c r="C224" s="5" t="s">
        <v>188</v>
      </c>
      <c r="D224" s="7">
        <v>424589</v>
      </c>
      <c r="E224" s="8" t="s">
        <v>190</v>
      </c>
      <c r="H224" s="9">
        <v>53766</v>
      </c>
      <c r="I224" s="5" t="s">
        <v>28</v>
      </c>
      <c r="J224" s="5" t="s">
        <v>189</v>
      </c>
    </row>
    <row r="225" spans="1:10">
      <c r="A225" s="5" t="s">
        <v>855</v>
      </c>
      <c r="B225" s="6">
        <v>44946.756321932873</v>
      </c>
      <c r="C225" s="5" t="s">
        <v>188</v>
      </c>
      <c r="D225" s="7"/>
      <c r="E225" s="8"/>
      <c r="F225" s="9">
        <v>18846.2</v>
      </c>
      <c r="I225" s="10" t="s">
        <v>9</v>
      </c>
      <c r="J225" s="5" t="s">
        <v>533</v>
      </c>
    </row>
    <row r="226" spans="1:10">
      <c r="A226" s="5" t="s">
        <v>855</v>
      </c>
      <c r="B226" s="6">
        <v>44946.756321932873</v>
      </c>
      <c r="C226" s="5" t="s">
        <v>188</v>
      </c>
      <c r="D226" s="7"/>
      <c r="E226" s="8"/>
      <c r="F226" s="9">
        <v>8465.4</v>
      </c>
      <c r="I226" s="10" t="s">
        <v>9</v>
      </c>
      <c r="J226" s="5" t="s">
        <v>191</v>
      </c>
    </row>
    <row r="227" spans="1:10">
      <c r="A227" s="11" t="s">
        <v>22</v>
      </c>
      <c r="B227" s="3"/>
      <c r="C227" s="3"/>
      <c r="D227" s="10"/>
      <c r="E227" s="8"/>
      <c r="F227" s="37">
        <f>SUM(F221:G226)</f>
        <v>27311.599999999999</v>
      </c>
      <c r="H227" s="9"/>
      <c r="I227" s="10"/>
      <c r="J227" s="5"/>
    </row>
    <row r="228" spans="1:10" ht="15.75">
      <c r="A228" s="13" t="s">
        <v>23</v>
      </c>
      <c r="B228" s="13" t="s">
        <v>24</v>
      </c>
      <c r="C228" s="13" t="s">
        <v>25</v>
      </c>
      <c r="D228" s="14">
        <v>112651372</v>
      </c>
      <c r="E228" s="8"/>
      <c r="H228" s="9"/>
      <c r="I228" s="10"/>
      <c r="J228" s="5"/>
    </row>
    <row r="229" spans="1:10">
      <c r="A229" s="5"/>
      <c r="B229" s="6"/>
      <c r="C229" s="5"/>
      <c r="D229" s="7"/>
      <c r="E229" s="8"/>
      <c r="H229" s="9"/>
      <c r="I229" s="10"/>
      <c r="J229" s="5"/>
    </row>
    <row r="230" spans="1:10">
      <c r="A230" s="5"/>
      <c r="B230" s="6"/>
      <c r="C230" s="5"/>
      <c r="D230" s="7"/>
      <c r="E230" s="8"/>
      <c r="H230" s="9"/>
      <c r="I230" s="10"/>
      <c r="J230" s="5"/>
    </row>
    <row r="231" spans="1:10">
      <c r="A231" s="1" t="s">
        <v>0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3" t="s">
        <v>802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95" t="s">
        <v>0</v>
      </c>
      <c r="B233" s="95" t="s">
        <v>2</v>
      </c>
      <c r="C233" s="95" t="s">
        <v>3</v>
      </c>
      <c r="D233" s="95" t="s">
        <v>4</v>
      </c>
      <c r="E233" s="95" t="s">
        <v>5</v>
      </c>
      <c r="F233" s="97" t="s">
        <v>6</v>
      </c>
      <c r="G233" s="98"/>
      <c r="H233" s="99"/>
      <c r="I233" s="95" t="s">
        <v>7</v>
      </c>
      <c r="J233" s="95" t="s">
        <v>8</v>
      </c>
    </row>
    <row r="234" spans="1:10">
      <c r="A234" s="96"/>
      <c r="B234" s="96"/>
      <c r="C234" s="96"/>
      <c r="D234" s="96"/>
      <c r="E234" s="96"/>
      <c r="F234" s="4" t="s">
        <v>9</v>
      </c>
      <c r="G234" s="4" t="s">
        <v>10</v>
      </c>
      <c r="H234" s="4" t="s">
        <v>11</v>
      </c>
      <c r="I234" s="96"/>
      <c r="J234" s="96"/>
    </row>
    <row r="235" spans="1:10">
      <c r="A235" s="5" t="s">
        <v>856</v>
      </c>
      <c r="B235" s="6">
        <v>44947.7166015162</v>
      </c>
      <c r="C235" s="5" t="s">
        <v>188</v>
      </c>
      <c r="D235" s="15">
        <v>45163211832</v>
      </c>
      <c r="E235" s="8" t="s">
        <v>190</v>
      </c>
      <c r="H235" s="9">
        <v>9749.5</v>
      </c>
      <c r="I235" s="5" t="s">
        <v>28</v>
      </c>
      <c r="J235" s="5" t="s">
        <v>464</v>
      </c>
    </row>
    <row r="236" spans="1:10">
      <c r="A236" s="5" t="s">
        <v>856</v>
      </c>
      <c r="B236" s="6">
        <v>44947.7166015162</v>
      </c>
      <c r="C236" s="5" t="s">
        <v>188</v>
      </c>
      <c r="D236" s="15">
        <v>45153118826</v>
      </c>
      <c r="E236" s="8" t="s">
        <v>190</v>
      </c>
      <c r="H236" s="9">
        <v>875.84</v>
      </c>
      <c r="I236" s="5" t="s">
        <v>28</v>
      </c>
      <c r="J236" s="5" t="s">
        <v>464</v>
      </c>
    </row>
    <row r="237" spans="1:10">
      <c r="A237" s="5" t="s">
        <v>856</v>
      </c>
      <c r="B237" s="6">
        <v>44947.7166015162</v>
      </c>
      <c r="C237" s="5" t="s">
        <v>188</v>
      </c>
      <c r="D237" s="7">
        <v>475245</v>
      </c>
      <c r="E237" s="8" t="s">
        <v>190</v>
      </c>
      <c r="H237" s="9">
        <v>5362.1</v>
      </c>
      <c r="I237" s="5" t="s">
        <v>28</v>
      </c>
      <c r="J237" s="5" t="s">
        <v>464</v>
      </c>
    </row>
    <row r="238" spans="1:10">
      <c r="A238" s="5" t="s">
        <v>856</v>
      </c>
      <c r="B238" s="6">
        <v>44947.7166015162</v>
      </c>
      <c r="C238" s="5" t="s">
        <v>188</v>
      </c>
      <c r="D238" s="7">
        <v>424761</v>
      </c>
      <c r="E238" s="8" t="s">
        <v>190</v>
      </c>
      <c r="H238" s="9">
        <v>43200</v>
      </c>
      <c r="I238" s="5" t="s">
        <v>28</v>
      </c>
      <c r="J238" s="5" t="s">
        <v>189</v>
      </c>
    </row>
    <row r="239" spans="1:10">
      <c r="A239" s="5" t="s">
        <v>856</v>
      </c>
      <c r="B239" s="6">
        <v>44947.7166015162</v>
      </c>
      <c r="C239" s="5" t="s">
        <v>188</v>
      </c>
      <c r="D239" s="7"/>
      <c r="E239" s="8"/>
      <c r="F239" s="9">
        <v>5672</v>
      </c>
      <c r="I239" s="10" t="s">
        <v>9</v>
      </c>
      <c r="J239" s="5" t="s">
        <v>533</v>
      </c>
    </row>
    <row r="240" spans="1:10">
      <c r="A240" s="5" t="s">
        <v>856</v>
      </c>
      <c r="B240" s="6">
        <v>44947.7166015162</v>
      </c>
      <c r="C240" s="5" t="s">
        <v>188</v>
      </c>
      <c r="D240" s="7"/>
      <c r="E240" s="8"/>
      <c r="F240" s="9">
        <v>286.2</v>
      </c>
      <c r="I240" s="10" t="s">
        <v>9</v>
      </c>
      <c r="J240" s="5" t="s">
        <v>189</v>
      </c>
    </row>
    <row r="241" spans="1:10">
      <c r="A241" s="5" t="s">
        <v>856</v>
      </c>
      <c r="B241" s="6">
        <v>44947.7166015162</v>
      </c>
      <c r="C241" s="5" t="s">
        <v>188</v>
      </c>
      <c r="D241" s="7"/>
      <c r="E241" s="8"/>
      <c r="F241" s="9">
        <v>10886.5</v>
      </c>
      <c r="I241" s="10" t="s">
        <v>9</v>
      </c>
      <c r="J241" s="5" t="s">
        <v>191</v>
      </c>
    </row>
    <row r="242" spans="1:10">
      <c r="A242" s="5" t="s">
        <v>856</v>
      </c>
      <c r="B242" s="6">
        <v>44947.7166015162</v>
      </c>
      <c r="C242" s="5" t="s">
        <v>188</v>
      </c>
      <c r="D242" s="7"/>
      <c r="E242" s="8"/>
      <c r="F242" s="9">
        <v>3428.2</v>
      </c>
      <c r="I242" s="10" t="s">
        <v>9</v>
      </c>
      <c r="J242" s="8" t="s">
        <v>192</v>
      </c>
    </row>
    <row r="243" spans="1:10">
      <c r="A243" s="11" t="s">
        <v>22</v>
      </c>
      <c r="B243" s="3"/>
      <c r="C243" s="3"/>
      <c r="D243" s="10"/>
      <c r="E243" s="8"/>
      <c r="F243" s="37">
        <f>SUM(F235:G242)</f>
        <v>20272.900000000001</v>
      </c>
      <c r="H243" s="9"/>
      <c r="I243" s="10"/>
      <c r="J243" s="5"/>
    </row>
    <row r="244" spans="1:10" ht="15.75">
      <c r="A244" s="13" t="s">
        <v>23</v>
      </c>
      <c r="B244" s="13" t="s">
        <v>24</v>
      </c>
      <c r="C244" s="13" t="s">
        <v>25</v>
      </c>
      <c r="D244" s="14">
        <v>112651373</v>
      </c>
      <c r="E244" s="8"/>
      <c r="H244" s="9"/>
      <c r="I244" s="10"/>
      <c r="J244" s="5"/>
    </row>
    <row r="247" spans="1:10">
      <c r="A247" s="1" t="s">
        <v>0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3" t="s">
        <v>940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95" t="s">
        <v>0</v>
      </c>
      <c r="B249" s="95" t="s">
        <v>2</v>
      </c>
      <c r="C249" s="95" t="s">
        <v>3</v>
      </c>
      <c r="D249" s="95" t="s">
        <v>4</v>
      </c>
      <c r="E249" s="95" t="s">
        <v>5</v>
      </c>
      <c r="F249" s="97" t="s">
        <v>6</v>
      </c>
      <c r="G249" s="98"/>
      <c r="H249" s="99"/>
      <c r="I249" s="95" t="s">
        <v>7</v>
      </c>
      <c r="J249" s="95" t="s">
        <v>8</v>
      </c>
    </row>
    <row r="250" spans="1:10">
      <c r="A250" s="96"/>
      <c r="B250" s="96"/>
      <c r="C250" s="96"/>
      <c r="D250" s="96"/>
      <c r="E250" s="96"/>
      <c r="F250" s="4" t="s">
        <v>9</v>
      </c>
      <c r="G250" s="4" t="s">
        <v>10</v>
      </c>
      <c r="H250" s="4" t="s">
        <v>11</v>
      </c>
      <c r="I250" s="96"/>
      <c r="J250" s="96"/>
    </row>
    <row r="251" spans="1:10">
      <c r="A251" s="40" t="s">
        <v>941</v>
      </c>
      <c r="B251" s="41"/>
      <c r="C251" s="42"/>
      <c r="D251" s="70"/>
      <c r="E251" s="71"/>
      <c r="F251" s="9"/>
      <c r="I251" s="10"/>
      <c r="J251" s="5"/>
    </row>
    <row r="252" spans="1:10">
      <c r="A252" s="11" t="s">
        <v>22</v>
      </c>
      <c r="B252" s="3"/>
      <c r="C252" s="3"/>
      <c r="D252" s="7"/>
      <c r="E252" s="8"/>
      <c r="H252" s="9"/>
      <c r="I252" s="10"/>
      <c r="J252" s="5"/>
    </row>
    <row r="253" spans="1:10" ht="15.75">
      <c r="A253" s="13" t="s">
        <v>23</v>
      </c>
      <c r="B253" s="13" t="s">
        <v>24</v>
      </c>
      <c r="C253" s="13" t="s">
        <v>25</v>
      </c>
      <c r="D253" s="28"/>
      <c r="E253" s="14"/>
      <c r="H253" s="9"/>
      <c r="I253" s="10"/>
      <c r="J253" s="5"/>
    </row>
    <row r="256" spans="1:10">
      <c r="A256" s="1" t="s">
        <v>0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3" t="s">
        <v>872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95" t="s">
        <v>0</v>
      </c>
      <c r="B258" s="95" t="s">
        <v>2</v>
      </c>
      <c r="C258" s="95" t="s">
        <v>3</v>
      </c>
      <c r="D258" s="95" t="s">
        <v>4</v>
      </c>
      <c r="E258" s="95" t="s">
        <v>5</v>
      </c>
      <c r="F258" s="97" t="s">
        <v>6</v>
      </c>
      <c r="G258" s="98"/>
      <c r="H258" s="99"/>
      <c r="I258" s="95" t="s">
        <v>7</v>
      </c>
      <c r="J258" s="95" t="s">
        <v>8</v>
      </c>
    </row>
    <row r="259" spans="1:10">
      <c r="A259" s="96"/>
      <c r="B259" s="96"/>
      <c r="C259" s="96"/>
      <c r="D259" s="96"/>
      <c r="E259" s="96"/>
      <c r="F259" s="4" t="s">
        <v>9</v>
      </c>
      <c r="G259" s="4" t="s">
        <v>10</v>
      </c>
      <c r="H259" s="4" t="s">
        <v>11</v>
      </c>
      <c r="I259" s="96"/>
      <c r="J259" s="96"/>
    </row>
    <row r="260" spans="1:10">
      <c r="A260" s="5" t="s">
        <v>897</v>
      </c>
      <c r="B260" s="6">
        <v>44950.716726307874</v>
      </c>
      <c r="C260" s="5" t="s">
        <v>188</v>
      </c>
      <c r="D260" s="7">
        <v>539645</v>
      </c>
      <c r="E260" s="8" t="s">
        <v>190</v>
      </c>
      <c r="H260" s="9">
        <v>28665.1</v>
      </c>
      <c r="I260" s="5" t="s">
        <v>28</v>
      </c>
      <c r="J260" s="5" t="s">
        <v>464</v>
      </c>
    </row>
    <row r="261" spans="1:10">
      <c r="A261" s="5" t="s">
        <v>897</v>
      </c>
      <c r="B261" s="6">
        <v>44950.716726307874</v>
      </c>
      <c r="C261" s="5" t="s">
        <v>188</v>
      </c>
      <c r="D261" s="7">
        <v>424938</v>
      </c>
      <c r="E261" s="8" t="s">
        <v>190</v>
      </c>
      <c r="H261" s="9">
        <v>47910.8</v>
      </c>
      <c r="I261" s="5" t="s">
        <v>28</v>
      </c>
      <c r="J261" s="5" t="s">
        <v>189</v>
      </c>
    </row>
    <row r="262" spans="1:10">
      <c r="A262" s="5" t="s">
        <v>897</v>
      </c>
      <c r="B262" s="6">
        <v>44950.716726307874</v>
      </c>
      <c r="C262" s="5" t="s">
        <v>188</v>
      </c>
      <c r="D262" s="7"/>
      <c r="E262" s="8"/>
      <c r="F262" s="9">
        <v>10036.1</v>
      </c>
      <c r="I262" s="10" t="s">
        <v>9</v>
      </c>
      <c r="J262" s="8" t="s">
        <v>192</v>
      </c>
    </row>
    <row r="263" spans="1:10">
      <c r="A263" s="11" t="s">
        <v>22</v>
      </c>
      <c r="B263" s="3"/>
      <c r="C263" s="3"/>
      <c r="D263" s="7"/>
      <c r="E263" s="8"/>
      <c r="H263" s="9"/>
      <c r="I263" s="10"/>
      <c r="J263" s="5"/>
    </row>
    <row r="264" spans="1:10" ht="15.75">
      <c r="A264" s="13" t="s">
        <v>23</v>
      </c>
      <c r="B264" s="13" t="s">
        <v>24</v>
      </c>
      <c r="C264" s="13" t="s">
        <v>25</v>
      </c>
      <c r="D264" s="14">
        <v>112651374</v>
      </c>
      <c r="E264" s="8"/>
      <c r="H264" s="9"/>
      <c r="I264" s="10"/>
      <c r="J264" s="5"/>
    </row>
    <row r="265" spans="1:10">
      <c r="A265" s="5"/>
      <c r="B265" s="6"/>
      <c r="C265" s="5"/>
      <c r="D265" s="7"/>
      <c r="E265" s="8"/>
      <c r="H265" s="9"/>
      <c r="I265" s="10"/>
      <c r="J265" s="5"/>
    </row>
    <row r="267" spans="1:10">
      <c r="A267" s="1" t="s">
        <v>0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3" t="s">
        <v>909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95" t="s">
        <v>0</v>
      </c>
      <c r="B269" s="95" t="s">
        <v>2</v>
      </c>
      <c r="C269" s="95" t="s">
        <v>3</v>
      </c>
      <c r="D269" s="95" t="s">
        <v>4</v>
      </c>
      <c r="E269" s="95" t="s">
        <v>5</v>
      </c>
      <c r="F269" s="97" t="s">
        <v>6</v>
      </c>
      <c r="G269" s="98"/>
      <c r="H269" s="99"/>
      <c r="I269" s="95" t="s">
        <v>7</v>
      </c>
      <c r="J269" s="95" t="s">
        <v>8</v>
      </c>
    </row>
    <row r="270" spans="1:10">
      <c r="A270" s="96"/>
      <c r="B270" s="96"/>
      <c r="C270" s="96"/>
      <c r="D270" s="96"/>
      <c r="E270" s="96"/>
      <c r="F270" s="4" t="s">
        <v>9</v>
      </c>
      <c r="G270" s="4" t="s">
        <v>10</v>
      </c>
      <c r="H270" s="4" t="s">
        <v>11</v>
      </c>
      <c r="I270" s="96"/>
      <c r="J270" s="96"/>
    </row>
    <row r="271" spans="1:10">
      <c r="A271" s="5" t="s">
        <v>933</v>
      </c>
      <c r="B271" s="6">
        <v>44951.727882928244</v>
      </c>
      <c r="C271" s="5" t="s">
        <v>188</v>
      </c>
      <c r="D271" s="15">
        <v>45163216642</v>
      </c>
      <c r="E271" s="8" t="s">
        <v>190</v>
      </c>
      <c r="H271" s="9">
        <v>510</v>
      </c>
      <c r="I271" s="5" t="s">
        <v>28</v>
      </c>
      <c r="J271" s="8" t="s">
        <v>192</v>
      </c>
    </row>
    <row r="272" spans="1:10">
      <c r="A272" s="5" t="s">
        <v>933</v>
      </c>
      <c r="B272" s="6">
        <v>44951.727882928244</v>
      </c>
      <c r="C272" s="5" t="s">
        <v>188</v>
      </c>
      <c r="D272" s="15">
        <v>45153124092</v>
      </c>
      <c r="E272" s="8" t="s">
        <v>190</v>
      </c>
      <c r="H272" s="9">
        <v>7370.56</v>
      </c>
      <c r="I272" s="5" t="s">
        <v>28</v>
      </c>
      <c r="J272" s="5" t="s">
        <v>464</v>
      </c>
    </row>
    <row r="273" spans="1:10">
      <c r="A273" s="5" t="s">
        <v>933</v>
      </c>
      <c r="B273" s="6">
        <v>44951.727882928244</v>
      </c>
      <c r="C273" s="5" t="s">
        <v>188</v>
      </c>
      <c r="D273" s="7">
        <v>894463</v>
      </c>
      <c r="E273" s="8" t="s">
        <v>190</v>
      </c>
      <c r="H273" s="9">
        <v>26500.7</v>
      </c>
      <c r="I273" s="5" t="s">
        <v>28</v>
      </c>
      <c r="J273" s="5" t="s">
        <v>464</v>
      </c>
    </row>
    <row r="274" spans="1:10">
      <c r="A274" s="5" t="s">
        <v>933</v>
      </c>
      <c r="B274" s="6">
        <v>44951.727882928244</v>
      </c>
      <c r="C274" s="5" t="s">
        <v>188</v>
      </c>
      <c r="D274" s="7">
        <v>539890</v>
      </c>
      <c r="E274" s="8" t="s">
        <v>190</v>
      </c>
      <c r="H274" s="9">
        <v>42368.3</v>
      </c>
      <c r="I274" s="5" t="s">
        <v>28</v>
      </c>
      <c r="J274" s="5" t="s">
        <v>189</v>
      </c>
    </row>
    <row r="275" spans="1:10">
      <c r="A275" s="5" t="s">
        <v>933</v>
      </c>
      <c r="B275" s="6">
        <v>44951.727882928244</v>
      </c>
      <c r="C275" s="5" t="s">
        <v>188</v>
      </c>
      <c r="D275" s="7"/>
      <c r="E275" s="8"/>
      <c r="F275" s="9">
        <v>14442.8</v>
      </c>
      <c r="I275" s="10" t="s">
        <v>9</v>
      </c>
      <c r="J275" s="5" t="s">
        <v>352</v>
      </c>
    </row>
    <row r="276" spans="1:10">
      <c r="A276" s="5" t="s">
        <v>933</v>
      </c>
      <c r="B276" s="6">
        <v>44951.727882928244</v>
      </c>
      <c r="C276" s="5" t="s">
        <v>188</v>
      </c>
      <c r="D276" s="7"/>
      <c r="E276" s="8"/>
      <c r="F276" s="9">
        <v>22260.3</v>
      </c>
      <c r="I276" s="10" t="s">
        <v>9</v>
      </c>
      <c r="J276" s="8" t="s">
        <v>192</v>
      </c>
    </row>
    <row r="277" spans="1:10">
      <c r="A277" s="11" t="s">
        <v>22</v>
      </c>
      <c r="B277" s="3"/>
      <c r="C277" s="3"/>
      <c r="D277" s="7"/>
      <c r="E277" s="8"/>
      <c r="F277" s="37">
        <f>SUM(F271:G276)</f>
        <v>36703.1</v>
      </c>
      <c r="H277" s="9"/>
      <c r="I277" s="10"/>
      <c r="J277" s="5"/>
    </row>
    <row r="278" spans="1:10" ht="15.75">
      <c r="A278" s="13" t="s">
        <v>23</v>
      </c>
      <c r="B278" s="13" t="s">
        <v>24</v>
      </c>
      <c r="C278" s="13" t="s">
        <v>25</v>
      </c>
      <c r="D278" s="14">
        <v>112672175</v>
      </c>
      <c r="E278" s="8"/>
      <c r="H278" s="9"/>
      <c r="I278" s="10"/>
      <c r="J278" s="5"/>
    </row>
    <row r="281" spans="1:10">
      <c r="A281" s="1" t="s">
        <v>0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3" t="s">
        <v>946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95" t="s">
        <v>0</v>
      </c>
      <c r="B283" s="95" t="s">
        <v>2</v>
      </c>
      <c r="C283" s="95" t="s">
        <v>3</v>
      </c>
      <c r="D283" s="95" t="s">
        <v>4</v>
      </c>
      <c r="E283" s="95" t="s">
        <v>5</v>
      </c>
      <c r="F283" s="97" t="s">
        <v>6</v>
      </c>
      <c r="G283" s="98"/>
      <c r="H283" s="99"/>
      <c r="I283" s="95" t="s">
        <v>7</v>
      </c>
      <c r="J283" s="95" t="s">
        <v>8</v>
      </c>
    </row>
    <row r="284" spans="1:10">
      <c r="A284" s="96"/>
      <c r="B284" s="96"/>
      <c r="C284" s="96"/>
      <c r="D284" s="96"/>
      <c r="E284" s="96"/>
      <c r="F284" s="4" t="s">
        <v>9</v>
      </c>
      <c r="G284" s="4" t="s">
        <v>10</v>
      </c>
      <c r="H284" s="4" t="s">
        <v>11</v>
      </c>
      <c r="I284" s="96"/>
      <c r="J284" s="96"/>
    </row>
    <row r="285" spans="1:10">
      <c r="A285" s="5" t="s">
        <v>972</v>
      </c>
      <c r="B285" s="6">
        <v>44952.732512789349</v>
      </c>
      <c r="C285" s="5" t="s">
        <v>188</v>
      </c>
      <c r="D285" s="7">
        <v>498716</v>
      </c>
      <c r="E285" s="8" t="s">
        <v>190</v>
      </c>
      <c r="H285" s="9">
        <v>25554.6</v>
      </c>
      <c r="I285" s="5" t="s">
        <v>28</v>
      </c>
      <c r="J285" s="5" t="s">
        <v>464</v>
      </c>
    </row>
    <row r="286" spans="1:10">
      <c r="A286" s="5" t="s">
        <v>972</v>
      </c>
      <c r="B286" s="6">
        <v>44952.732512789349</v>
      </c>
      <c r="C286" s="5" t="s">
        <v>188</v>
      </c>
      <c r="D286" s="7">
        <v>475924</v>
      </c>
      <c r="E286" s="8" t="s">
        <v>190</v>
      </c>
      <c r="H286" s="9">
        <v>48967.4</v>
      </c>
      <c r="I286" s="5" t="s">
        <v>28</v>
      </c>
      <c r="J286" s="5" t="s">
        <v>189</v>
      </c>
    </row>
    <row r="287" spans="1:10">
      <c r="A287" s="5" t="s">
        <v>972</v>
      </c>
      <c r="B287" s="6">
        <v>44952.732512789349</v>
      </c>
      <c r="C287" s="5" t="s">
        <v>188</v>
      </c>
      <c r="D287" s="7"/>
      <c r="E287" s="8"/>
      <c r="F287" s="9">
        <v>34887.699999999997</v>
      </c>
      <c r="I287" s="10" t="s">
        <v>9</v>
      </c>
      <c r="J287" s="5" t="s">
        <v>352</v>
      </c>
    </row>
    <row r="288" spans="1:10">
      <c r="A288" s="5" t="s">
        <v>972</v>
      </c>
      <c r="B288" s="6">
        <v>44952.732512789349</v>
      </c>
      <c r="C288" s="5" t="s">
        <v>188</v>
      </c>
      <c r="D288" s="7"/>
      <c r="E288" s="8"/>
      <c r="F288" s="9">
        <v>9890</v>
      </c>
      <c r="I288" s="10" t="s">
        <v>9</v>
      </c>
      <c r="J288" s="8" t="s">
        <v>192</v>
      </c>
    </row>
    <row r="289" spans="1:10">
      <c r="A289" s="11" t="s">
        <v>22</v>
      </c>
      <c r="B289" s="3"/>
      <c r="C289" s="3"/>
      <c r="D289" s="7"/>
      <c r="E289" s="8"/>
      <c r="F289" s="12">
        <f>SUM(F285:G288)</f>
        <v>44777.7</v>
      </c>
      <c r="H289" s="9"/>
      <c r="I289" s="10"/>
      <c r="J289" s="5"/>
    </row>
    <row r="290" spans="1:10" ht="15.75">
      <c r="A290" s="13" t="s">
        <v>23</v>
      </c>
      <c r="B290" s="13" t="s">
        <v>24</v>
      </c>
      <c r="C290" s="13" t="s">
        <v>25</v>
      </c>
      <c r="D290" s="14">
        <v>112672176</v>
      </c>
      <c r="E290" s="8"/>
      <c r="H290" s="9"/>
      <c r="I290" s="10"/>
      <c r="J290" s="5"/>
    </row>
    <row r="291" spans="1:10">
      <c r="A291" s="5"/>
      <c r="B291" s="6"/>
      <c r="C291" s="5"/>
      <c r="D291" s="7"/>
      <c r="E291" s="8"/>
      <c r="H291" s="9"/>
      <c r="I291" s="10"/>
      <c r="J291" s="5"/>
    </row>
    <row r="293" spans="1:10">
      <c r="A293" s="1" t="s">
        <v>0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3" t="s">
        <v>985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95" t="s">
        <v>0</v>
      </c>
      <c r="B295" s="95" t="s">
        <v>2</v>
      </c>
      <c r="C295" s="95" t="s">
        <v>3</v>
      </c>
      <c r="D295" s="95" t="s">
        <v>4</v>
      </c>
      <c r="E295" s="95" t="s">
        <v>5</v>
      </c>
      <c r="F295" s="97" t="s">
        <v>6</v>
      </c>
      <c r="G295" s="98"/>
      <c r="H295" s="99"/>
      <c r="I295" s="95" t="s">
        <v>7</v>
      </c>
      <c r="J295" s="95" t="s">
        <v>8</v>
      </c>
    </row>
    <row r="296" spans="1:10">
      <c r="A296" s="96"/>
      <c r="B296" s="96"/>
      <c r="C296" s="96"/>
      <c r="D296" s="96"/>
      <c r="E296" s="96"/>
      <c r="F296" s="4" t="s">
        <v>9</v>
      </c>
      <c r="G296" s="4" t="s">
        <v>10</v>
      </c>
      <c r="H296" s="4" t="s">
        <v>11</v>
      </c>
      <c r="I296" s="96"/>
      <c r="J296" s="96"/>
    </row>
    <row r="297" spans="1:10">
      <c r="A297" s="5" t="s">
        <v>1032</v>
      </c>
      <c r="B297" s="6">
        <v>44953.714176770831</v>
      </c>
      <c r="C297" s="5" t="s">
        <v>188</v>
      </c>
      <c r="D297" s="15">
        <v>45113281651</v>
      </c>
      <c r="E297" s="8" t="s">
        <v>190</v>
      </c>
      <c r="H297" s="9">
        <v>498.43</v>
      </c>
      <c r="I297" s="5" t="s">
        <v>28</v>
      </c>
      <c r="J297" s="8" t="s">
        <v>192</v>
      </c>
    </row>
    <row r="298" spans="1:10">
      <c r="A298" s="5" t="s">
        <v>1032</v>
      </c>
      <c r="B298" s="6">
        <v>44953.714176770831</v>
      </c>
      <c r="C298" s="5" t="s">
        <v>188</v>
      </c>
      <c r="D298" s="15">
        <v>45133135246</v>
      </c>
      <c r="E298" s="8" t="s">
        <v>190</v>
      </c>
      <c r="H298" s="9">
        <v>1895.38</v>
      </c>
      <c r="I298" s="5" t="s">
        <v>28</v>
      </c>
      <c r="J298" s="5" t="s">
        <v>464</v>
      </c>
    </row>
    <row r="299" spans="1:10">
      <c r="A299" s="5" t="s">
        <v>1032</v>
      </c>
      <c r="B299" s="6">
        <v>44953.714176770831</v>
      </c>
      <c r="C299" s="5" t="s">
        <v>188</v>
      </c>
      <c r="D299" s="7">
        <v>425647</v>
      </c>
      <c r="E299" s="8" t="s">
        <v>190</v>
      </c>
      <c r="H299" s="9">
        <v>101070.1</v>
      </c>
      <c r="I299" s="5" t="s">
        <v>28</v>
      </c>
      <c r="J299" s="5" t="s">
        <v>464</v>
      </c>
    </row>
    <row r="300" spans="1:10">
      <c r="A300" s="5" t="s">
        <v>1032</v>
      </c>
      <c r="B300" s="6">
        <v>44953.714176770831</v>
      </c>
      <c r="C300" s="5" t="s">
        <v>188</v>
      </c>
      <c r="D300" s="7">
        <v>476131</v>
      </c>
      <c r="E300" s="8" t="s">
        <v>190</v>
      </c>
      <c r="H300" s="9">
        <v>45490</v>
      </c>
      <c r="I300" s="5" t="s">
        <v>28</v>
      </c>
      <c r="J300" s="5" t="s">
        <v>189</v>
      </c>
    </row>
    <row r="301" spans="1:10">
      <c r="A301" s="5" t="s">
        <v>1033</v>
      </c>
      <c r="B301" s="6">
        <v>44953.714176770831</v>
      </c>
      <c r="C301" s="5" t="s">
        <v>500</v>
      </c>
      <c r="D301" s="7"/>
      <c r="E301" s="8"/>
      <c r="F301" s="9">
        <v>100</v>
      </c>
      <c r="I301" s="10" t="s">
        <v>9</v>
      </c>
      <c r="J301" s="5" t="s">
        <v>464</v>
      </c>
    </row>
    <row r="302" spans="1:10">
      <c r="A302" s="5" t="s">
        <v>1032</v>
      </c>
      <c r="B302" s="6">
        <v>44953.714176770831</v>
      </c>
      <c r="C302" s="5" t="s">
        <v>188</v>
      </c>
      <c r="D302" s="7"/>
      <c r="E302" s="8"/>
      <c r="F302" s="9">
        <v>23274.3</v>
      </c>
      <c r="I302" s="10" t="s">
        <v>9</v>
      </c>
      <c r="J302" s="5" t="s">
        <v>352</v>
      </c>
    </row>
    <row r="303" spans="1:10">
      <c r="A303" s="5" t="s">
        <v>1032</v>
      </c>
      <c r="B303" s="6">
        <v>44953.714176770831</v>
      </c>
      <c r="C303" s="5" t="s">
        <v>188</v>
      </c>
      <c r="D303" s="7"/>
      <c r="E303" s="8"/>
      <c r="F303" s="9">
        <v>19289.3</v>
      </c>
      <c r="I303" s="10" t="s">
        <v>9</v>
      </c>
      <c r="J303" s="8" t="s">
        <v>192</v>
      </c>
    </row>
    <row r="304" spans="1:10">
      <c r="A304" s="11" t="s">
        <v>22</v>
      </c>
      <c r="B304" s="3"/>
      <c r="C304" s="3"/>
      <c r="D304" s="7"/>
      <c r="E304" s="8"/>
      <c r="F304" s="37">
        <f>SUM(F297:G303)</f>
        <v>42663.6</v>
      </c>
      <c r="H304" s="9"/>
      <c r="I304" s="5"/>
      <c r="J304" s="8"/>
    </row>
    <row r="305" spans="1:10" ht="15.75">
      <c r="A305" s="13" t="s">
        <v>23</v>
      </c>
      <c r="B305" s="13" t="s">
        <v>24</v>
      </c>
      <c r="C305" s="13" t="s">
        <v>25</v>
      </c>
      <c r="D305" s="14">
        <v>112681924</v>
      </c>
      <c r="E305" s="8"/>
      <c r="H305" s="9"/>
      <c r="I305" s="5"/>
      <c r="J305" s="8"/>
    </row>
    <row r="308" spans="1:10">
      <c r="A308" s="1" t="s">
        <v>0</v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>
      <c r="A309" s="3" t="s">
        <v>981</v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>
      <c r="A310" s="95" t="s">
        <v>0</v>
      </c>
      <c r="B310" s="95" t="s">
        <v>2</v>
      </c>
      <c r="C310" s="95" t="s">
        <v>3</v>
      </c>
      <c r="D310" s="95" t="s">
        <v>4</v>
      </c>
      <c r="E310" s="95" t="s">
        <v>5</v>
      </c>
      <c r="F310" s="97" t="s">
        <v>6</v>
      </c>
      <c r="G310" s="98"/>
      <c r="H310" s="99"/>
      <c r="I310" s="95" t="s">
        <v>7</v>
      </c>
      <c r="J310" s="95" t="s">
        <v>8</v>
      </c>
    </row>
    <row r="311" spans="1:10">
      <c r="A311" s="96"/>
      <c r="B311" s="96"/>
      <c r="C311" s="96"/>
      <c r="D311" s="96"/>
      <c r="E311" s="96"/>
      <c r="F311" s="4" t="s">
        <v>9</v>
      </c>
      <c r="G311" s="4" t="s">
        <v>10</v>
      </c>
      <c r="H311" s="4" t="s">
        <v>11</v>
      </c>
      <c r="I311" s="96"/>
      <c r="J311" s="96"/>
    </row>
    <row r="312" spans="1:10">
      <c r="A312" s="40" t="s">
        <v>409</v>
      </c>
      <c r="B312" s="41"/>
      <c r="C312" s="42"/>
      <c r="D312" s="7"/>
      <c r="E312" s="8"/>
      <c r="F312" s="9"/>
      <c r="I312" s="10"/>
      <c r="J312" s="8"/>
    </row>
    <row r="313" spans="1:10">
      <c r="A313" s="11" t="s">
        <v>22</v>
      </c>
      <c r="B313" s="3"/>
      <c r="C313" s="3"/>
      <c r="D313" s="7"/>
      <c r="E313" s="8"/>
      <c r="H313" s="9"/>
      <c r="I313" s="5"/>
      <c r="J313" s="8"/>
    </row>
    <row r="314" spans="1:10">
      <c r="A314" s="13" t="s">
        <v>23</v>
      </c>
      <c r="B314" s="13" t="s">
        <v>24</v>
      </c>
      <c r="C314" s="13" t="s">
        <v>25</v>
      </c>
      <c r="D314" s="7"/>
      <c r="E314" s="8"/>
      <c r="H314" s="9"/>
      <c r="I314" s="5"/>
      <c r="J314" s="8"/>
    </row>
    <row r="317" spans="1:10">
      <c r="A317" s="1" t="s">
        <v>0</v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3" t="s">
        <v>1052</v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95" t="s">
        <v>0</v>
      </c>
      <c r="B319" s="95" t="s">
        <v>2</v>
      </c>
      <c r="C319" s="95" t="s">
        <v>3</v>
      </c>
      <c r="D319" s="95" t="s">
        <v>4</v>
      </c>
      <c r="E319" s="95" t="s">
        <v>5</v>
      </c>
      <c r="F319" s="97" t="s">
        <v>6</v>
      </c>
      <c r="G319" s="98"/>
      <c r="H319" s="99"/>
      <c r="I319" s="95" t="s">
        <v>7</v>
      </c>
      <c r="J319" s="95" t="s">
        <v>8</v>
      </c>
    </row>
    <row r="320" spans="1:10">
      <c r="A320" s="96"/>
      <c r="B320" s="96"/>
      <c r="C320" s="96"/>
      <c r="D320" s="96"/>
      <c r="E320" s="96"/>
      <c r="F320" s="4" t="s">
        <v>9</v>
      </c>
      <c r="G320" s="4" t="s">
        <v>10</v>
      </c>
      <c r="H320" s="4" t="s">
        <v>11</v>
      </c>
      <c r="I320" s="96"/>
      <c r="J320" s="96"/>
    </row>
    <row r="321" spans="1:10">
      <c r="A321" s="5" t="s">
        <v>1080</v>
      </c>
      <c r="B321" s="6">
        <v>44956.709175474534</v>
      </c>
      <c r="C321" s="5" t="s">
        <v>188</v>
      </c>
      <c r="D321" s="15">
        <v>45153128078</v>
      </c>
      <c r="E321" s="8" t="s">
        <v>190</v>
      </c>
      <c r="H321" s="9">
        <v>493.51</v>
      </c>
      <c r="I321" s="5" t="s">
        <v>28</v>
      </c>
      <c r="J321" s="8" t="s">
        <v>192</v>
      </c>
    </row>
    <row r="322" spans="1:10">
      <c r="A322" s="5" t="s">
        <v>1080</v>
      </c>
      <c r="B322" s="6">
        <v>44956.709175474534</v>
      </c>
      <c r="C322" s="5" t="s">
        <v>188</v>
      </c>
      <c r="D322" s="15">
        <v>41163223293</v>
      </c>
      <c r="E322" s="8" t="s">
        <v>190</v>
      </c>
      <c r="H322" s="9">
        <v>8664.51</v>
      </c>
      <c r="I322" s="5" t="s">
        <v>28</v>
      </c>
      <c r="J322" s="5" t="s">
        <v>464</v>
      </c>
    </row>
    <row r="323" spans="1:10">
      <c r="A323" s="5" t="s">
        <v>1080</v>
      </c>
      <c r="B323" s="6">
        <v>44956.709175474534</v>
      </c>
      <c r="C323" s="5" t="s">
        <v>188</v>
      </c>
      <c r="D323" s="15">
        <v>45153121940</v>
      </c>
      <c r="E323" s="8" t="s">
        <v>190</v>
      </c>
      <c r="H323" s="9">
        <v>668.73</v>
      </c>
      <c r="I323" s="5" t="s">
        <v>28</v>
      </c>
      <c r="J323" s="5" t="s">
        <v>464</v>
      </c>
    </row>
    <row r="324" spans="1:10">
      <c r="A324" s="5" t="s">
        <v>1080</v>
      </c>
      <c r="B324" s="6">
        <v>44956.709175474534</v>
      </c>
      <c r="C324" s="5" t="s">
        <v>188</v>
      </c>
      <c r="D324" s="7">
        <v>499080</v>
      </c>
      <c r="E324" s="8" t="s">
        <v>190</v>
      </c>
      <c r="H324" s="9">
        <v>25288.799999999999</v>
      </c>
      <c r="I324" s="5" t="s">
        <v>28</v>
      </c>
      <c r="J324" s="5" t="s">
        <v>464</v>
      </c>
    </row>
    <row r="325" spans="1:10">
      <c r="A325" s="5" t="s">
        <v>1080</v>
      </c>
      <c r="B325" s="6">
        <v>44956.709175474534</v>
      </c>
      <c r="C325" s="5" t="s">
        <v>188</v>
      </c>
      <c r="D325" s="7">
        <v>895037</v>
      </c>
      <c r="E325" s="8" t="s">
        <v>190</v>
      </c>
      <c r="H325" s="9">
        <v>23700</v>
      </c>
      <c r="I325" s="5" t="s">
        <v>28</v>
      </c>
      <c r="J325" s="5" t="s">
        <v>189</v>
      </c>
    </row>
    <row r="326" spans="1:10">
      <c r="A326" s="5" t="s">
        <v>1080</v>
      </c>
      <c r="B326" s="6">
        <v>44956.709175474534</v>
      </c>
      <c r="C326" s="5" t="s">
        <v>188</v>
      </c>
      <c r="D326" s="15">
        <v>45123269340</v>
      </c>
      <c r="E326" s="8" t="s">
        <v>190</v>
      </c>
      <c r="H326" s="9">
        <v>9500</v>
      </c>
      <c r="I326" s="5" t="s">
        <v>28</v>
      </c>
      <c r="J326" s="5" t="s">
        <v>464</v>
      </c>
    </row>
    <row r="327" spans="1:10">
      <c r="A327" s="5" t="s">
        <v>1080</v>
      </c>
      <c r="B327" s="6">
        <v>44956.709175474534</v>
      </c>
      <c r="C327" s="5" t="s">
        <v>188</v>
      </c>
      <c r="D327" s="7">
        <v>695295</v>
      </c>
      <c r="E327" s="8" t="s">
        <v>190</v>
      </c>
      <c r="H327" s="9">
        <v>57738.1</v>
      </c>
      <c r="I327" s="5" t="s">
        <v>28</v>
      </c>
      <c r="J327" s="5" t="s">
        <v>189</v>
      </c>
    </row>
    <row r="328" spans="1:10">
      <c r="A328" s="5" t="s">
        <v>1080</v>
      </c>
      <c r="B328" s="6">
        <v>44956.709175474534</v>
      </c>
      <c r="C328" s="5" t="s">
        <v>188</v>
      </c>
      <c r="D328" s="7">
        <v>476450</v>
      </c>
      <c r="E328" s="8" t="s">
        <v>190</v>
      </c>
      <c r="H328" s="9">
        <v>52752.800000000003</v>
      </c>
      <c r="I328" s="5" t="s">
        <v>28</v>
      </c>
      <c r="J328" s="5" t="s">
        <v>464</v>
      </c>
    </row>
    <row r="329" spans="1:10">
      <c r="A329" s="5" t="s">
        <v>1080</v>
      </c>
      <c r="B329" s="6">
        <v>44956.709175474534</v>
      </c>
      <c r="C329" s="5" t="s">
        <v>188</v>
      </c>
      <c r="D329" s="7"/>
      <c r="E329" s="8"/>
      <c r="F329" s="9">
        <v>9915.7000000000007</v>
      </c>
      <c r="I329" s="10" t="s">
        <v>9</v>
      </c>
      <c r="J329" s="5" t="s">
        <v>189</v>
      </c>
    </row>
    <row r="330" spans="1:10">
      <c r="A330" s="5" t="s">
        <v>1080</v>
      </c>
      <c r="B330" s="6">
        <v>44956.709175474534</v>
      </c>
      <c r="C330" s="5" t="s">
        <v>188</v>
      </c>
      <c r="D330" s="7"/>
      <c r="E330" s="8"/>
      <c r="F330" s="9">
        <v>13281.1</v>
      </c>
      <c r="I330" s="10" t="s">
        <v>9</v>
      </c>
      <c r="J330" s="5" t="s">
        <v>352</v>
      </c>
    </row>
    <row r="331" spans="1:10">
      <c r="A331" s="5" t="s">
        <v>1080</v>
      </c>
      <c r="B331" s="6">
        <v>44956.709175474534</v>
      </c>
      <c r="C331" s="5" t="s">
        <v>188</v>
      </c>
      <c r="D331" s="7"/>
      <c r="E331" s="8"/>
      <c r="F331" s="9">
        <v>26788.6</v>
      </c>
      <c r="I331" s="10" t="s">
        <v>9</v>
      </c>
      <c r="J331" s="5" t="s">
        <v>191</v>
      </c>
    </row>
    <row r="332" spans="1:10">
      <c r="A332" s="5" t="s">
        <v>1080</v>
      </c>
      <c r="B332" s="6">
        <v>44956.709175474534</v>
      </c>
      <c r="C332" s="5" t="s">
        <v>188</v>
      </c>
      <c r="D332" s="7"/>
      <c r="E332" s="8"/>
      <c r="F332" s="9">
        <v>6469.3</v>
      </c>
      <c r="I332" s="10" t="s">
        <v>9</v>
      </c>
      <c r="J332" s="8" t="s">
        <v>192</v>
      </c>
    </row>
    <row r="333" spans="1:10">
      <c r="A333" s="11" t="s">
        <v>22</v>
      </c>
      <c r="B333" s="3"/>
      <c r="C333" s="3"/>
      <c r="D333" s="7"/>
      <c r="E333" s="8"/>
      <c r="F333" s="37">
        <f>SUM(F321:G332)</f>
        <v>56454.700000000004</v>
      </c>
      <c r="G333" s="9"/>
      <c r="I333" s="10"/>
      <c r="J333" s="8"/>
    </row>
    <row r="334" spans="1:10" ht="15.75">
      <c r="A334" s="13" t="s">
        <v>23</v>
      </c>
      <c r="B334" s="13" t="s">
        <v>24</v>
      </c>
      <c r="C334" s="13" t="s">
        <v>25</v>
      </c>
      <c r="D334" s="14">
        <v>112695384</v>
      </c>
      <c r="E334" s="8"/>
      <c r="G334" s="9"/>
      <c r="I334" s="10"/>
      <c r="J334" s="8"/>
    </row>
    <row r="337" spans="1:10">
      <c r="A337" s="1" t="s">
        <v>0</v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>
      <c r="A338" s="3" t="s">
        <v>1093</v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>
      <c r="A339" s="95" t="s">
        <v>0</v>
      </c>
      <c r="B339" s="95" t="s">
        <v>2</v>
      </c>
      <c r="C339" s="95" t="s">
        <v>3</v>
      </c>
      <c r="D339" s="95" t="s">
        <v>4</v>
      </c>
      <c r="E339" s="95" t="s">
        <v>5</v>
      </c>
      <c r="F339" s="97" t="s">
        <v>6</v>
      </c>
      <c r="G339" s="98"/>
      <c r="H339" s="99"/>
      <c r="I339" s="95" t="s">
        <v>7</v>
      </c>
      <c r="J339" s="95" t="s">
        <v>8</v>
      </c>
    </row>
    <row r="340" spans="1:10">
      <c r="A340" s="96"/>
      <c r="B340" s="96"/>
      <c r="C340" s="96"/>
      <c r="D340" s="96"/>
      <c r="E340" s="96"/>
      <c r="F340" s="4" t="s">
        <v>9</v>
      </c>
      <c r="G340" s="4" t="s">
        <v>10</v>
      </c>
      <c r="H340" s="4" t="s">
        <v>11</v>
      </c>
      <c r="I340" s="96"/>
      <c r="J340" s="96"/>
    </row>
    <row r="341" spans="1:10">
      <c r="A341" s="5" t="s">
        <v>1120</v>
      </c>
      <c r="B341" s="6">
        <v>44957.774084490738</v>
      </c>
      <c r="C341" s="5" t="s">
        <v>188</v>
      </c>
      <c r="D341" s="7"/>
      <c r="E341" s="8"/>
      <c r="G341" s="9">
        <v>858.46</v>
      </c>
      <c r="I341" s="10" t="s">
        <v>10</v>
      </c>
      <c r="J341" s="5" t="s">
        <v>191</v>
      </c>
    </row>
    <row r="342" spans="1:10">
      <c r="A342" s="5" t="s">
        <v>1120</v>
      </c>
      <c r="B342" s="6">
        <v>44957.774084490738</v>
      </c>
      <c r="C342" s="5" t="s">
        <v>188</v>
      </c>
      <c r="D342" s="15">
        <v>45113286145</v>
      </c>
      <c r="E342" s="8" t="s">
        <v>190</v>
      </c>
      <c r="H342" s="9">
        <v>1645.2</v>
      </c>
      <c r="I342" s="5" t="s">
        <v>28</v>
      </c>
      <c r="J342" s="5" t="s">
        <v>191</v>
      </c>
    </row>
    <row r="343" spans="1:10">
      <c r="A343" s="5" t="s">
        <v>1120</v>
      </c>
      <c r="B343" s="6">
        <v>44957.774084490738</v>
      </c>
      <c r="C343" s="5" t="s">
        <v>188</v>
      </c>
      <c r="D343" s="7">
        <v>540936</v>
      </c>
      <c r="E343" s="8" t="s">
        <v>190</v>
      </c>
      <c r="H343" s="9">
        <v>64453.599999999999</v>
      </c>
      <c r="I343" s="5" t="s">
        <v>28</v>
      </c>
      <c r="J343" s="5" t="s">
        <v>464</v>
      </c>
    </row>
    <row r="344" spans="1:10">
      <c r="A344" s="5" t="s">
        <v>1120</v>
      </c>
      <c r="B344" s="6">
        <v>44957.774084490738</v>
      </c>
      <c r="C344" s="5" t="s">
        <v>188</v>
      </c>
      <c r="D344" s="7">
        <v>895536</v>
      </c>
      <c r="E344" s="8" t="s">
        <v>190</v>
      </c>
      <c r="H344" s="9">
        <v>53402.8</v>
      </c>
      <c r="I344" s="5" t="s">
        <v>28</v>
      </c>
      <c r="J344" s="5" t="s">
        <v>189</v>
      </c>
    </row>
    <row r="345" spans="1:10">
      <c r="A345" s="5" t="s">
        <v>1120</v>
      </c>
      <c r="B345" s="6">
        <v>44957.774084490738</v>
      </c>
      <c r="C345" s="5" t="s">
        <v>188</v>
      </c>
      <c r="D345" s="7"/>
      <c r="E345" s="8"/>
      <c r="F345" s="9">
        <v>90581.4</v>
      </c>
      <c r="I345" s="10" t="s">
        <v>9</v>
      </c>
      <c r="J345" s="5" t="s">
        <v>533</v>
      </c>
    </row>
    <row r="346" spans="1:10">
      <c r="A346" s="5" t="s">
        <v>1120</v>
      </c>
      <c r="B346" s="6">
        <v>44957.774084490738</v>
      </c>
      <c r="C346" s="5" t="s">
        <v>188</v>
      </c>
      <c r="D346" s="7"/>
      <c r="E346" s="8"/>
      <c r="F346" s="9">
        <v>3000</v>
      </c>
      <c r="I346" s="10" t="s">
        <v>9</v>
      </c>
      <c r="J346" s="5" t="s">
        <v>189</v>
      </c>
    </row>
    <row r="347" spans="1:10">
      <c r="A347" s="5" t="s">
        <v>1120</v>
      </c>
      <c r="B347" s="6">
        <v>44957.774084490738</v>
      </c>
      <c r="C347" s="5" t="s">
        <v>188</v>
      </c>
      <c r="D347" s="7"/>
      <c r="E347" s="8"/>
      <c r="F347" s="9">
        <v>23539.599999999999</v>
      </c>
      <c r="I347" s="10" t="s">
        <v>9</v>
      </c>
      <c r="J347" s="5" t="s">
        <v>191</v>
      </c>
    </row>
    <row r="348" spans="1:10">
      <c r="A348" s="5" t="s">
        <v>1120</v>
      </c>
      <c r="B348" s="6">
        <v>44957.774084490738</v>
      </c>
      <c r="C348" s="5" t="s">
        <v>188</v>
      </c>
      <c r="D348" s="7"/>
      <c r="E348" s="8"/>
      <c r="F348" s="9">
        <v>2996</v>
      </c>
      <c r="I348" s="10" t="s">
        <v>9</v>
      </c>
      <c r="J348" s="8" t="s">
        <v>192</v>
      </c>
    </row>
    <row r="349" spans="1:10">
      <c r="A349" s="11" t="s">
        <v>22</v>
      </c>
      <c r="B349" s="3"/>
      <c r="C349" s="3"/>
      <c r="D349" s="7"/>
      <c r="E349" s="8"/>
      <c r="F349" s="37">
        <f>SUM(F341:G348)</f>
        <v>120975.45999999999</v>
      </c>
      <c r="G349" s="9"/>
      <c r="I349" s="10"/>
      <c r="J349" s="5"/>
    </row>
    <row r="350" spans="1:10" ht="15.75">
      <c r="A350" s="13" t="s">
        <v>23</v>
      </c>
      <c r="B350" s="13" t="s">
        <v>24</v>
      </c>
      <c r="C350" s="13" t="s">
        <v>25</v>
      </c>
      <c r="D350" s="14">
        <v>112695385</v>
      </c>
      <c r="E350" s="8"/>
      <c r="G350" s="9"/>
      <c r="I350" s="10"/>
      <c r="J350" s="5"/>
    </row>
    <row r="353" spans="1:10">
      <c r="A353" s="1" t="s">
        <v>0</v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3" t="s">
        <v>1131</v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>
      <c r="A355" s="95" t="s">
        <v>0</v>
      </c>
      <c r="B355" s="95" t="s">
        <v>2</v>
      </c>
      <c r="C355" s="95" t="s">
        <v>3</v>
      </c>
      <c r="D355" s="95" t="s">
        <v>4</v>
      </c>
      <c r="E355" s="95" t="s">
        <v>5</v>
      </c>
      <c r="F355" s="97" t="s">
        <v>6</v>
      </c>
      <c r="G355" s="98"/>
      <c r="H355" s="99"/>
      <c r="I355" s="95" t="s">
        <v>7</v>
      </c>
      <c r="J355" s="95" t="s">
        <v>8</v>
      </c>
    </row>
    <row r="356" spans="1:10">
      <c r="A356" s="96"/>
      <c r="B356" s="96"/>
      <c r="C356" s="96"/>
      <c r="D356" s="96"/>
      <c r="E356" s="96"/>
      <c r="F356" s="4" t="s">
        <v>9</v>
      </c>
      <c r="G356" s="4" t="s">
        <v>10</v>
      </c>
      <c r="H356" s="4" t="s">
        <v>11</v>
      </c>
      <c r="I356" s="96"/>
      <c r="J356" s="96"/>
    </row>
    <row r="357" spans="1:10">
      <c r="A357" s="5" t="s">
        <v>1155</v>
      </c>
      <c r="B357" s="6">
        <v>44958.725635208335</v>
      </c>
      <c r="C357" s="5" t="s">
        <v>500</v>
      </c>
      <c r="D357" s="7">
        <v>541106</v>
      </c>
      <c r="E357" s="8" t="s">
        <v>190</v>
      </c>
      <c r="H357" s="9">
        <v>35349.5</v>
      </c>
      <c r="I357" s="5" t="s">
        <v>28</v>
      </c>
      <c r="J357" s="5" t="s">
        <v>464</v>
      </c>
    </row>
    <row r="358" spans="1:10">
      <c r="A358" s="5" t="s">
        <v>1154</v>
      </c>
      <c r="B358" s="6">
        <v>44958.725635208335</v>
      </c>
      <c r="C358" s="5" t="s">
        <v>188</v>
      </c>
      <c r="D358" s="15">
        <v>41133143920</v>
      </c>
      <c r="E358" s="8" t="s">
        <v>190</v>
      </c>
      <c r="H358" s="9">
        <v>12155.73</v>
      </c>
      <c r="I358" s="5" t="s">
        <v>28</v>
      </c>
      <c r="J358" s="5" t="s">
        <v>464</v>
      </c>
    </row>
    <row r="359" spans="1:10">
      <c r="A359" s="5" t="s">
        <v>1154</v>
      </c>
      <c r="B359" s="6">
        <v>44958.725635208335</v>
      </c>
      <c r="C359" s="5" t="s">
        <v>188</v>
      </c>
      <c r="D359" s="7">
        <v>453082</v>
      </c>
      <c r="E359" s="8" t="s">
        <v>190</v>
      </c>
      <c r="H359" s="9">
        <v>52900.800000000003</v>
      </c>
      <c r="I359" s="5" t="s">
        <v>28</v>
      </c>
      <c r="J359" s="5" t="s">
        <v>189</v>
      </c>
    </row>
    <row r="360" spans="1:10">
      <c r="A360" s="5" t="s">
        <v>1154</v>
      </c>
      <c r="B360" s="6">
        <v>44958.725635208335</v>
      </c>
      <c r="C360" s="5" t="s">
        <v>188</v>
      </c>
      <c r="D360" s="7">
        <v>453083</v>
      </c>
      <c r="E360" s="8" t="s">
        <v>274</v>
      </c>
      <c r="H360" s="9">
        <v>2088</v>
      </c>
      <c r="I360" s="5" t="s">
        <v>28</v>
      </c>
      <c r="J360" s="5" t="s">
        <v>189</v>
      </c>
    </row>
    <row r="361" spans="1:10">
      <c r="A361" s="11" t="s">
        <v>22</v>
      </c>
      <c r="B361" s="3"/>
      <c r="C361" s="3"/>
      <c r="D361" s="7"/>
      <c r="E361" s="8"/>
      <c r="H361" s="9"/>
      <c r="I361" s="10"/>
      <c r="J361" s="8"/>
    </row>
    <row r="362" spans="1:10">
      <c r="A362" s="13" t="s">
        <v>23</v>
      </c>
      <c r="B362" s="13" t="s">
        <v>24</v>
      </c>
      <c r="C362" s="13" t="s">
        <v>25</v>
      </c>
      <c r="D362" s="7"/>
      <c r="E362" s="8"/>
      <c r="H362" s="9"/>
      <c r="I362" s="10"/>
      <c r="J362" s="8"/>
    </row>
    <row r="363" spans="1:10">
      <c r="A363" s="40" t="s">
        <v>268</v>
      </c>
      <c r="B363" s="30"/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1169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95" t="s">
        <v>0</v>
      </c>
      <c r="B367" s="95" t="s">
        <v>2</v>
      </c>
      <c r="C367" s="95" t="s">
        <v>3</v>
      </c>
      <c r="D367" s="95" t="s">
        <v>4</v>
      </c>
      <c r="E367" s="95" t="s">
        <v>5</v>
      </c>
      <c r="F367" s="97" t="s">
        <v>6</v>
      </c>
      <c r="G367" s="98"/>
      <c r="H367" s="99"/>
      <c r="I367" s="95" t="s">
        <v>7</v>
      </c>
      <c r="J367" s="95" t="s">
        <v>8</v>
      </c>
    </row>
    <row r="368" spans="1:10">
      <c r="A368" s="96"/>
      <c r="B368" s="96"/>
      <c r="C368" s="96"/>
      <c r="D368" s="96"/>
      <c r="E368" s="96"/>
      <c r="F368" s="4" t="s">
        <v>9</v>
      </c>
      <c r="G368" s="4" t="s">
        <v>10</v>
      </c>
      <c r="H368" s="4" t="s">
        <v>11</v>
      </c>
      <c r="I368" s="96"/>
      <c r="J368" s="96"/>
    </row>
    <row r="369" spans="1:10">
      <c r="A369" s="5" t="s">
        <v>1196</v>
      </c>
      <c r="B369" s="6">
        <v>44959.678447696759</v>
      </c>
      <c r="C369" s="5" t="s">
        <v>188</v>
      </c>
      <c r="D369" s="7">
        <v>3112261365</v>
      </c>
      <c r="E369" s="5" t="s">
        <v>31</v>
      </c>
      <c r="H369" s="9">
        <v>9188.4</v>
      </c>
      <c r="I369" s="5" t="s">
        <v>28</v>
      </c>
      <c r="J369" s="8" t="s">
        <v>193</v>
      </c>
    </row>
    <row r="370" spans="1:10">
      <c r="A370" s="5" t="s">
        <v>1196</v>
      </c>
      <c r="B370" s="6">
        <v>44959.678447696759</v>
      </c>
      <c r="C370" s="5" t="s">
        <v>188</v>
      </c>
      <c r="D370" s="7">
        <v>453219</v>
      </c>
      <c r="E370" s="8" t="s">
        <v>190</v>
      </c>
      <c r="H370" s="9">
        <v>8694.9</v>
      </c>
      <c r="I370" s="5" t="s">
        <v>28</v>
      </c>
      <c r="J370" s="5" t="s">
        <v>189</v>
      </c>
    </row>
    <row r="371" spans="1:10">
      <c r="A371" s="5" t="s">
        <v>1196</v>
      </c>
      <c r="B371" s="6">
        <v>44959.678447696759</v>
      </c>
      <c r="C371" s="5" t="s">
        <v>188</v>
      </c>
      <c r="D371" s="7">
        <v>426633</v>
      </c>
      <c r="E371" s="8" t="s">
        <v>190</v>
      </c>
      <c r="H371" s="9">
        <v>5495.5</v>
      </c>
      <c r="I371" s="5" t="s">
        <v>28</v>
      </c>
      <c r="J371" s="5" t="s">
        <v>464</v>
      </c>
    </row>
    <row r="372" spans="1:10">
      <c r="A372" s="5" t="s">
        <v>1196</v>
      </c>
      <c r="B372" s="6">
        <v>44959.678447696759</v>
      </c>
      <c r="C372" s="5" t="s">
        <v>188</v>
      </c>
      <c r="D372" s="7"/>
      <c r="E372" s="8"/>
      <c r="F372" s="9">
        <v>21076.400000000001</v>
      </c>
      <c r="I372" s="10" t="s">
        <v>9</v>
      </c>
      <c r="J372" s="8" t="s">
        <v>192</v>
      </c>
    </row>
    <row r="373" spans="1:10">
      <c r="A373" s="5" t="s">
        <v>1196</v>
      </c>
      <c r="B373" s="6">
        <v>44959.678447696759</v>
      </c>
      <c r="C373" s="5" t="s">
        <v>188</v>
      </c>
      <c r="D373" s="7"/>
      <c r="E373" s="8"/>
      <c r="F373" s="9">
        <v>553</v>
      </c>
      <c r="I373" s="10" t="s">
        <v>9</v>
      </c>
      <c r="J373" s="8" t="s">
        <v>193</v>
      </c>
    </row>
    <row r="374" spans="1:10">
      <c r="A374" s="11" t="s">
        <v>22</v>
      </c>
      <c r="B374" s="3"/>
      <c r="C374" s="3"/>
      <c r="D374" s="7"/>
      <c r="E374" s="8"/>
      <c r="F374" s="12">
        <f>SUM(F369:G373)</f>
        <v>21629.4</v>
      </c>
      <c r="H374" s="9"/>
      <c r="I374" s="10"/>
      <c r="J374" s="5"/>
    </row>
    <row r="375" spans="1:10" ht="15.75">
      <c r="A375" s="13" t="s">
        <v>23</v>
      </c>
      <c r="B375" s="13" t="s">
        <v>24</v>
      </c>
      <c r="C375" s="13" t="s">
        <v>25</v>
      </c>
      <c r="D375" s="14">
        <v>112722304</v>
      </c>
      <c r="E375" s="8"/>
      <c r="H375" s="9"/>
      <c r="I375" s="10"/>
      <c r="J375" s="5"/>
    </row>
    <row r="376" spans="1:10">
      <c r="A376" s="5"/>
      <c r="B376" s="6"/>
      <c r="C376" s="5"/>
      <c r="D376" s="7"/>
      <c r="E376" s="8"/>
      <c r="H376" s="9"/>
      <c r="I376" s="10"/>
      <c r="J376" s="5"/>
    </row>
    <row r="377" spans="1:10">
      <c r="A377" s="40" t="s">
        <v>1277</v>
      </c>
      <c r="B377" s="30"/>
      <c r="C377" s="30"/>
    </row>
    <row r="379" spans="1:10">
      <c r="A379" s="1" t="s">
        <v>0</v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>
      <c r="A380" s="3" t="s">
        <v>1217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95" t="s">
        <v>0</v>
      </c>
      <c r="B381" s="95" t="s">
        <v>2</v>
      </c>
      <c r="C381" s="95" t="s">
        <v>3</v>
      </c>
      <c r="D381" s="95" t="s">
        <v>4</v>
      </c>
      <c r="E381" s="95" t="s">
        <v>5</v>
      </c>
      <c r="F381" s="97" t="s">
        <v>6</v>
      </c>
      <c r="G381" s="98"/>
      <c r="H381" s="99"/>
      <c r="I381" s="95" t="s">
        <v>7</v>
      </c>
      <c r="J381" s="95" t="s">
        <v>8</v>
      </c>
    </row>
    <row r="382" spans="1:10">
      <c r="A382" s="96"/>
      <c r="B382" s="96"/>
      <c r="C382" s="96"/>
      <c r="D382" s="96"/>
      <c r="E382" s="96"/>
      <c r="F382" s="4" t="s">
        <v>9</v>
      </c>
      <c r="G382" s="4" t="s">
        <v>10</v>
      </c>
      <c r="H382" s="4" t="s">
        <v>11</v>
      </c>
      <c r="I382" s="96"/>
      <c r="J382" s="96"/>
    </row>
    <row r="383" spans="1:10">
      <c r="A383" s="5" t="s">
        <v>1265</v>
      </c>
      <c r="B383" s="6">
        <v>44960.704363518518</v>
      </c>
      <c r="C383" s="5" t="s">
        <v>188</v>
      </c>
      <c r="D383" s="15">
        <v>45153139490</v>
      </c>
      <c r="E383" s="8" t="s">
        <v>190</v>
      </c>
      <c r="H383" s="9">
        <v>257</v>
      </c>
      <c r="I383" s="5" t="s">
        <v>28</v>
      </c>
      <c r="J383" s="5" t="s">
        <v>191</v>
      </c>
    </row>
    <row r="384" spans="1:10">
      <c r="A384" s="5" t="s">
        <v>1265</v>
      </c>
      <c r="B384" s="6">
        <v>44960.704363518518</v>
      </c>
      <c r="C384" s="5" t="s">
        <v>188</v>
      </c>
      <c r="D384" s="15">
        <v>16060541036</v>
      </c>
      <c r="E384" s="8" t="s">
        <v>190</v>
      </c>
      <c r="H384" s="9">
        <v>1068.22</v>
      </c>
      <c r="I384" s="5" t="s">
        <v>28</v>
      </c>
      <c r="J384" s="5" t="s">
        <v>464</v>
      </c>
    </row>
    <row r="385" spans="1:10">
      <c r="A385" s="5" t="s">
        <v>1265</v>
      </c>
      <c r="B385" s="6">
        <v>44960.704363518518</v>
      </c>
      <c r="C385" s="5" t="s">
        <v>188</v>
      </c>
      <c r="D385" s="7">
        <v>541568</v>
      </c>
      <c r="E385" s="8" t="s">
        <v>190</v>
      </c>
      <c r="H385" s="9">
        <v>29468.799999999999</v>
      </c>
      <c r="I385" s="5" t="s">
        <v>28</v>
      </c>
      <c r="J385" s="5" t="s">
        <v>464</v>
      </c>
    </row>
    <row r="386" spans="1:10">
      <c r="A386" s="5" t="s">
        <v>1265</v>
      </c>
      <c r="B386" s="6">
        <v>44960.704363518518</v>
      </c>
      <c r="C386" s="5" t="s">
        <v>188</v>
      </c>
      <c r="D386" s="7">
        <v>541575</v>
      </c>
      <c r="E386" s="8" t="s">
        <v>190</v>
      </c>
      <c r="H386" s="9">
        <v>35788.699999999997</v>
      </c>
      <c r="I386" s="5" t="s">
        <v>28</v>
      </c>
      <c r="J386" s="5" t="s">
        <v>189</v>
      </c>
    </row>
    <row r="387" spans="1:10">
      <c r="A387" s="5" t="s">
        <v>1265</v>
      </c>
      <c r="B387" s="6">
        <v>44960.704363518518</v>
      </c>
      <c r="C387" s="5" t="s">
        <v>188</v>
      </c>
      <c r="D387" s="7"/>
      <c r="E387" s="8"/>
      <c r="F387" s="9">
        <v>15304.2</v>
      </c>
      <c r="I387" s="10" t="s">
        <v>9</v>
      </c>
      <c r="J387" s="5" t="s">
        <v>191</v>
      </c>
    </row>
    <row r="388" spans="1:10">
      <c r="A388" s="11" t="s">
        <v>22</v>
      </c>
      <c r="B388" s="3"/>
      <c r="C388" s="3"/>
      <c r="D388" s="7"/>
      <c r="E388" s="8"/>
      <c r="H388" s="9"/>
      <c r="I388" s="10"/>
      <c r="J388" s="5"/>
    </row>
    <row r="389" spans="1:10" ht="15.75">
      <c r="A389" s="13" t="s">
        <v>23</v>
      </c>
      <c r="B389" s="13" t="s">
        <v>24</v>
      </c>
      <c r="C389" s="13" t="s">
        <v>25</v>
      </c>
      <c r="D389" s="14">
        <v>112729137</v>
      </c>
      <c r="E389" s="8"/>
      <c r="H389" s="9"/>
      <c r="I389" s="10"/>
      <c r="J389" s="5"/>
    </row>
    <row r="392" spans="1:10">
      <c r="A392" s="1" t="s">
        <v>0</v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>
      <c r="A393" s="3" t="s">
        <v>1214</v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95" t="s">
        <v>0</v>
      </c>
      <c r="B394" s="95" t="s">
        <v>2</v>
      </c>
      <c r="C394" s="95" t="s">
        <v>3</v>
      </c>
      <c r="D394" s="95" t="s">
        <v>4</v>
      </c>
      <c r="E394" s="95" t="s">
        <v>5</v>
      </c>
      <c r="F394" s="97" t="s">
        <v>6</v>
      </c>
      <c r="G394" s="98"/>
      <c r="H394" s="99"/>
      <c r="I394" s="95" t="s">
        <v>7</v>
      </c>
      <c r="J394" s="95" t="s">
        <v>8</v>
      </c>
    </row>
    <row r="395" spans="1:10">
      <c r="A395" s="96"/>
      <c r="B395" s="96"/>
      <c r="C395" s="96"/>
      <c r="D395" s="96"/>
      <c r="E395" s="96"/>
      <c r="F395" s="4" t="s">
        <v>9</v>
      </c>
      <c r="G395" s="4" t="s">
        <v>10</v>
      </c>
      <c r="H395" s="4" t="s">
        <v>11</v>
      </c>
      <c r="I395" s="96"/>
      <c r="J395" s="96"/>
    </row>
    <row r="396" spans="1:10">
      <c r="A396" s="11" t="s">
        <v>22</v>
      </c>
      <c r="B396" s="3"/>
      <c r="C396" s="3"/>
      <c r="D396" s="7"/>
      <c r="E396" s="8"/>
      <c r="H396" s="9"/>
      <c r="I396" s="10"/>
      <c r="J396" s="5"/>
    </row>
    <row r="397" spans="1:10">
      <c r="A397" s="13" t="s">
        <v>23</v>
      </c>
      <c r="B397" s="13" t="s">
        <v>24</v>
      </c>
      <c r="C397" s="13" t="s">
        <v>25</v>
      </c>
      <c r="D397" s="7"/>
      <c r="E397" s="8"/>
      <c r="H397" s="9"/>
      <c r="I397" s="10"/>
      <c r="J397" s="5"/>
    </row>
    <row r="398" spans="1:10">
      <c r="A398" s="17" t="s">
        <v>409</v>
      </c>
      <c r="B398" s="30"/>
      <c r="C398" s="30"/>
    </row>
    <row r="400" spans="1:10">
      <c r="A400" s="1" t="s">
        <v>0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3" t="s">
        <v>1283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95" t="s">
        <v>0</v>
      </c>
      <c r="B402" s="95" t="s">
        <v>2</v>
      </c>
      <c r="C402" s="95" t="s">
        <v>3</v>
      </c>
      <c r="D402" s="95" t="s">
        <v>4</v>
      </c>
      <c r="E402" s="95" t="s">
        <v>5</v>
      </c>
      <c r="F402" s="97" t="s">
        <v>6</v>
      </c>
      <c r="G402" s="98"/>
      <c r="H402" s="99"/>
      <c r="I402" s="95" t="s">
        <v>7</v>
      </c>
      <c r="J402" s="95" t="s">
        <v>8</v>
      </c>
    </row>
    <row r="403" spans="1:10">
      <c r="A403" s="96"/>
      <c r="B403" s="96"/>
      <c r="C403" s="96"/>
      <c r="D403" s="96"/>
      <c r="E403" s="96"/>
      <c r="F403" s="4" t="s">
        <v>9</v>
      </c>
      <c r="G403" s="4" t="s">
        <v>10</v>
      </c>
      <c r="H403" s="4" t="s">
        <v>11</v>
      </c>
      <c r="I403" s="96"/>
      <c r="J403" s="96"/>
    </row>
    <row r="404" spans="1:10">
      <c r="A404" s="5" t="s">
        <v>1310</v>
      </c>
      <c r="B404" s="6">
        <v>44963.703470034721</v>
      </c>
      <c r="C404" s="5" t="s">
        <v>188</v>
      </c>
      <c r="D404" s="15">
        <v>45153141575</v>
      </c>
      <c r="E404" s="8" t="s">
        <v>190</v>
      </c>
      <c r="H404" s="9">
        <v>357.59</v>
      </c>
      <c r="I404" s="5" t="s">
        <v>28</v>
      </c>
      <c r="J404" s="8" t="s">
        <v>192</v>
      </c>
    </row>
    <row r="405" spans="1:10">
      <c r="A405" s="5" t="s">
        <v>1310</v>
      </c>
      <c r="B405" s="6">
        <v>44963.703470034721</v>
      </c>
      <c r="C405" s="5" t="s">
        <v>188</v>
      </c>
      <c r="D405" s="7">
        <v>500353</v>
      </c>
      <c r="E405" s="8" t="s">
        <v>190</v>
      </c>
      <c r="H405" s="9">
        <v>18908.3</v>
      </c>
      <c r="I405" s="5" t="s">
        <v>28</v>
      </c>
      <c r="J405" s="5" t="s">
        <v>464</v>
      </c>
    </row>
    <row r="406" spans="1:10">
      <c r="A406" s="5" t="s">
        <v>1310</v>
      </c>
      <c r="B406" s="6">
        <v>44963.703470034721</v>
      </c>
      <c r="C406" s="5" t="s">
        <v>188</v>
      </c>
      <c r="D406" s="7">
        <v>896461</v>
      </c>
      <c r="E406" s="8" t="s">
        <v>190</v>
      </c>
      <c r="H406" s="9">
        <v>37050</v>
      </c>
      <c r="I406" s="5" t="s">
        <v>28</v>
      </c>
      <c r="J406" s="5" t="s">
        <v>189</v>
      </c>
    </row>
    <row r="407" spans="1:10">
      <c r="A407" s="5" t="s">
        <v>1310</v>
      </c>
      <c r="B407" s="6">
        <v>44963.703470034721</v>
      </c>
      <c r="C407" s="5" t="s">
        <v>188</v>
      </c>
      <c r="D407" s="7">
        <v>500578</v>
      </c>
      <c r="E407" s="8" t="s">
        <v>190</v>
      </c>
      <c r="H407" s="9">
        <v>25169.4</v>
      </c>
      <c r="I407" s="5" t="s">
        <v>28</v>
      </c>
      <c r="J407" s="5" t="s">
        <v>464</v>
      </c>
    </row>
    <row r="408" spans="1:10">
      <c r="A408" s="5" t="s">
        <v>1310</v>
      </c>
      <c r="B408" s="6">
        <v>44963.703470034721</v>
      </c>
      <c r="C408" s="5" t="s">
        <v>188</v>
      </c>
      <c r="D408" s="7">
        <v>542006</v>
      </c>
      <c r="E408" s="8" t="s">
        <v>190</v>
      </c>
      <c r="H408" s="9">
        <v>40168.199999999997</v>
      </c>
      <c r="I408" s="5" t="s">
        <v>28</v>
      </c>
      <c r="J408" s="5" t="s">
        <v>189</v>
      </c>
    </row>
    <row r="409" spans="1:10">
      <c r="A409" s="5" t="s">
        <v>1310</v>
      </c>
      <c r="B409" s="6">
        <v>44963.703470034721</v>
      </c>
      <c r="C409" s="5" t="s">
        <v>188</v>
      </c>
      <c r="D409" s="7">
        <v>542009</v>
      </c>
      <c r="E409" s="8" t="s">
        <v>274</v>
      </c>
      <c r="H409" s="9">
        <v>1392</v>
      </c>
      <c r="I409" s="5" t="s">
        <v>28</v>
      </c>
      <c r="J409" s="5" t="s">
        <v>189</v>
      </c>
    </row>
    <row r="410" spans="1:10">
      <c r="A410" s="5" t="s">
        <v>1310</v>
      </c>
      <c r="B410" s="6">
        <v>44963.703470034721</v>
      </c>
      <c r="C410" s="5" t="s">
        <v>188</v>
      </c>
      <c r="D410" s="7"/>
      <c r="E410" s="8"/>
      <c r="F410" s="9">
        <v>2337.4</v>
      </c>
      <c r="I410" s="10" t="s">
        <v>9</v>
      </c>
      <c r="J410" s="5" t="s">
        <v>189</v>
      </c>
    </row>
    <row r="411" spans="1:10">
      <c r="A411" s="5" t="s">
        <v>1310</v>
      </c>
      <c r="B411" s="6">
        <v>44963.703470034721</v>
      </c>
      <c r="C411" s="5" t="s">
        <v>188</v>
      </c>
      <c r="D411" s="7"/>
      <c r="E411" s="8"/>
      <c r="F411" s="9">
        <v>23460.7</v>
      </c>
      <c r="I411" s="10" t="s">
        <v>9</v>
      </c>
      <c r="J411" s="5" t="s">
        <v>352</v>
      </c>
    </row>
    <row r="412" spans="1:10">
      <c r="A412" s="5" t="s">
        <v>1310</v>
      </c>
      <c r="B412" s="6">
        <v>44963.703470034721</v>
      </c>
      <c r="C412" s="5" t="s">
        <v>188</v>
      </c>
      <c r="D412" s="7"/>
      <c r="E412" s="8"/>
      <c r="F412" s="9">
        <v>40911.1</v>
      </c>
      <c r="I412" s="10" t="s">
        <v>9</v>
      </c>
      <c r="J412" s="5" t="s">
        <v>191</v>
      </c>
    </row>
    <row r="413" spans="1:10">
      <c r="A413" s="5" t="s">
        <v>1310</v>
      </c>
      <c r="B413" s="6">
        <v>44963.703470034721</v>
      </c>
      <c r="C413" s="5" t="s">
        <v>188</v>
      </c>
      <c r="D413" s="7"/>
      <c r="E413" s="8"/>
      <c r="F413" s="9">
        <v>4523</v>
      </c>
      <c r="I413" s="10" t="s">
        <v>9</v>
      </c>
      <c r="J413" s="8" t="s">
        <v>192</v>
      </c>
    </row>
    <row r="414" spans="1:10">
      <c r="A414" s="11" t="s">
        <v>22</v>
      </c>
      <c r="B414" s="3"/>
      <c r="C414" s="3"/>
      <c r="D414" s="7"/>
      <c r="E414" s="8"/>
      <c r="F414" s="12">
        <f>SUM(F404:G413)</f>
        <v>71232.2</v>
      </c>
      <c r="H414" s="9"/>
      <c r="I414" s="10"/>
      <c r="J414" s="5"/>
    </row>
    <row r="415" spans="1:10" ht="15.75">
      <c r="A415" s="13" t="s">
        <v>23</v>
      </c>
      <c r="B415" s="13" t="s">
        <v>24</v>
      </c>
      <c r="C415" s="13" t="s">
        <v>25</v>
      </c>
      <c r="D415" s="14">
        <v>112732555</v>
      </c>
      <c r="E415" s="8"/>
      <c r="H415" s="9"/>
      <c r="I415" s="10"/>
      <c r="J415" s="5"/>
    </row>
    <row r="418" spans="1:10">
      <c r="A418" s="1" t="s">
        <v>0</v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>
      <c r="A419" s="3" t="s">
        <v>1322</v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>
      <c r="A420" s="95" t="s">
        <v>0</v>
      </c>
      <c r="B420" s="95" t="s">
        <v>2</v>
      </c>
      <c r="C420" s="95" t="s">
        <v>3</v>
      </c>
      <c r="D420" s="95" t="s">
        <v>4</v>
      </c>
      <c r="E420" s="95" t="s">
        <v>5</v>
      </c>
      <c r="F420" s="97" t="s">
        <v>6</v>
      </c>
      <c r="G420" s="98"/>
      <c r="H420" s="99"/>
      <c r="I420" s="95" t="s">
        <v>7</v>
      </c>
      <c r="J420" s="95" t="s">
        <v>8</v>
      </c>
    </row>
    <row r="421" spans="1:10">
      <c r="A421" s="96"/>
      <c r="B421" s="96"/>
      <c r="C421" s="96"/>
      <c r="D421" s="96"/>
      <c r="E421" s="96"/>
      <c r="F421" s="4" t="s">
        <v>9</v>
      </c>
      <c r="G421" s="4" t="s">
        <v>10</v>
      </c>
      <c r="H421" s="4" t="s">
        <v>11</v>
      </c>
      <c r="I421" s="96"/>
      <c r="J421" s="96"/>
    </row>
    <row r="422" spans="1:10">
      <c r="A422" s="5" t="s">
        <v>1347</v>
      </c>
      <c r="B422" s="6">
        <v>44964.717018101852</v>
      </c>
      <c r="C422" s="5" t="s">
        <v>188</v>
      </c>
      <c r="D422" s="15">
        <v>45123288257</v>
      </c>
      <c r="E422" s="8" t="s">
        <v>190</v>
      </c>
      <c r="H422" s="9">
        <v>3587.46</v>
      </c>
      <c r="I422" s="5" t="s">
        <v>28</v>
      </c>
      <c r="J422" s="5" t="s">
        <v>464</v>
      </c>
    </row>
    <row r="423" spans="1:10">
      <c r="A423" s="5" t="s">
        <v>1347</v>
      </c>
      <c r="B423" s="6">
        <v>44964.717018101852</v>
      </c>
      <c r="C423" s="5" t="s">
        <v>188</v>
      </c>
      <c r="D423" s="7">
        <v>500797</v>
      </c>
      <c r="E423" s="8" t="s">
        <v>190</v>
      </c>
      <c r="H423" s="9">
        <v>14894.9</v>
      </c>
      <c r="I423" s="5" t="s">
        <v>28</v>
      </c>
      <c r="J423" s="5" t="s">
        <v>464</v>
      </c>
    </row>
    <row r="424" spans="1:10">
      <c r="A424" s="5" t="s">
        <v>1347</v>
      </c>
      <c r="B424" s="6">
        <v>44964.717018101852</v>
      </c>
      <c r="C424" s="5" t="s">
        <v>188</v>
      </c>
      <c r="D424" s="7">
        <v>896976</v>
      </c>
      <c r="E424" s="8" t="s">
        <v>190</v>
      </c>
      <c r="H424" s="9">
        <v>57242.5</v>
      </c>
      <c r="I424" s="5" t="s">
        <v>28</v>
      </c>
      <c r="J424" s="5" t="s">
        <v>189</v>
      </c>
    </row>
    <row r="425" spans="1:10">
      <c r="A425" s="5" t="s">
        <v>1347</v>
      </c>
      <c r="B425" s="6">
        <v>44964.717018101852</v>
      </c>
      <c r="C425" s="5" t="s">
        <v>188</v>
      </c>
      <c r="D425" s="7"/>
      <c r="E425" s="8"/>
      <c r="F425" s="9">
        <v>10455</v>
      </c>
      <c r="I425" s="10" t="s">
        <v>9</v>
      </c>
      <c r="J425" s="5" t="s">
        <v>191</v>
      </c>
    </row>
    <row r="426" spans="1:10">
      <c r="A426" s="11" t="s">
        <v>22</v>
      </c>
      <c r="B426" s="3"/>
      <c r="C426" s="3"/>
      <c r="D426" s="7"/>
      <c r="E426" s="8"/>
      <c r="H426" s="9"/>
      <c r="I426" s="10"/>
      <c r="J426" s="5"/>
    </row>
    <row r="427" spans="1:10" ht="15.75">
      <c r="A427" s="13" t="s">
        <v>23</v>
      </c>
      <c r="B427" s="13" t="s">
        <v>24</v>
      </c>
      <c r="C427" s="13" t="s">
        <v>25</v>
      </c>
      <c r="D427" s="14">
        <v>112732556</v>
      </c>
      <c r="E427" s="8"/>
      <c r="H427" s="9"/>
      <c r="I427" s="10"/>
      <c r="J427" s="5"/>
    </row>
    <row r="430" spans="1:10">
      <c r="A430" s="1" t="s">
        <v>0</v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>
      <c r="A431" s="3" t="s">
        <v>1355</v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95" t="s">
        <v>0</v>
      </c>
      <c r="B432" s="95" t="s">
        <v>2</v>
      </c>
      <c r="C432" s="95" t="s">
        <v>3</v>
      </c>
      <c r="D432" s="95" t="s">
        <v>4</v>
      </c>
      <c r="E432" s="95" t="s">
        <v>5</v>
      </c>
      <c r="F432" s="97" t="s">
        <v>6</v>
      </c>
      <c r="G432" s="98"/>
      <c r="H432" s="99"/>
      <c r="I432" s="95" t="s">
        <v>7</v>
      </c>
      <c r="J432" s="95" t="s">
        <v>8</v>
      </c>
    </row>
    <row r="433" spans="1:10">
      <c r="A433" s="96"/>
      <c r="B433" s="96"/>
      <c r="C433" s="96"/>
      <c r="D433" s="96"/>
      <c r="E433" s="96"/>
      <c r="F433" s="4" t="s">
        <v>9</v>
      </c>
      <c r="G433" s="4" t="s">
        <v>10</v>
      </c>
      <c r="H433" s="4" t="s">
        <v>11</v>
      </c>
      <c r="I433" s="96"/>
      <c r="J433" s="96"/>
    </row>
    <row r="434" spans="1:10">
      <c r="A434" s="5" t="s">
        <v>1382</v>
      </c>
      <c r="B434" s="6">
        <v>44965.686182268517</v>
      </c>
      <c r="C434" s="5" t="s">
        <v>188</v>
      </c>
      <c r="D434" s="7">
        <v>897216</v>
      </c>
      <c r="E434" s="8" t="s">
        <v>190</v>
      </c>
      <c r="H434" s="9">
        <v>27907.4</v>
      </c>
      <c r="I434" s="5" t="s">
        <v>28</v>
      </c>
      <c r="J434" s="5" t="s">
        <v>464</v>
      </c>
    </row>
    <row r="435" spans="1:10">
      <c r="A435" s="5" t="s">
        <v>1382</v>
      </c>
      <c r="B435" s="6">
        <v>44965.686182268517</v>
      </c>
      <c r="C435" s="5" t="s">
        <v>188</v>
      </c>
      <c r="D435" s="7">
        <v>427639</v>
      </c>
      <c r="E435" s="8" t="s">
        <v>274</v>
      </c>
      <c r="H435" s="9">
        <v>6960</v>
      </c>
      <c r="I435" s="5" t="s">
        <v>28</v>
      </c>
      <c r="J435" s="5" t="s">
        <v>189</v>
      </c>
    </row>
    <row r="436" spans="1:10">
      <c r="A436" s="5" t="s">
        <v>1382</v>
      </c>
      <c r="B436" s="6">
        <v>44965.686182268517</v>
      </c>
      <c r="C436" s="5" t="s">
        <v>188</v>
      </c>
      <c r="D436" s="7">
        <v>427638</v>
      </c>
      <c r="E436" s="8" t="s">
        <v>190</v>
      </c>
      <c r="H436" s="9">
        <v>46220</v>
      </c>
      <c r="I436" s="5" t="s">
        <v>28</v>
      </c>
      <c r="J436" s="5" t="s">
        <v>189</v>
      </c>
    </row>
    <row r="437" spans="1:10">
      <c r="A437" s="5" t="s">
        <v>1382</v>
      </c>
      <c r="B437" s="6">
        <v>44965.686182268517</v>
      </c>
      <c r="C437" s="5" t="s">
        <v>188</v>
      </c>
      <c r="D437" s="7"/>
      <c r="E437" s="8"/>
      <c r="F437" s="9">
        <v>15152.7</v>
      </c>
      <c r="I437" s="10" t="s">
        <v>9</v>
      </c>
      <c r="J437" s="5" t="s">
        <v>533</v>
      </c>
    </row>
    <row r="438" spans="1:10">
      <c r="A438" s="5" t="s">
        <v>1382</v>
      </c>
      <c r="B438" s="6">
        <v>44965.686182268517</v>
      </c>
      <c r="C438" s="5" t="s">
        <v>188</v>
      </c>
      <c r="D438" s="7"/>
      <c r="E438" s="8"/>
      <c r="F438" s="9">
        <v>30736</v>
      </c>
      <c r="I438" s="10" t="s">
        <v>9</v>
      </c>
      <c r="J438" s="5" t="s">
        <v>191</v>
      </c>
    </row>
    <row r="439" spans="1:10">
      <c r="A439" s="5" t="s">
        <v>1382</v>
      </c>
      <c r="B439" s="6">
        <v>44965.686182268517</v>
      </c>
      <c r="C439" s="5" t="s">
        <v>188</v>
      </c>
      <c r="D439" s="7"/>
      <c r="E439" s="8"/>
      <c r="F439" s="9">
        <v>4441.3</v>
      </c>
      <c r="I439" s="10" t="s">
        <v>9</v>
      </c>
      <c r="J439" s="8" t="s">
        <v>192</v>
      </c>
    </row>
    <row r="440" spans="1:10">
      <c r="A440" s="11" t="s">
        <v>22</v>
      </c>
      <c r="B440" s="3"/>
      <c r="C440" s="3"/>
      <c r="D440" s="7"/>
      <c r="E440" s="8"/>
      <c r="F440" s="54">
        <f>SUM(F434:G439)</f>
        <v>50330</v>
      </c>
      <c r="I440" s="10"/>
      <c r="J440" s="5"/>
    </row>
    <row r="441" spans="1:10" ht="15.75">
      <c r="A441" s="13" t="s">
        <v>23</v>
      </c>
      <c r="B441" s="13" t="s">
        <v>24</v>
      </c>
      <c r="C441" s="13" t="s">
        <v>25</v>
      </c>
      <c r="D441" s="14">
        <v>112761151</v>
      </c>
      <c r="E441" s="8"/>
      <c r="F441" s="9"/>
      <c r="I441" s="10"/>
      <c r="J441" s="5"/>
    </row>
    <row r="444" spans="1:10">
      <c r="A444" s="1" t="s">
        <v>0</v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3" t="s">
        <v>1394</v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>
      <c r="A446" s="95" t="s">
        <v>0</v>
      </c>
      <c r="B446" s="95" t="s">
        <v>2</v>
      </c>
      <c r="C446" s="95" t="s">
        <v>3</v>
      </c>
      <c r="D446" s="95" t="s">
        <v>4</v>
      </c>
      <c r="E446" s="95" t="s">
        <v>5</v>
      </c>
      <c r="F446" s="97" t="s">
        <v>6</v>
      </c>
      <c r="G446" s="98"/>
      <c r="H446" s="99"/>
      <c r="I446" s="95" t="s">
        <v>7</v>
      </c>
      <c r="J446" s="95" t="s">
        <v>8</v>
      </c>
    </row>
    <row r="447" spans="1:10">
      <c r="A447" s="96"/>
      <c r="B447" s="96"/>
      <c r="C447" s="96"/>
      <c r="D447" s="96"/>
      <c r="E447" s="96"/>
      <c r="F447" s="4" t="s">
        <v>9</v>
      </c>
      <c r="G447" s="4" t="s">
        <v>10</v>
      </c>
      <c r="H447" s="4" t="s">
        <v>11</v>
      </c>
      <c r="I447" s="96"/>
      <c r="J447" s="96"/>
    </row>
    <row r="448" spans="1:10">
      <c r="A448" s="5" t="s">
        <v>1421</v>
      </c>
      <c r="B448" s="6">
        <v>44966.71238957176</v>
      </c>
      <c r="C448" s="5" t="s">
        <v>188</v>
      </c>
      <c r="D448" s="7">
        <v>454267</v>
      </c>
      <c r="E448" s="8" t="s">
        <v>190</v>
      </c>
      <c r="H448" s="9">
        <v>22471.1</v>
      </c>
      <c r="I448" s="5" t="s">
        <v>28</v>
      </c>
      <c r="J448" s="5" t="s">
        <v>464</v>
      </c>
    </row>
    <row r="449" spans="1:10">
      <c r="A449" s="5" t="s">
        <v>1421</v>
      </c>
      <c r="B449" s="6">
        <v>44966.71238957176</v>
      </c>
      <c r="C449" s="5" t="s">
        <v>188</v>
      </c>
      <c r="D449" s="15">
        <v>45123296832</v>
      </c>
      <c r="E449" s="8" t="s">
        <v>190</v>
      </c>
      <c r="H449" s="9">
        <v>10871.11</v>
      </c>
      <c r="I449" s="5" t="s">
        <v>28</v>
      </c>
      <c r="J449" s="5" t="s">
        <v>464</v>
      </c>
    </row>
    <row r="450" spans="1:10">
      <c r="A450" s="5" t="s">
        <v>1421</v>
      </c>
      <c r="B450" s="6">
        <v>44966.71238957176</v>
      </c>
      <c r="C450" s="5" t="s">
        <v>188</v>
      </c>
      <c r="D450" s="7">
        <v>501339</v>
      </c>
      <c r="E450" s="8" t="s">
        <v>190</v>
      </c>
      <c r="H450" s="9">
        <v>29035.4</v>
      </c>
      <c r="I450" s="5" t="s">
        <v>28</v>
      </c>
      <c r="J450" s="5" t="s">
        <v>189</v>
      </c>
    </row>
    <row r="451" spans="1:10">
      <c r="A451" s="5" t="s">
        <v>1421</v>
      </c>
      <c r="B451" s="6">
        <v>44966.71238957176</v>
      </c>
      <c r="C451" s="5" t="s">
        <v>188</v>
      </c>
      <c r="D451" s="7">
        <v>501341</v>
      </c>
      <c r="E451" s="8" t="s">
        <v>274</v>
      </c>
      <c r="H451" s="9">
        <v>10440</v>
      </c>
      <c r="I451" s="5" t="s">
        <v>28</v>
      </c>
      <c r="J451" s="5" t="s">
        <v>189</v>
      </c>
    </row>
    <row r="452" spans="1:10">
      <c r="A452" s="5" t="s">
        <v>1421</v>
      </c>
      <c r="B452" s="6">
        <v>44966.71238957176</v>
      </c>
      <c r="C452" s="5" t="s">
        <v>188</v>
      </c>
      <c r="D452" s="7"/>
      <c r="E452" s="8"/>
      <c r="F452" s="9">
        <v>53336.3</v>
      </c>
      <c r="I452" s="10" t="s">
        <v>9</v>
      </c>
      <c r="J452" s="5" t="s">
        <v>533</v>
      </c>
    </row>
    <row r="453" spans="1:10">
      <c r="A453" s="5" t="s">
        <v>1421</v>
      </c>
      <c r="B453" s="6">
        <v>44966.71238957176</v>
      </c>
      <c r="C453" s="5" t="s">
        <v>188</v>
      </c>
      <c r="D453" s="7"/>
      <c r="E453" s="8"/>
      <c r="F453" s="9">
        <v>9786.2999999999993</v>
      </c>
      <c r="I453" s="10" t="s">
        <v>9</v>
      </c>
      <c r="J453" s="5" t="s">
        <v>191</v>
      </c>
    </row>
    <row r="454" spans="1:10">
      <c r="A454" s="5" t="s">
        <v>1421</v>
      </c>
      <c r="B454" s="6">
        <v>44966.71238957176</v>
      </c>
      <c r="C454" s="5" t="s">
        <v>188</v>
      </c>
      <c r="D454" s="7"/>
      <c r="E454" s="8"/>
      <c r="F454" s="9">
        <v>3071.7</v>
      </c>
      <c r="I454" s="10" t="s">
        <v>9</v>
      </c>
      <c r="J454" s="8" t="s">
        <v>192</v>
      </c>
    </row>
    <row r="455" spans="1:10">
      <c r="A455" s="11" t="s">
        <v>22</v>
      </c>
      <c r="B455" s="3"/>
      <c r="C455" s="3"/>
      <c r="D455" s="7"/>
      <c r="E455" s="8"/>
      <c r="F455" s="37">
        <f>SUM(F448:G454)</f>
        <v>66194.3</v>
      </c>
      <c r="G455" s="9"/>
      <c r="I455" s="10"/>
      <c r="J455" s="8"/>
    </row>
    <row r="456" spans="1:10" ht="15.75">
      <c r="A456" s="13" t="s">
        <v>23</v>
      </c>
      <c r="B456" s="13" t="s">
        <v>24</v>
      </c>
      <c r="C456" s="13" t="s">
        <v>25</v>
      </c>
      <c r="D456" s="14">
        <v>112761152</v>
      </c>
      <c r="E456" s="8"/>
      <c r="G456" s="9"/>
      <c r="I456" s="10"/>
      <c r="J456" s="8"/>
    </row>
    <row r="459" spans="1:10">
      <c r="A459" s="1" t="s">
        <v>0</v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>
      <c r="A460" s="3" t="s">
        <v>1433</v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>
      <c r="A461" s="95" t="s">
        <v>0</v>
      </c>
      <c r="B461" s="95" t="s">
        <v>2</v>
      </c>
      <c r="C461" s="95" t="s">
        <v>3</v>
      </c>
      <c r="D461" s="95" t="s">
        <v>4</v>
      </c>
      <c r="E461" s="95" t="s">
        <v>5</v>
      </c>
      <c r="F461" s="97" t="s">
        <v>6</v>
      </c>
      <c r="G461" s="98"/>
      <c r="H461" s="99"/>
      <c r="I461" s="95" t="s">
        <v>7</v>
      </c>
      <c r="J461" s="95" t="s">
        <v>8</v>
      </c>
    </row>
    <row r="462" spans="1:10">
      <c r="A462" s="96"/>
      <c r="B462" s="96"/>
      <c r="C462" s="96"/>
      <c r="D462" s="96"/>
      <c r="E462" s="96"/>
      <c r="F462" s="4" t="s">
        <v>9</v>
      </c>
      <c r="G462" s="4" t="s">
        <v>10</v>
      </c>
      <c r="H462" s="4" t="s">
        <v>11</v>
      </c>
      <c r="I462" s="96"/>
      <c r="J462" s="96"/>
    </row>
    <row r="463" spans="1:10">
      <c r="A463" s="5" t="s">
        <v>1480</v>
      </c>
      <c r="B463" s="6">
        <v>44967.675655324078</v>
      </c>
      <c r="C463" s="5" t="s">
        <v>188</v>
      </c>
      <c r="D463" s="15">
        <v>45143530292</v>
      </c>
      <c r="E463" s="8" t="s">
        <v>190</v>
      </c>
      <c r="H463" s="9">
        <v>274.02999999999997</v>
      </c>
      <c r="I463" s="5" t="s">
        <v>28</v>
      </c>
      <c r="J463" s="8" t="s">
        <v>192</v>
      </c>
    </row>
    <row r="464" spans="1:10">
      <c r="A464" s="5" t="s">
        <v>1480</v>
      </c>
      <c r="B464" s="6">
        <v>44967.675655324078</v>
      </c>
      <c r="C464" s="5" t="s">
        <v>188</v>
      </c>
      <c r="D464" s="7"/>
      <c r="E464" s="8"/>
      <c r="F464" s="9">
        <v>24638.799999999999</v>
      </c>
      <c r="I464" s="10" t="s">
        <v>9</v>
      </c>
      <c r="J464" s="5" t="s">
        <v>533</v>
      </c>
    </row>
    <row r="465" spans="1:10">
      <c r="A465" s="5" t="s">
        <v>1480</v>
      </c>
      <c r="B465" s="6">
        <v>44967.675655324078</v>
      </c>
      <c r="C465" s="5" t="s">
        <v>188</v>
      </c>
      <c r="D465" s="7"/>
      <c r="E465" s="8"/>
      <c r="F465" s="9">
        <v>26360.6</v>
      </c>
      <c r="I465" s="10" t="s">
        <v>9</v>
      </c>
      <c r="J465" s="5" t="s">
        <v>464</v>
      </c>
    </row>
    <row r="466" spans="1:10">
      <c r="A466" s="5" t="s">
        <v>1480</v>
      </c>
      <c r="B466" s="6">
        <v>44967.675655324078</v>
      </c>
      <c r="C466" s="5" t="s">
        <v>188</v>
      </c>
      <c r="D466" s="7"/>
      <c r="E466" s="8"/>
      <c r="F466" s="9">
        <v>33710.400000000001</v>
      </c>
      <c r="I466" s="10" t="s">
        <v>9</v>
      </c>
      <c r="J466" s="5" t="s">
        <v>189</v>
      </c>
    </row>
    <row r="467" spans="1:10">
      <c r="A467" s="5" t="s">
        <v>1480</v>
      </c>
      <c r="B467" s="6">
        <v>44967.675655324078</v>
      </c>
      <c r="C467" s="5" t="s">
        <v>188</v>
      </c>
      <c r="D467" s="7"/>
      <c r="E467" s="8"/>
      <c r="F467" s="9">
        <v>11111.2</v>
      </c>
      <c r="I467" s="10" t="s">
        <v>9</v>
      </c>
      <c r="J467" s="5" t="s">
        <v>191</v>
      </c>
    </row>
    <row r="468" spans="1:10">
      <c r="A468" s="5" t="s">
        <v>1480</v>
      </c>
      <c r="B468" s="6">
        <v>44967.675655324078</v>
      </c>
      <c r="C468" s="5" t="s">
        <v>188</v>
      </c>
      <c r="D468" s="7"/>
      <c r="E468" s="8"/>
      <c r="F468" s="9">
        <v>2487</v>
      </c>
      <c r="I468" s="10" t="s">
        <v>9</v>
      </c>
      <c r="J468" s="8" t="s">
        <v>192</v>
      </c>
    </row>
    <row r="469" spans="1:10">
      <c r="A469" s="11" t="s">
        <v>22</v>
      </c>
      <c r="B469" s="3"/>
      <c r="C469" s="3"/>
      <c r="D469" s="19">
        <f>94132+4176</f>
        <v>98308</v>
      </c>
      <c r="E469" s="8"/>
      <c r="F469" s="37">
        <f>SUM(F463:G468)</f>
        <v>98307.999999999985</v>
      </c>
      <c r="H469" s="9"/>
      <c r="I469" s="10"/>
      <c r="J469" s="5"/>
    </row>
    <row r="470" spans="1:10">
      <c r="A470" s="13" t="s">
        <v>23</v>
      </c>
      <c r="B470" s="13" t="s">
        <v>24</v>
      </c>
      <c r="C470" s="13" t="s">
        <v>25</v>
      </c>
      <c r="D470" s="7"/>
      <c r="E470" s="8"/>
      <c r="H470" s="9"/>
      <c r="I470" s="10"/>
      <c r="J470" s="5"/>
    </row>
    <row r="471" spans="1:10" ht="15.75">
      <c r="D471" s="14">
        <v>112761153</v>
      </c>
    </row>
    <row r="472" spans="1:10" ht="15.75">
      <c r="D472" s="14">
        <v>112761201</v>
      </c>
    </row>
    <row r="474" spans="1:10">
      <c r="A474" s="1" t="s">
        <v>0</v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>
      <c r="A475" s="3" t="s">
        <v>1429</v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>
      <c r="A476" s="95" t="s">
        <v>0</v>
      </c>
      <c r="B476" s="95" t="s">
        <v>2</v>
      </c>
      <c r="C476" s="95" t="s">
        <v>3</v>
      </c>
      <c r="D476" s="95" t="s">
        <v>4</v>
      </c>
      <c r="E476" s="95" t="s">
        <v>5</v>
      </c>
      <c r="F476" s="97" t="s">
        <v>6</v>
      </c>
      <c r="G476" s="98"/>
      <c r="H476" s="99"/>
      <c r="I476" s="95" t="s">
        <v>7</v>
      </c>
      <c r="J476" s="95" t="s">
        <v>8</v>
      </c>
    </row>
    <row r="477" spans="1:10">
      <c r="A477" s="96"/>
      <c r="B477" s="96"/>
      <c r="C477" s="96"/>
      <c r="D477" s="96"/>
      <c r="E477" s="96"/>
      <c r="F477" s="4" t="s">
        <v>9</v>
      </c>
      <c r="G477" s="4" t="s">
        <v>10</v>
      </c>
      <c r="H477" s="4" t="s">
        <v>11</v>
      </c>
      <c r="I477" s="96"/>
      <c r="J477" s="96"/>
    </row>
    <row r="478" spans="1:10">
      <c r="A478" s="40" t="s">
        <v>409</v>
      </c>
      <c r="B478" s="41"/>
      <c r="C478" s="42"/>
      <c r="D478" s="7"/>
      <c r="E478" s="8"/>
      <c r="F478" s="9"/>
      <c r="I478" s="10"/>
      <c r="J478" s="8"/>
    </row>
    <row r="479" spans="1:10">
      <c r="A479" s="11" t="s">
        <v>22</v>
      </c>
      <c r="B479" s="3"/>
      <c r="C479" s="3"/>
      <c r="D479" s="7"/>
      <c r="E479" s="8"/>
      <c r="G479" s="9"/>
      <c r="I479" s="10"/>
      <c r="J479" s="8"/>
    </row>
    <row r="480" spans="1:10">
      <c r="A480" s="13" t="s">
        <v>23</v>
      </c>
      <c r="B480" s="13" t="s">
        <v>24</v>
      </c>
      <c r="C480" s="13" t="s">
        <v>25</v>
      </c>
      <c r="D480" s="7"/>
      <c r="E480" s="8"/>
      <c r="G480" s="9"/>
      <c r="I480" s="10"/>
      <c r="J480" s="8"/>
    </row>
    <row r="483" spans="1:10">
      <c r="A483" s="1" t="s">
        <v>0</v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>
      <c r="A484" s="3" t="s">
        <v>1496</v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>
      <c r="A485" s="95" t="s">
        <v>0</v>
      </c>
      <c r="B485" s="95" t="s">
        <v>2</v>
      </c>
      <c r="C485" s="95" t="s">
        <v>3</v>
      </c>
      <c r="D485" s="95" t="s">
        <v>4</v>
      </c>
      <c r="E485" s="95" t="s">
        <v>5</v>
      </c>
      <c r="F485" s="97" t="s">
        <v>6</v>
      </c>
      <c r="G485" s="98"/>
      <c r="H485" s="99"/>
      <c r="I485" s="95" t="s">
        <v>7</v>
      </c>
      <c r="J485" s="95" t="s">
        <v>8</v>
      </c>
    </row>
    <row r="486" spans="1:10">
      <c r="A486" s="96"/>
      <c r="B486" s="96"/>
      <c r="C486" s="96"/>
      <c r="D486" s="96"/>
      <c r="E486" s="96"/>
      <c r="F486" s="4" t="s">
        <v>9</v>
      </c>
      <c r="G486" s="4" t="s">
        <v>10</v>
      </c>
      <c r="H486" s="4" t="s">
        <v>11</v>
      </c>
      <c r="I486" s="96"/>
      <c r="J486" s="96"/>
    </row>
    <row r="487" spans="1:10">
      <c r="A487" s="5" t="s">
        <v>1524</v>
      </c>
      <c r="B487" s="6">
        <v>44970.717942569441</v>
      </c>
      <c r="C487" s="5" t="s">
        <v>188</v>
      </c>
      <c r="D487" s="15">
        <v>45173229316</v>
      </c>
      <c r="E487" s="8" t="s">
        <v>190</v>
      </c>
      <c r="H487" s="9">
        <v>2105.1999999999998</v>
      </c>
      <c r="I487" s="5" t="s">
        <v>28</v>
      </c>
      <c r="J487" s="8" t="s">
        <v>192</v>
      </c>
    </row>
    <row r="488" spans="1:10">
      <c r="A488" s="5" t="s">
        <v>1524</v>
      </c>
      <c r="B488" s="6">
        <v>44970.717942569441</v>
      </c>
      <c r="C488" s="5" t="s">
        <v>188</v>
      </c>
      <c r="D488" s="7">
        <v>428098</v>
      </c>
      <c r="E488" s="8" t="s">
        <v>274</v>
      </c>
      <c r="H488" s="9">
        <v>696</v>
      </c>
      <c r="I488" s="5" t="s">
        <v>28</v>
      </c>
      <c r="J488" s="5" t="s">
        <v>189</v>
      </c>
    </row>
    <row r="489" spans="1:10">
      <c r="A489" s="5" t="s">
        <v>1524</v>
      </c>
      <c r="B489" s="6">
        <v>44970.717942569441</v>
      </c>
      <c r="C489" s="5" t="s">
        <v>188</v>
      </c>
      <c r="D489" s="7">
        <v>428097</v>
      </c>
      <c r="E489" s="8" t="s">
        <v>190</v>
      </c>
      <c r="H489" s="9">
        <v>37700</v>
      </c>
      <c r="I489" s="5" t="s">
        <v>28</v>
      </c>
      <c r="J489" s="5" t="s">
        <v>189</v>
      </c>
    </row>
    <row r="490" spans="1:10">
      <c r="A490" s="5" t="s">
        <v>1524</v>
      </c>
      <c r="B490" s="6">
        <v>44970.717942569441</v>
      </c>
      <c r="C490" s="5" t="s">
        <v>188</v>
      </c>
      <c r="D490" s="7">
        <v>897686</v>
      </c>
      <c r="E490" s="8" t="s">
        <v>190</v>
      </c>
      <c r="H490" s="9">
        <v>34073.4</v>
      </c>
      <c r="I490" s="5" t="s">
        <v>28</v>
      </c>
      <c r="J490" s="5" t="s">
        <v>464</v>
      </c>
    </row>
    <row r="491" spans="1:10">
      <c r="A491" s="5" t="s">
        <v>1524</v>
      </c>
      <c r="B491" s="6">
        <v>44970.717942569441</v>
      </c>
      <c r="C491" s="5" t="s">
        <v>188</v>
      </c>
      <c r="D491" s="15">
        <v>45173235681</v>
      </c>
      <c r="E491" s="8" t="s">
        <v>190</v>
      </c>
      <c r="H491" s="9">
        <v>10500</v>
      </c>
      <c r="I491" s="5" t="s">
        <v>28</v>
      </c>
      <c r="J491" s="5" t="s">
        <v>464</v>
      </c>
    </row>
    <row r="492" spans="1:10">
      <c r="A492" s="5" t="s">
        <v>1524</v>
      </c>
      <c r="B492" s="6">
        <v>44970.717942569441</v>
      </c>
      <c r="C492" s="5" t="s">
        <v>188</v>
      </c>
      <c r="D492" s="7">
        <v>897980</v>
      </c>
      <c r="E492" s="8" t="s">
        <v>274</v>
      </c>
      <c r="H492" s="9">
        <v>4872</v>
      </c>
      <c r="I492" s="5" t="s">
        <v>28</v>
      </c>
      <c r="J492" s="5" t="s">
        <v>189</v>
      </c>
    </row>
    <row r="493" spans="1:10">
      <c r="A493" s="5" t="s">
        <v>1524</v>
      </c>
      <c r="B493" s="6">
        <v>44970.717942569441</v>
      </c>
      <c r="C493" s="5" t="s">
        <v>188</v>
      </c>
      <c r="D493" s="7">
        <v>897983</v>
      </c>
      <c r="E493" s="8" t="s">
        <v>190</v>
      </c>
      <c r="H493" s="9">
        <v>39956.199999999997</v>
      </c>
      <c r="I493" s="5" t="s">
        <v>28</v>
      </c>
      <c r="J493" s="5" t="s">
        <v>189</v>
      </c>
    </row>
    <row r="494" spans="1:10">
      <c r="A494" s="5" t="s">
        <v>1524</v>
      </c>
      <c r="B494" s="6">
        <v>44970.717942569441</v>
      </c>
      <c r="C494" s="5" t="s">
        <v>188</v>
      </c>
      <c r="D494" s="7">
        <v>501805</v>
      </c>
      <c r="E494" s="8" t="s">
        <v>190</v>
      </c>
      <c r="H494" s="9">
        <v>100754.5</v>
      </c>
      <c r="I494" s="5" t="s">
        <v>28</v>
      </c>
      <c r="J494" s="5" t="s">
        <v>464</v>
      </c>
    </row>
    <row r="495" spans="1:10">
      <c r="A495" s="5" t="s">
        <v>1524</v>
      </c>
      <c r="B495" s="6">
        <v>44970.717942569441</v>
      </c>
      <c r="C495" s="5" t="s">
        <v>188</v>
      </c>
      <c r="D495" s="7"/>
      <c r="E495" s="8"/>
      <c r="F495" s="9">
        <v>16342.7</v>
      </c>
      <c r="I495" s="10" t="s">
        <v>9</v>
      </c>
      <c r="J495" s="8" t="s">
        <v>192</v>
      </c>
    </row>
    <row r="496" spans="1:10">
      <c r="A496" s="5" t="s">
        <v>1524</v>
      </c>
      <c r="B496" s="6">
        <v>44970.717942569441</v>
      </c>
      <c r="C496" s="5" t="s">
        <v>188</v>
      </c>
      <c r="D496" s="7"/>
      <c r="E496" s="8"/>
      <c r="F496" s="9">
        <v>5767.6</v>
      </c>
      <c r="I496" s="10" t="s">
        <v>9</v>
      </c>
      <c r="J496" s="5" t="s">
        <v>533</v>
      </c>
    </row>
    <row r="497" spans="1:10">
      <c r="A497" s="5" t="s">
        <v>1524</v>
      </c>
      <c r="B497" s="6">
        <v>44970.717942569441</v>
      </c>
      <c r="C497" s="5" t="s">
        <v>188</v>
      </c>
      <c r="D497" s="7"/>
      <c r="E497" s="8"/>
      <c r="F497" s="9">
        <v>654.1</v>
      </c>
      <c r="I497" s="10" t="s">
        <v>9</v>
      </c>
      <c r="J497" s="5" t="s">
        <v>189</v>
      </c>
    </row>
    <row r="498" spans="1:10">
      <c r="A498" s="5" t="s">
        <v>1524</v>
      </c>
      <c r="B498" s="6">
        <v>44970.717942569441</v>
      </c>
      <c r="C498" s="5" t="s">
        <v>188</v>
      </c>
      <c r="D498" s="7"/>
      <c r="E498" s="8"/>
      <c r="F498" s="9">
        <v>11146.5</v>
      </c>
      <c r="I498" s="10" t="s">
        <v>9</v>
      </c>
      <c r="J498" s="5" t="s">
        <v>191</v>
      </c>
    </row>
    <row r="499" spans="1:10">
      <c r="A499" s="11" t="s">
        <v>22</v>
      </c>
      <c r="B499" s="3"/>
      <c r="C499" s="3"/>
      <c r="D499" s="7"/>
      <c r="E499" s="8"/>
      <c r="F499" s="37">
        <f>SUM(F487:G498)</f>
        <v>33910.9</v>
      </c>
      <c r="H499" s="9"/>
      <c r="I499" s="10"/>
      <c r="J499" s="5"/>
    </row>
    <row r="500" spans="1:10" ht="15.75">
      <c r="A500" s="13" t="s">
        <v>23</v>
      </c>
      <c r="B500" s="13" t="s">
        <v>24</v>
      </c>
      <c r="C500" s="13" t="s">
        <v>25</v>
      </c>
      <c r="D500" s="14">
        <v>112782345</v>
      </c>
      <c r="E500" s="8"/>
      <c r="H500" s="9"/>
      <c r="I500" s="10"/>
      <c r="J500" s="5"/>
    </row>
    <row r="503" spans="1:10">
      <c r="A503" s="1" t="s">
        <v>0</v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>
      <c r="A504" s="3" t="s">
        <v>1535</v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>
      <c r="A505" s="95" t="s">
        <v>0</v>
      </c>
      <c r="B505" s="95" t="s">
        <v>2</v>
      </c>
      <c r="C505" s="95" t="s">
        <v>3</v>
      </c>
      <c r="D505" s="95" t="s">
        <v>4</v>
      </c>
      <c r="E505" s="95" t="s">
        <v>5</v>
      </c>
      <c r="F505" s="97" t="s">
        <v>6</v>
      </c>
      <c r="G505" s="98"/>
      <c r="H505" s="99"/>
      <c r="I505" s="95" t="s">
        <v>7</v>
      </c>
      <c r="J505" s="95" t="s">
        <v>8</v>
      </c>
    </row>
    <row r="506" spans="1:10">
      <c r="A506" s="96"/>
      <c r="B506" s="96"/>
      <c r="C506" s="96"/>
      <c r="D506" s="96"/>
      <c r="E506" s="96"/>
      <c r="F506" s="4" t="s">
        <v>9</v>
      </c>
      <c r="G506" s="4" t="s">
        <v>10</v>
      </c>
      <c r="H506" s="4" t="s">
        <v>11</v>
      </c>
      <c r="I506" s="96"/>
      <c r="J506" s="96"/>
    </row>
    <row r="507" spans="1:10">
      <c r="A507" s="5" t="s">
        <v>1562</v>
      </c>
      <c r="B507" s="6">
        <v>44971.715309432868</v>
      </c>
      <c r="C507" s="5" t="s">
        <v>188</v>
      </c>
      <c r="D507" s="7"/>
      <c r="E507" s="8"/>
      <c r="G507" s="9">
        <v>9445.31</v>
      </c>
      <c r="I507" s="10" t="s">
        <v>10</v>
      </c>
      <c r="J507" s="5" t="s">
        <v>464</v>
      </c>
    </row>
    <row r="508" spans="1:10">
      <c r="A508" s="5" t="s">
        <v>1562</v>
      </c>
      <c r="B508" s="6">
        <v>44971.715309432868</v>
      </c>
      <c r="C508" s="5" t="s">
        <v>188</v>
      </c>
      <c r="D508" s="7">
        <v>543480</v>
      </c>
      <c r="E508" s="8" t="s">
        <v>190</v>
      </c>
      <c r="H508" s="9">
        <v>82152.899999999994</v>
      </c>
      <c r="I508" s="5" t="s">
        <v>28</v>
      </c>
      <c r="J508" s="5" t="s">
        <v>464</v>
      </c>
    </row>
    <row r="509" spans="1:10">
      <c r="A509" s="5" t="s">
        <v>1562</v>
      </c>
      <c r="B509" s="6">
        <v>44971.715309432868</v>
      </c>
      <c r="C509" s="5" t="s">
        <v>188</v>
      </c>
      <c r="D509" s="7">
        <v>502048</v>
      </c>
      <c r="E509" s="8" t="s">
        <v>190</v>
      </c>
      <c r="H509" s="9">
        <v>50541.599999999999</v>
      </c>
      <c r="I509" s="5" t="s">
        <v>28</v>
      </c>
      <c r="J509" s="5" t="s">
        <v>189</v>
      </c>
    </row>
    <row r="510" spans="1:10">
      <c r="A510" s="5" t="s">
        <v>1562</v>
      </c>
      <c r="B510" s="6">
        <v>44971.715309432868</v>
      </c>
      <c r="C510" s="5" t="s">
        <v>188</v>
      </c>
      <c r="D510" s="7"/>
      <c r="E510" s="8"/>
      <c r="F510" s="9">
        <v>8634.5</v>
      </c>
      <c r="I510" s="10" t="s">
        <v>9</v>
      </c>
      <c r="J510" s="5" t="s">
        <v>191</v>
      </c>
    </row>
    <row r="511" spans="1:10">
      <c r="A511" s="5" t="s">
        <v>1562</v>
      </c>
      <c r="B511" s="6">
        <v>44971.715309432868</v>
      </c>
      <c r="C511" s="5" t="s">
        <v>188</v>
      </c>
      <c r="D511" s="7"/>
      <c r="E511" s="8"/>
      <c r="F511" s="9">
        <v>5046.5</v>
      </c>
      <c r="I511" s="10" t="s">
        <v>9</v>
      </c>
      <c r="J511" s="8" t="s">
        <v>192</v>
      </c>
    </row>
    <row r="512" spans="1:10">
      <c r="A512" s="11" t="s">
        <v>22</v>
      </c>
      <c r="B512" s="3"/>
      <c r="C512" s="3"/>
      <c r="D512" s="7"/>
      <c r="E512" s="8"/>
      <c r="F512" s="37">
        <f>SUM(F507:G511)</f>
        <v>23126.309999999998</v>
      </c>
      <c r="H512" s="9"/>
      <c r="I512" s="10"/>
      <c r="J512" s="5"/>
    </row>
    <row r="513" spans="1:10" ht="15.75">
      <c r="A513" s="13" t="s">
        <v>23</v>
      </c>
      <c r="B513" s="13" t="s">
        <v>24</v>
      </c>
      <c r="C513" s="13" t="s">
        <v>25</v>
      </c>
      <c r="D513" s="14">
        <v>112782347</v>
      </c>
      <c r="E513" s="8"/>
      <c r="H513" s="9"/>
      <c r="I513" s="10"/>
      <c r="J513" s="5"/>
    </row>
    <row r="514" spans="1:10">
      <c r="A514" s="5"/>
      <c r="B514" s="6"/>
      <c r="C514" s="5"/>
      <c r="D514" s="7"/>
      <c r="E514" s="8"/>
      <c r="H514" s="9"/>
      <c r="I514" s="10"/>
      <c r="J514" s="5"/>
    </row>
    <row r="516" spans="1:10">
      <c r="A516" s="1" t="s">
        <v>0</v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>
      <c r="A517" s="3" t="s">
        <v>1572</v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>
      <c r="A518" s="95" t="s">
        <v>0</v>
      </c>
      <c r="B518" s="95" t="s">
        <v>2</v>
      </c>
      <c r="C518" s="95" t="s">
        <v>3</v>
      </c>
      <c r="D518" s="95" t="s">
        <v>4</v>
      </c>
      <c r="E518" s="95" t="s">
        <v>5</v>
      </c>
      <c r="F518" s="97" t="s">
        <v>6</v>
      </c>
      <c r="G518" s="98"/>
      <c r="H518" s="99"/>
      <c r="I518" s="95" t="s">
        <v>7</v>
      </c>
      <c r="J518" s="95" t="s">
        <v>8</v>
      </c>
    </row>
    <row r="519" spans="1:10">
      <c r="A519" s="96"/>
      <c r="B519" s="96"/>
      <c r="C519" s="96"/>
      <c r="D519" s="96"/>
      <c r="E519" s="96"/>
      <c r="F519" s="4" t="s">
        <v>9</v>
      </c>
      <c r="G519" s="4" t="s">
        <v>10</v>
      </c>
      <c r="H519" s="4" t="s">
        <v>11</v>
      </c>
      <c r="I519" s="96"/>
      <c r="J519" s="96"/>
    </row>
    <row r="520" spans="1:10">
      <c r="A520" s="5" t="s">
        <v>1601</v>
      </c>
      <c r="B520" s="6">
        <v>44972.705922743058</v>
      </c>
      <c r="C520" s="5" t="s">
        <v>188</v>
      </c>
      <c r="D520" s="15">
        <v>45123319861</v>
      </c>
      <c r="E520" s="8" t="s">
        <v>190</v>
      </c>
      <c r="H520" s="9">
        <v>5771.14</v>
      </c>
      <c r="I520" s="5" t="s">
        <v>28</v>
      </c>
      <c r="J520" s="5" t="s">
        <v>464</v>
      </c>
    </row>
    <row r="521" spans="1:10">
      <c r="A521" s="5" t="s">
        <v>1601</v>
      </c>
      <c r="B521" s="6">
        <v>44972.705922743058</v>
      </c>
      <c r="C521" s="5" t="s">
        <v>188</v>
      </c>
      <c r="D521" s="7">
        <v>455144</v>
      </c>
      <c r="E521" s="8" t="s">
        <v>190</v>
      </c>
      <c r="H521" s="9">
        <v>42867.6</v>
      </c>
      <c r="I521" s="5" t="s">
        <v>28</v>
      </c>
      <c r="J521" s="5" t="s">
        <v>464</v>
      </c>
    </row>
    <row r="522" spans="1:10">
      <c r="A522" s="5" t="s">
        <v>1601</v>
      </c>
      <c r="B522" s="6">
        <v>44972.705922743058</v>
      </c>
      <c r="C522" s="5" t="s">
        <v>188</v>
      </c>
      <c r="D522" s="7">
        <v>898485</v>
      </c>
      <c r="E522" s="8" t="s">
        <v>274</v>
      </c>
      <c r="H522" s="9">
        <v>4176</v>
      </c>
      <c r="I522" s="5" t="s">
        <v>28</v>
      </c>
      <c r="J522" s="5" t="s">
        <v>189</v>
      </c>
    </row>
    <row r="523" spans="1:10">
      <c r="A523" s="5" t="s">
        <v>1601</v>
      </c>
      <c r="B523" s="6">
        <v>44972.705922743058</v>
      </c>
      <c r="C523" s="5" t="s">
        <v>188</v>
      </c>
      <c r="D523" s="7">
        <v>898484</v>
      </c>
      <c r="E523" s="8" t="s">
        <v>190</v>
      </c>
      <c r="H523" s="9">
        <v>34423.699999999997</v>
      </c>
      <c r="I523" s="5" t="s">
        <v>28</v>
      </c>
      <c r="J523" s="5" t="s">
        <v>189</v>
      </c>
    </row>
    <row r="524" spans="1:10">
      <c r="A524" s="5" t="s">
        <v>1601</v>
      </c>
      <c r="B524" s="6">
        <v>44972.705922743058</v>
      </c>
      <c r="C524" s="5" t="s">
        <v>188</v>
      </c>
      <c r="D524" s="7"/>
      <c r="E524" s="8"/>
      <c r="F524" s="9">
        <v>24967.200000000001</v>
      </c>
      <c r="I524" s="10" t="s">
        <v>9</v>
      </c>
      <c r="J524" s="5" t="s">
        <v>352</v>
      </c>
    </row>
    <row r="525" spans="1:10">
      <c r="A525" s="5" t="s">
        <v>1601</v>
      </c>
      <c r="B525" s="6">
        <v>44972.705922743058</v>
      </c>
      <c r="C525" s="5" t="s">
        <v>188</v>
      </c>
      <c r="D525" s="7"/>
      <c r="E525" s="8"/>
      <c r="F525" s="9">
        <v>32034.799999999999</v>
      </c>
      <c r="I525" s="10" t="s">
        <v>9</v>
      </c>
      <c r="J525" s="8" t="s">
        <v>192</v>
      </c>
    </row>
    <row r="526" spans="1:10">
      <c r="A526" s="11" t="s">
        <v>22</v>
      </c>
      <c r="B526" s="3"/>
      <c r="C526" s="3"/>
      <c r="D526" s="7"/>
      <c r="E526" s="8"/>
      <c r="F526" s="37">
        <f>SUM(F520:G525)</f>
        <v>57002</v>
      </c>
      <c r="H526" s="9"/>
      <c r="I526" s="10"/>
      <c r="J526" s="5"/>
    </row>
    <row r="527" spans="1:10" ht="15.75">
      <c r="A527" s="13" t="s">
        <v>23</v>
      </c>
      <c r="B527" s="13" t="s">
        <v>24</v>
      </c>
      <c r="C527" s="13" t="s">
        <v>25</v>
      </c>
      <c r="D527" s="14">
        <v>112800006</v>
      </c>
      <c r="E527" s="8"/>
      <c r="H527" s="9"/>
      <c r="I527" s="10"/>
      <c r="J527" s="5"/>
    </row>
    <row r="528" spans="1:10">
      <c r="A528" s="5"/>
      <c r="B528" s="6"/>
      <c r="C528" s="5"/>
      <c r="D528" s="7"/>
      <c r="E528" s="8"/>
      <c r="H528" s="9"/>
      <c r="I528" s="10"/>
      <c r="J528" s="5"/>
    </row>
    <row r="530" spans="1:10">
      <c r="A530" s="1" t="s">
        <v>0</v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>
      <c r="A531" s="3" t="s">
        <v>1612</v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>
      <c r="A532" s="95" t="s">
        <v>0</v>
      </c>
      <c r="B532" s="95" t="s">
        <v>2</v>
      </c>
      <c r="C532" s="95" t="s">
        <v>3</v>
      </c>
      <c r="D532" s="95" t="s">
        <v>4</v>
      </c>
      <c r="E532" s="95" t="s">
        <v>5</v>
      </c>
      <c r="F532" s="97" t="s">
        <v>6</v>
      </c>
      <c r="G532" s="98"/>
      <c r="H532" s="99"/>
      <c r="I532" s="95" t="s">
        <v>7</v>
      </c>
      <c r="J532" s="95" t="s">
        <v>8</v>
      </c>
    </row>
    <row r="533" spans="1:10">
      <c r="A533" s="96"/>
      <c r="B533" s="96"/>
      <c r="C533" s="96"/>
      <c r="D533" s="96"/>
      <c r="E533" s="96"/>
      <c r="F533" s="4" t="s">
        <v>9</v>
      </c>
      <c r="G533" s="4" t="s">
        <v>10</v>
      </c>
      <c r="H533" s="4" t="s">
        <v>11</v>
      </c>
      <c r="I533" s="96"/>
      <c r="J533" s="96"/>
    </row>
    <row r="534" spans="1:10">
      <c r="A534" s="5" t="s">
        <v>1641</v>
      </c>
      <c r="B534" s="6">
        <v>44973.701670393515</v>
      </c>
      <c r="C534" s="5" t="s">
        <v>188</v>
      </c>
      <c r="D534" s="7">
        <v>544003</v>
      </c>
      <c r="E534" s="8" t="s">
        <v>190</v>
      </c>
      <c r="H534" s="9">
        <v>27823.1</v>
      </c>
      <c r="I534" s="5" t="s">
        <v>28</v>
      </c>
      <c r="J534" s="5" t="s">
        <v>464</v>
      </c>
    </row>
    <row r="535" spans="1:10">
      <c r="A535" s="5" t="s">
        <v>1641</v>
      </c>
      <c r="B535" s="6">
        <v>44973.701670393515</v>
      </c>
      <c r="C535" s="5" t="s">
        <v>188</v>
      </c>
      <c r="D535" s="7">
        <v>898762</v>
      </c>
      <c r="E535" s="8" t="s">
        <v>190</v>
      </c>
      <c r="H535" s="9">
        <v>45178.7</v>
      </c>
      <c r="I535" s="5" t="s">
        <v>28</v>
      </c>
      <c r="J535" s="5" t="s">
        <v>189</v>
      </c>
    </row>
    <row r="536" spans="1:10">
      <c r="A536" s="5" t="s">
        <v>1641</v>
      </c>
      <c r="B536" s="6">
        <v>44973.701670393515</v>
      </c>
      <c r="C536" s="5" t="s">
        <v>188</v>
      </c>
      <c r="D536" s="7">
        <v>898764</v>
      </c>
      <c r="E536" s="8" t="s">
        <v>274</v>
      </c>
      <c r="H536" s="9">
        <v>22968</v>
      </c>
      <c r="I536" s="5" t="s">
        <v>28</v>
      </c>
      <c r="J536" s="5" t="s">
        <v>189</v>
      </c>
    </row>
    <row r="537" spans="1:10">
      <c r="A537" s="5" t="s">
        <v>1641</v>
      </c>
      <c r="B537" s="6">
        <v>44973.701670393515</v>
      </c>
      <c r="C537" s="5" t="s">
        <v>188</v>
      </c>
      <c r="D537" s="7"/>
      <c r="E537" s="8"/>
      <c r="F537" s="9">
        <v>68921.899999999994</v>
      </c>
      <c r="I537" s="10" t="s">
        <v>9</v>
      </c>
      <c r="J537" s="5" t="s">
        <v>352</v>
      </c>
    </row>
    <row r="538" spans="1:10">
      <c r="A538" s="5" t="s">
        <v>1641</v>
      </c>
      <c r="B538" s="6">
        <v>44973.701670393515</v>
      </c>
      <c r="C538" s="5" t="s">
        <v>188</v>
      </c>
      <c r="D538" s="7"/>
      <c r="E538" s="8"/>
      <c r="F538" s="9">
        <v>33497.4</v>
      </c>
      <c r="I538" s="10" t="s">
        <v>9</v>
      </c>
      <c r="J538" s="8" t="s">
        <v>192</v>
      </c>
    </row>
    <row r="539" spans="1:10">
      <c r="A539" s="11" t="s">
        <v>22</v>
      </c>
      <c r="B539" s="3"/>
      <c r="C539" s="3"/>
      <c r="D539" s="7"/>
      <c r="E539" s="8"/>
      <c r="F539" s="37">
        <f>SUM(F534:G538)</f>
        <v>102419.29999999999</v>
      </c>
      <c r="H539" s="9"/>
      <c r="I539" s="10"/>
      <c r="J539" s="8"/>
    </row>
    <row r="540" spans="1:10" ht="15.75">
      <c r="A540" s="13" t="s">
        <v>23</v>
      </c>
      <c r="B540" s="13" t="s">
        <v>24</v>
      </c>
      <c r="C540" s="13" t="s">
        <v>25</v>
      </c>
      <c r="D540" s="14">
        <v>112800007</v>
      </c>
      <c r="E540" s="8"/>
      <c r="H540" s="9"/>
      <c r="I540" s="10"/>
      <c r="J540" s="8"/>
    </row>
    <row r="543" spans="1:10">
      <c r="A543" s="1" t="s">
        <v>0</v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>
      <c r="A544" s="3" t="s">
        <v>1656</v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>
      <c r="A545" s="95" t="s">
        <v>0</v>
      </c>
      <c r="B545" s="95" t="s">
        <v>2</v>
      </c>
      <c r="C545" s="95" t="s">
        <v>3</v>
      </c>
      <c r="D545" s="95" t="s">
        <v>4</v>
      </c>
      <c r="E545" s="95" t="s">
        <v>5</v>
      </c>
      <c r="F545" s="97" t="s">
        <v>6</v>
      </c>
      <c r="G545" s="98"/>
      <c r="H545" s="99"/>
      <c r="I545" s="95" t="s">
        <v>7</v>
      </c>
      <c r="J545" s="95" t="s">
        <v>8</v>
      </c>
    </row>
    <row r="546" spans="1:10">
      <c r="A546" s="96"/>
      <c r="B546" s="96"/>
      <c r="C546" s="96"/>
      <c r="D546" s="96"/>
      <c r="E546" s="96"/>
      <c r="F546" s="4" t="s">
        <v>9</v>
      </c>
      <c r="G546" s="4" t="s">
        <v>10</v>
      </c>
      <c r="H546" s="4" t="s">
        <v>11</v>
      </c>
      <c r="I546" s="96"/>
      <c r="J546" s="96"/>
    </row>
    <row r="547" spans="1:10">
      <c r="A547" s="5" t="s">
        <v>1705</v>
      </c>
      <c r="B547" s="6">
        <v>44974.826738703705</v>
      </c>
      <c r="C547" s="5" t="s">
        <v>188</v>
      </c>
      <c r="D547" s="7">
        <v>455567</v>
      </c>
      <c r="E547" s="8" t="s">
        <v>190</v>
      </c>
      <c r="H547" s="9">
        <v>26400</v>
      </c>
      <c r="I547" s="5" t="s">
        <v>28</v>
      </c>
      <c r="J547" s="5" t="s">
        <v>189</v>
      </c>
    </row>
    <row r="548" spans="1:10">
      <c r="A548" s="5" t="s">
        <v>1705</v>
      </c>
      <c r="B548" s="6">
        <v>44974.826738703705</v>
      </c>
      <c r="C548" s="5" t="s">
        <v>188</v>
      </c>
      <c r="D548" s="7"/>
      <c r="E548" s="8"/>
      <c r="F548" s="9">
        <v>26468.83</v>
      </c>
      <c r="I548" s="10" t="s">
        <v>9</v>
      </c>
      <c r="J548" s="5" t="s">
        <v>464</v>
      </c>
    </row>
    <row r="549" spans="1:10">
      <c r="A549" s="5" t="s">
        <v>1705</v>
      </c>
      <c r="B549" s="6">
        <v>44974.826738703705</v>
      </c>
      <c r="C549" s="5" t="s">
        <v>188</v>
      </c>
      <c r="D549" s="7"/>
      <c r="E549" s="8"/>
      <c r="F549" s="9">
        <v>28261</v>
      </c>
      <c r="I549" s="10" t="s">
        <v>9</v>
      </c>
      <c r="J549" s="5" t="s">
        <v>189</v>
      </c>
    </row>
    <row r="550" spans="1:10">
      <c r="A550" s="5" t="s">
        <v>1705</v>
      </c>
      <c r="B550" s="6">
        <v>44974.826738703705</v>
      </c>
      <c r="C550" s="5" t="s">
        <v>188</v>
      </c>
      <c r="D550" s="7"/>
      <c r="E550" s="8"/>
      <c r="F550" s="9">
        <v>34531.4</v>
      </c>
      <c r="I550" s="10" t="s">
        <v>9</v>
      </c>
      <c r="J550" s="5" t="s">
        <v>352</v>
      </c>
    </row>
    <row r="551" spans="1:10">
      <c r="A551" s="5" t="s">
        <v>1705</v>
      </c>
      <c r="B551" s="6">
        <v>44974.826738703705</v>
      </c>
      <c r="C551" s="5" t="s">
        <v>188</v>
      </c>
      <c r="D551" s="7"/>
      <c r="E551" s="8"/>
      <c r="F551" s="9">
        <v>13125.3</v>
      </c>
      <c r="I551" s="10" t="s">
        <v>9</v>
      </c>
      <c r="J551" s="5" t="s">
        <v>191</v>
      </c>
    </row>
    <row r="552" spans="1:10">
      <c r="A552" s="5" t="s">
        <v>1705</v>
      </c>
      <c r="B552" s="6">
        <v>44974.826738703705</v>
      </c>
      <c r="C552" s="5" t="s">
        <v>188</v>
      </c>
      <c r="D552" s="7"/>
      <c r="E552" s="8"/>
      <c r="F552" s="9">
        <v>3178</v>
      </c>
      <c r="I552" s="10" t="s">
        <v>9</v>
      </c>
      <c r="J552" s="8" t="s">
        <v>192</v>
      </c>
    </row>
    <row r="553" spans="1:10">
      <c r="A553" s="11" t="s">
        <v>22</v>
      </c>
      <c r="B553" s="3"/>
      <c r="C553" s="3"/>
      <c r="D553" s="7"/>
      <c r="E553" s="8"/>
      <c r="F553" s="37">
        <f>SUM(F547:G552)</f>
        <v>105564.53000000001</v>
      </c>
      <c r="G553" s="9"/>
      <c r="I553" s="10"/>
      <c r="J553" s="8"/>
    </row>
    <row r="554" spans="1:10">
      <c r="A554" s="13" t="s">
        <v>23</v>
      </c>
      <c r="B554" s="13" t="s">
        <v>24</v>
      </c>
      <c r="C554" s="13" t="s">
        <v>25</v>
      </c>
      <c r="D554" s="7"/>
      <c r="E554" s="8"/>
      <c r="G554" s="9"/>
      <c r="I554" s="10"/>
      <c r="J554" s="8"/>
    </row>
    <row r="557" spans="1:10">
      <c r="A557" s="1" t="s">
        <v>0</v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>
      <c r="A558" s="3" t="s">
        <v>1649</v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>
      <c r="A559" s="95" t="s">
        <v>0</v>
      </c>
      <c r="B559" s="95" t="s">
        <v>2</v>
      </c>
      <c r="C559" s="95" t="s">
        <v>3</v>
      </c>
      <c r="D559" s="95" t="s">
        <v>4</v>
      </c>
      <c r="E559" s="95" t="s">
        <v>5</v>
      </c>
      <c r="F559" s="97" t="s">
        <v>6</v>
      </c>
      <c r="G559" s="98"/>
      <c r="H559" s="99"/>
      <c r="I559" s="95" t="s">
        <v>7</v>
      </c>
      <c r="J559" s="95" t="s">
        <v>8</v>
      </c>
    </row>
    <row r="560" spans="1:10">
      <c r="A560" s="96"/>
      <c r="B560" s="96"/>
      <c r="C560" s="96"/>
      <c r="D560" s="96"/>
      <c r="E560" s="96"/>
      <c r="F560" s="4" t="s">
        <v>9</v>
      </c>
      <c r="G560" s="4" t="s">
        <v>10</v>
      </c>
      <c r="H560" s="4" t="s">
        <v>11</v>
      </c>
      <c r="I560" s="96"/>
      <c r="J560" s="96"/>
    </row>
    <row r="561" spans="1:10">
      <c r="A561" s="40" t="s">
        <v>409</v>
      </c>
      <c r="B561" s="52"/>
      <c r="C561" s="5"/>
      <c r="D561" s="7"/>
      <c r="E561" s="8"/>
      <c r="F561" s="9"/>
      <c r="I561" s="10"/>
      <c r="J561" s="8"/>
    </row>
    <row r="562" spans="1:10">
      <c r="A562" s="11" t="s">
        <v>22</v>
      </c>
      <c r="B562" s="3"/>
      <c r="C562" s="3"/>
      <c r="D562" s="7"/>
      <c r="E562" s="8"/>
      <c r="H562" s="9"/>
      <c r="I562" s="10"/>
      <c r="J562" s="8"/>
    </row>
    <row r="563" spans="1:10">
      <c r="A563" s="13" t="s">
        <v>23</v>
      </c>
      <c r="B563" s="13" t="s">
        <v>24</v>
      </c>
      <c r="C563" s="13" t="s">
        <v>25</v>
      </c>
      <c r="F563" s="9"/>
      <c r="G563" s="10"/>
      <c r="H563" s="8"/>
    </row>
    <row r="566" spans="1:10">
      <c r="A566" s="1" t="s">
        <v>0</v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3" t="s">
        <v>1714</v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>
      <c r="A568" s="95" t="s">
        <v>0</v>
      </c>
      <c r="B568" s="95" t="s">
        <v>2</v>
      </c>
      <c r="C568" s="95" t="s">
        <v>3</v>
      </c>
      <c r="D568" s="95" t="s">
        <v>4</v>
      </c>
      <c r="E568" s="95" t="s">
        <v>5</v>
      </c>
      <c r="F568" s="97" t="s">
        <v>6</v>
      </c>
      <c r="G568" s="98"/>
      <c r="H568" s="99"/>
      <c r="I568" s="95" t="s">
        <v>7</v>
      </c>
      <c r="J568" s="95" t="s">
        <v>8</v>
      </c>
    </row>
    <row r="569" spans="1:10">
      <c r="A569" s="96"/>
      <c r="B569" s="96"/>
      <c r="C569" s="96"/>
      <c r="D569" s="96"/>
      <c r="E569" s="96"/>
      <c r="F569" s="4" t="s">
        <v>9</v>
      </c>
      <c r="G569" s="4" t="s">
        <v>10</v>
      </c>
      <c r="H569" s="4" t="s">
        <v>11</v>
      </c>
      <c r="I569" s="96"/>
      <c r="J569" s="96"/>
    </row>
    <row r="570" spans="1:10">
      <c r="A570" s="40" t="s">
        <v>1715</v>
      </c>
      <c r="B570" s="52"/>
      <c r="C570" s="40"/>
      <c r="D570" s="23"/>
      <c r="E570" s="8"/>
      <c r="H570" s="9"/>
      <c r="I570" s="5"/>
      <c r="J570" s="8"/>
    </row>
    <row r="571" spans="1:10">
      <c r="A571" s="11" t="s">
        <v>22</v>
      </c>
      <c r="B571" s="3"/>
      <c r="C571" s="3"/>
      <c r="D571" s="7"/>
      <c r="E571" s="8"/>
      <c r="G571" s="9"/>
      <c r="I571" s="10"/>
      <c r="J571" s="8"/>
    </row>
    <row r="572" spans="1:10">
      <c r="A572" s="13" t="s">
        <v>23</v>
      </c>
      <c r="B572" s="13" t="s">
        <v>24</v>
      </c>
      <c r="C572" s="13" t="s">
        <v>25</v>
      </c>
      <c r="D572" s="7"/>
      <c r="E572" s="8"/>
      <c r="G572" s="9"/>
      <c r="I572" s="10"/>
      <c r="J572" s="8"/>
    </row>
    <row r="574" spans="1:10">
      <c r="A574" s="1" t="s">
        <v>0</v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>
      <c r="A575" s="3" t="s">
        <v>1716</v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>
      <c r="A576" s="95" t="s">
        <v>0</v>
      </c>
      <c r="B576" s="95" t="s">
        <v>2</v>
      </c>
      <c r="C576" s="95" t="s">
        <v>3</v>
      </c>
      <c r="D576" s="95" t="s">
        <v>4</v>
      </c>
      <c r="E576" s="95" t="s">
        <v>5</v>
      </c>
      <c r="F576" s="97" t="s">
        <v>6</v>
      </c>
      <c r="G576" s="98"/>
      <c r="H576" s="99"/>
      <c r="I576" s="95" t="s">
        <v>7</v>
      </c>
      <c r="J576" s="95" t="s">
        <v>8</v>
      </c>
    </row>
    <row r="577" spans="1:10">
      <c r="A577" s="96"/>
      <c r="B577" s="96"/>
      <c r="C577" s="96"/>
      <c r="D577" s="96"/>
      <c r="E577" s="96"/>
      <c r="F577" s="4" t="s">
        <v>9</v>
      </c>
      <c r="G577" s="4" t="s">
        <v>10</v>
      </c>
      <c r="H577" s="4" t="s">
        <v>11</v>
      </c>
      <c r="I577" s="96"/>
      <c r="J577" s="96"/>
    </row>
    <row r="578" spans="1:10">
      <c r="A578" s="40" t="s">
        <v>1715</v>
      </c>
      <c r="B578" s="52"/>
      <c r="C578" s="40"/>
      <c r="D578" s="23"/>
      <c r="E578" s="8"/>
      <c r="H578" s="9"/>
      <c r="I578" s="5"/>
      <c r="J578" s="8"/>
    </row>
    <row r="579" spans="1:10">
      <c r="A579" s="11" t="s">
        <v>22</v>
      </c>
      <c r="B579" s="3"/>
      <c r="C579" s="3"/>
      <c r="D579" s="7"/>
      <c r="E579" s="8"/>
      <c r="G579" s="9"/>
      <c r="I579" s="10"/>
      <c r="J579" s="8"/>
    </row>
    <row r="580" spans="1:10">
      <c r="A580" s="13" t="s">
        <v>23</v>
      </c>
      <c r="B580" s="13" t="s">
        <v>24</v>
      </c>
      <c r="C580" s="13" t="s">
        <v>25</v>
      </c>
    </row>
    <row r="583" spans="1:10">
      <c r="A583" s="1" t="s">
        <v>0</v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>
      <c r="A584" s="3" t="s">
        <v>1728</v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>
      <c r="A585" s="95" t="s">
        <v>0</v>
      </c>
      <c r="B585" s="95" t="s">
        <v>2</v>
      </c>
      <c r="C585" s="95" t="s">
        <v>3</v>
      </c>
      <c r="D585" s="95" t="s">
        <v>4</v>
      </c>
      <c r="E585" s="95" t="s">
        <v>5</v>
      </c>
      <c r="F585" s="97" t="s">
        <v>6</v>
      </c>
      <c r="G585" s="98"/>
      <c r="H585" s="99"/>
      <c r="I585" s="95" t="s">
        <v>7</v>
      </c>
      <c r="J585" s="95" t="s">
        <v>8</v>
      </c>
    </row>
    <row r="586" spans="1:10">
      <c r="A586" s="96"/>
      <c r="B586" s="96"/>
      <c r="C586" s="96"/>
      <c r="D586" s="96"/>
      <c r="E586" s="96"/>
      <c r="F586" s="4" t="s">
        <v>9</v>
      </c>
      <c r="G586" s="4" t="s">
        <v>10</v>
      </c>
      <c r="H586" s="4" t="s">
        <v>11</v>
      </c>
      <c r="I586" s="96"/>
      <c r="J586" s="96"/>
    </row>
    <row r="587" spans="1:10">
      <c r="A587" s="5" t="s">
        <v>1762</v>
      </c>
      <c r="B587" s="6">
        <v>44979.677754675926</v>
      </c>
      <c r="C587" s="5" t="s">
        <v>188</v>
      </c>
      <c r="D587" s="7"/>
      <c r="E587" s="8"/>
      <c r="G587" s="9">
        <v>4279.38</v>
      </c>
      <c r="I587" s="10" t="s">
        <v>10</v>
      </c>
      <c r="J587" s="8" t="s">
        <v>192</v>
      </c>
    </row>
    <row r="588" spans="1:10">
      <c r="A588" s="5" t="s">
        <v>1762</v>
      </c>
      <c r="B588" s="6">
        <v>44979.677754675926</v>
      </c>
      <c r="C588" s="5" t="s">
        <v>188</v>
      </c>
      <c r="D588" s="15">
        <v>45153186869</v>
      </c>
      <c r="E588" s="8" t="s">
        <v>190</v>
      </c>
      <c r="H588" s="9">
        <v>356.4</v>
      </c>
      <c r="I588" s="5" t="s">
        <v>28</v>
      </c>
      <c r="J588" s="8" t="s">
        <v>192</v>
      </c>
    </row>
    <row r="589" spans="1:10">
      <c r="A589" s="5" t="s">
        <v>1762</v>
      </c>
      <c r="B589" s="6">
        <v>44979.677754675926</v>
      </c>
      <c r="C589" s="5" t="s">
        <v>188</v>
      </c>
      <c r="D589" s="15">
        <v>45133190406</v>
      </c>
      <c r="E589" s="8" t="s">
        <v>190</v>
      </c>
      <c r="H589" s="9">
        <v>1645.2</v>
      </c>
      <c r="I589" s="5" t="s">
        <v>28</v>
      </c>
      <c r="J589" s="8" t="s">
        <v>192</v>
      </c>
    </row>
    <row r="590" spans="1:10">
      <c r="A590" s="5" t="s">
        <v>1762</v>
      </c>
      <c r="B590" s="6">
        <v>44979.677754675926</v>
      </c>
      <c r="C590" s="5" t="s">
        <v>188</v>
      </c>
      <c r="D590" s="15">
        <v>45133200786</v>
      </c>
      <c r="E590" s="8" t="s">
        <v>190</v>
      </c>
      <c r="H590" s="9">
        <v>9415.23</v>
      </c>
      <c r="I590" s="5" t="s">
        <v>28</v>
      </c>
      <c r="J590" s="5" t="s">
        <v>464</v>
      </c>
    </row>
    <row r="591" spans="1:10">
      <c r="A591" s="5" t="s">
        <v>1762</v>
      </c>
      <c r="B591" s="6">
        <v>44979.677754675926</v>
      </c>
      <c r="C591" s="5" t="s">
        <v>188</v>
      </c>
      <c r="D591" s="7">
        <v>429423</v>
      </c>
      <c r="E591" s="8" t="s">
        <v>190</v>
      </c>
      <c r="H591" s="9">
        <v>37358.199999999997</v>
      </c>
      <c r="I591" s="5" t="s">
        <v>28</v>
      </c>
      <c r="J591" s="5" t="s">
        <v>189</v>
      </c>
    </row>
    <row r="592" spans="1:10">
      <c r="A592" s="5" t="s">
        <v>1762</v>
      </c>
      <c r="B592" s="6">
        <v>44979.677754675926</v>
      </c>
      <c r="C592" s="5" t="s">
        <v>188</v>
      </c>
      <c r="D592" s="7">
        <v>544303</v>
      </c>
      <c r="E592" s="8" t="s">
        <v>190</v>
      </c>
      <c r="H592" s="9">
        <v>11738.5</v>
      </c>
      <c r="I592" s="5" t="s">
        <v>28</v>
      </c>
      <c r="J592" s="5" t="s">
        <v>464</v>
      </c>
    </row>
    <row r="593" spans="1:10">
      <c r="A593" s="5" t="s">
        <v>1762</v>
      </c>
      <c r="B593" s="6">
        <v>44979.677754675926</v>
      </c>
      <c r="C593" s="5" t="s">
        <v>188</v>
      </c>
      <c r="D593" s="7"/>
      <c r="E593" s="8"/>
      <c r="F593" s="9">
        <v>7334.6</v>
      </c>
      <c r="I593" s="10" t="s">
        <v>9</v>
      </c>
      <c r="J593" s="5" t="s">
        <v>191</v>
      </c>
    </row>
    <row r="594" spans="1:10">
      <c r="A594" s="5" t="s">
        <v>1762</v>
      </c>
      <c r="B594" s="6">
        <v>44979.677754675926</v>
      </c>
      <c r="C594" s="5" t="s">
        <v>188</v>
      </c>
      <c r="D594" s="7"/>
      <c r="E594" s="8"/>
      <c r="F594" s="9">
        <v>4120.7</v>
      </c>
      <c r="I594" s="10" t="s">
        <v>9</v>
      </c>
      <c r="J594" s="8" t="s">
        <v>192</v>
      </c>
    </row>
    <row r="595" spans="1:10">
      <c r="A595" s="5" t="s">
        <v>1762</v>
      </c>
      <c r="B595" s="6">
        <v>44979.677754675926</v>
      </c>
      <c r="C595" s="5" t="s">
        <v>188</v>
      </c>
      <c r="D595" s="7"/>
      <c r="E595" s="8"/>
      <c r="F595" s="9">
        <v>12354.5</v>
      </c>
      <c r="I595" s="10" t="s">
        <v>9</v>
      </c>
      <c r="J595" s="8" t="s">
        <v>193</v>
      </c>
    </row>
    <row r="596" spans="1:10">
      <c r="A596" s="11" t="s">
        <v>22</v>
      </c>
      <c r="B596" s="3"/>
      <c r="C596" s="3"/>
      <c r="D596" s="7"/>
      <c r="E596" s="8"/>
      <c r="F596" s="37">
        <f>SUM(F587:G595)</f>
        <v>28089.18</v>
      </c>
      <c r="H596" s="9"/>
      <c r="I596" s="10"/>
      <c r="J596" s="5"/>
    </row>
    <row r="597" spans="1:10">
      <c r="A597" s="13" t="s">
        <v>23</v>
      </c>
      <c r="B597" s="13" t="s">
        <v>24</v>
      </c>
      <c r="C597" s="13" t="s">
        <v>25</v>
      </c>
      <c r="D597" s="7"/>
      <c r="E597" s="8"/>
      <c r="H597" s="9"/>
      <c r="I597" s="10"/>
      <c r="J597" s="5"/>
    </row>
  </sheetData>
  <mergeCells count="368">
    <mergeCell ref="A576:A577"/>
    <mergeCell ref="B576:B577"/>
    <mergeCell ref="C576:C577"/>
    <mergeCell ref="D576:D577"/>
    <mergeCell ref="E576:E577"/>
    <mergeCell ref="F576:H576"/>
    <mergeCell ref="I576:I577"/>
    <mergeCell ref="J576:J577"/>
    <mergeCell ref="A559:A560"/>
    <mergeCell ref="B559:B560"/>
    <mergeCell ref="C559:C560"/>
    <mergeCell ref="D559:D560"/>
    <mergeCell ref="E559:E560"/>
    <mergeCell ref="F559:H559"/>
    <mergeCell ref="I559:I560"/>
    <mergeCell ref="J559:J560"/>
    <mergeCell ref="A568:A569"/>
    <mergeCell ref="B568:B569"/>
    <mergeCell ref="C568:C569"/>
    <mergeCell ref="D568:D569"/>
    <mergeCell ref="E568:E569"/>
    <mergeCell ref="F568:H568"/>
    <mergeCell ref="I568:I569"/>
    <mergeCell ref="J568:J569"/>
    <mergeCell ref="I505:I506"/>
    <mergeCell ref="J505:J506"/>
    <mergeCell ref="A505:A506"/>
    <mergeCell ref="B505:B506"/>
    <mergeCell ref="C505:C506"/>
    <mergeCell ref="D505:D506"/>
    <mergeCell ref="E505:E506"/>
    <mergeCell ref="F505:H505"/>
    <mergeCell ref="I545:I546"/>
    <mergeCell ref="J545:J546"/>
    <mergeCell ref="A545:A546"/>
    <mergeCell ref="B545:B546"/>
    <mergeCell ref="C545:C546"/>
    <mergeCell ref="D545:D546"/>
    <mergeCell ref="E545:E546"/>
    <mergeCell ref="F545:H545"/>
    <mergeCell ref="I532:I533"/>
    <mergeCell ref="J532:J533"/>
    <mergeCell ref="A532:A533"/>
    <mergeCell ref="B532:B533"/>
    <mergeCell ref="C532:C533"/>
    <mergeCell ref="D532:D533"/>
    <mergeCell ref="E532:E533"/>
    <mergeCell ref="F532:H532"/>
    <mergeCell ref="A381:A382"/>
    <mergeCell ref="B381:B382"/>
    <mergeCell ref="C381:C382"/>
    <mergeCell ref="D381:D382"/>
    <mergeCell ref="E381:E382"/>
    <mergeCell ref="F381:H381"/>
    <mergeCell ref="I381:I382"/>
    <mergeCell ref="J381:J382"/>
    <mergeCell ref="A394:A395"/>
    <mergeCell ref="B394:B395"/>
    <mergeCell ref="C394:C395"/>
    <mergeCell ref="D394:D395"/>
    <mergeCell ref="E394:E395"/>
    <mergeCell ref="F394:H394"/>
    <mergeCell ref="I394:I395"/>
    <mergeCell ref="J394:J395"/>
    <mergeCell ref="I319:I320"/>
    <mergeCell ref="J319:J320"/>
    <mergeCell ref="A319:A320"/>
    <mergeCell ref="B319:B320"/>
    <mergeCell ref="C319:C320"/>
    <mergeCell ref="D319:D320"/>
    <mergeCell ref="E319:E320"/>
    <mergeCell ref="F319:H319"/>
    <mergeCell ref="A355:A356"/>
    <mergeCell ref="B355:B356"/>
    <mergeCell ref="C355:C356"/>
    <mergeCell ref="D355:D356"/>
    <mergeCell ref="E355:E356"/>
    <mergeCell ref="F355:H355"/>
    <mergeCell ref="I355:I356"/>
    <mergeCell ref="J355:J356"/>
    <mergeCell ref="I339:I340"/>
    <mergeCell ref="J339:J340"/>
    <mergeCell ref="A339:A340"/>
    <mergeCell ref="B339:B340"/>
    <mergeCell ref="C339:C340"/>
    <mergeCell ref="D339:D340"/>
    <mergeCell ref="E339:E340"/>
    <mergeCell ref="F339:H339"/>
    <mergeCell ref="I295:I296"/>
    <mergeCell ref="J295:J296"/>
    <mergeCell ref="A295:A296"/>
    <mergeCell ref="B295:B296"/>
    <mergeCell ref="C295:C296"/>
    <mergeCell ref="D295:D296"/>
    <mergeCell ref="E295:E296"/>
    <mergeCell ref="F295:H295"/>
    <mergeCell ref="A310:A311"/>
    <mergeCell ref="B310:B311"/>
    <mergeCell ref="C310:C311"/>
    <mergeCell ref="D310:D311"/>
    <mergeCell ref="E310:E311"/>
    <mergeCell ref="F310:H310"/>
    <mergeCell ref="I310:I311"/>
    <mergeCell ref="J310:J311"/>
    <mergeCell ref="A283:A284"/>
    <mergeCell ref="B283:B284"/>
    <mergeCell ref="C283:C284"/>
    <mergeCell ref="D283:D284"/>
    <mergeCell ref="E283:E284"/>
    <mergeCell ref="F283:H283"/>
    <mergeCell ref="I283:I284"/>
    <mergeCell ref="J283:J284"/>
    <mergeCell ref="A249:A250"/>
    <mergeCell ref="B249:B250"/>
    <mergeCell ref="C249:C250"/>
    <mergeCell ref="D249:D250"/>
    <mergeCell ref="E249:E250"/>
    <mergeCell ref="F249:H249"/>
    <mergeCell ref="I249:I250"/>
    <mergeCell ref="J249:J250"/>
    <mergeCell ref="I269:I270"/>
    <mergeCell ref="J269:J270"/>
    <mergeCell ref="A269:A270"/>
    <mergeCell ref="B269:B270"/>
    <mergeCell ref="C269:C270"/>
    <mergeCell ref="D269:D270"/>
    <mergeCell ref="E269:E270"/>
    <mergeCell ref="F269:H269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A37:A38"/>
    <mergeCell ref="B37:B38"/>
    <mergeCell ref="C37:C38"/>
    <mergeCell ref="D37:D38"/>
    <mergeCell ref="E37:E38"/>
    <mergeCell ref="J37:J38"/>
    <mergeCell ref="F37:H37"/>
    <mergeCell ref="J150:J151"/>
    <mergeCell ref="F84:H84"/>
    <mergeCell ref="J98:J99"/>
    <mergeCell ref="C98:C99"/>
    <mergeCell ref="E98:E99"/>
    <mergeCell ref="I111:I112"/>
    <mergeCell ref="J111:J112"/>
    <mergeCell ref="I125:I126"/>
    <mergeCell ref="J125:J126"/>
    <mergeCell ref="J137:J138"/>
    <mergeCell ref="C125:C126"/>
    <mergeCell ref="D125:D126"/>
    <mergeCell ref="E125:E126"/>
    <mergeCell ref="F125:H125"/>
    <mergeCell ref="F137:H137"/>
    <mergeCell ref="I137:I138"/>
    <mergeCell ref="B62:B63"/>
    <mergeCell ref="A258:A259"/>
    <mergeCell ref="B258:B259"/>
    <mergeCell ref="C258:C259"/>
    <mergeCell ref="D258:D259"/>
    <mergeCell ref="E258:E259"/>
    <mergeCell ref="F258:H258"/>
    <mergeCell ref="I258:I259"/>
    <mergeCell ref="A98:A99"/>
    <mergeCell ref="B98:B99"/>
    <mergeCell ref="D98:D99"/>
    <mergeCell ref="F98:H98"/>
    <mergeCell ref="I98:I99"/>
    <mergeCell ref="B150:B151"/>
    <mergeCell ref="A203:A204"/>
    <mergeCell ref="B203:B204"/>
    <mergeCell ref="C203:C204"/>
    <mergeCell ref="D203:D204"/>
    <mergeCell ref="E203:E204"/>
    <mergeCell ref="F203:H203"/>
    <mergeCell ref="A180:A181"/>
    <mergeCell ref="B180:B181"/>
    <mergeCell ref="C180:C181"/>
    <mergeCell ref="D180:D181"/>
    <mergeCell ref="E180:E181"/>
    <mergeCell ref="F48:H48"/>
    <mergeCell ref="I203:I204"/>
    <mergeCell ref="J203:J204"/>
    <mergeCell ref="A75:A76"/>
    <mergeCell ref="B75:B76"/>
    <mergeCell ref="C75:C76"/>
    <mergeCell ref="D75:D76"/>
    <mergeCell ref="E75:E76"/>
    <mergeCell ref="B84:B85"/>
    <mergeCell ref="D84:D85"/>
    <mergeCell ref="E84:E85"/>
    <mergeCell ref="J48:J49"/>
    <mergeCell ref="J180:J181"/>
    <mergeCell ref="F180:H180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A150:A151"/>
    <mergeCell ref="A159:A160"/>
    <mergeCell ref="C150:C151"/>
    <mergeCell ref="F159:H159"/>
    <mergeCell ref="F233:H233"/>
    <mergeCell ref="I233:I234"/>
    <mergeCell ref="J233:J234"/>
    <mergeCell ref="F219:H219"/>
    <mergeCell ref="I219:I220"/>
    <mergeCell ref="J219:J220"/>
    <mergeCell ref="A84:A85"/>
    <mergeCell ref="I180:I181"/>
    <mergeCell ref="B159:B160"/>
    <mergeCell ref="C159:C160"/>
    <mergeCell ref="D159:D160"/>
    <mergeCell ref="E159:E160"/>
    <mergeCell ref="A233:A234"/>
    <mergeCell ref="B233:B234"/>
    <mergeCell ref="C233:C234"/>
    <mergeCell ref="D233:D234"/>
    <mergeCell ref="E233:E234"/>
    <mergeCell ref="A219:A220"/>
    <mergeCell ref="B219:B220"/>
    <mergeCell ref="C219:C220"/>
    <mergeCell ref="D219:D220"/>
    <mergeCell ref="E219:E220"/>
    <mergeCell ref="D137:D138"/>
    <mergeCell ref="A62:A63"/>
    <mergeCell ref="E137:E138"/>
    <mergeCell ref="E150:E151"/>
    <mergeCell ref="D111:D112"/>
    <mergeCell ref="E111:E112"/>
    <mergeCell ref="F111:H111"/>
    <mergeCell ref="C137:C138"/>
    <mergeCell ref="J258:J259"/>
    <mergeCell ref="J62:J63"/>
    <mergeCell ref="F62:H62"/>
    <mergeCell ref="F75:H75"/>
    <mergeCell ref="I75:I76"/>
    <mergeCell ref="J75:J76"/>
    <mergeCell ref="I84:I85"/>
    <mergeCell ref="C84:C85"/>
    <mergeCell ref="C111:C112"/>
    <mergeCell ref="I159:I160"/>
    <mergeCell ref="J159:J160"/>
    <mergeCell ref="C62:C63"/>
    <mergeCell ref="D62:D63"/>
    <mergeCell ref="E62:E63"/>
    <mergeCell ref="J84:J85"/>
    <mergeCell ref="D150:D151"/>
    <mergeCell ref="I402:I403"/>
    <mergeCell ref="J402:J403"/>
    <mergeCell ref="A402:A403"/>
    <mergeCell ref="B402:B403"/>
    <mergeCell ref="C402:C403"/>
    <mergeCell ref="D402:D403"/>
    <mergeCell ref="E402:E403"/>
    <mergeCell ref="F402:H402"/>
    <mergeCell ref="I37:I38"/>
    <mergeCell ref="A48:A49"/>
    <mergeCell ref="B48:B49"/>
    <mergeCell ref="C48:C49"/>
    <mergeCell ref="D48:D49"/>
    <mergeCell ref="E48:E49"/>
    <mergeCell ref="I150:I151"/>
    <mergeCell ref="I48:I49"/>
    <mergeCell ref="I62:I63"/>
    <mergeCell ref="A125:A126"/>
    <mergeCell ref="B125:B126"/>
    <mergeCell ref="A111:A112"/>
    <mergeCell ref="B111:B112"/>
    <mergeCell ref="A137:A138"/>
    <mergeCell ref="B137:B138"/>
    <mergeCell ref="F150:H150"/>
    <mergeCell ref="I446:I447"/>
    <mergeCell ref="J446:J447"/>
    <mergeCell ref="A446:A447"/>
    <mergeCell ref="B446:B447"/>
    <mergeCell ref="C446:C447"/>
    <mergeCell ref="D446:D447"/>
    <mergeCell ref="E446:E447"/>
    <mergeCell ref="F446:H446"/>
    <mergeCell ref="E367:E368"/>
    <mergeCell ref="F367:H367"/>
    <mergeCell ref="I367:I368"/>
    <mergeCell ref="J367:J368"/>
    <mergeCell ref="A367:A368"/>
    <mergeCell ref="B367:B368"/>
    <mergeCell ref="D367:D368"/>
    <mergeCell ref="C367:C368"/>
    <mergeCell ref="I432:I433"/>
    <mergeCell ref="J432:J433"/>
    <mergeCell ref="A432:A433"/>
    <mergeCell ref="B432:B433"/>
    <mergeCell ref="C432:C433"/>
    <mergeCell ref="D432:D433"/>
    <mergeCell ref="E432:E433"/>
    <mergeCell ref="F432:H432"/>
    <mergeCell ref="A476:A477"/>
    <mergeCell ref="B476:B477"/>
    <mergeCell ref="C476:C477"/>
    <mergeCell ref="D476:D477"/>
    <mergeCell ref="E476:E477"/>
    <mergeCell ref="F476:H476"/>
    <mergeCell ref="I476:I477"/>
    <mergeCell ref="J476:J477"/>
    <mergeCell ref="I420:I421"/>
    <mergeCell ref="J420:J421"/>
    <mergeCell ref="A420:A421"/>
    <mergeCell ref="B420:B421"/>
    <mergeCell ref="C420:C421"/>
    <mergeCell ref="D420:D421"/>
    <mergeCell ref="E420:E421"/>
    <mergeCell ref="F420:H420"/>
    <mergeCell ref="A461:A462"/>
    <mergeCell ref="B461:B462"/>
    <mergeCell ref="C461:C462"/>
    <mergeCell ref="D461:D462"/>
    <mergeCell ref="E461:E462"/>
    <mergeCell ref="F461:H461"/>
    <mergeCell ref="I461:I462"/>
    <mergeCell ref="J461:J462"/>
    <mergeCell ref="I585:I586"/>
    <mergeCell ref="J585:J586"/>
    <mergeCell ref="A585:A586"/>
    <mergeCell ref="B585:B586"/>
    <mergeCell ref="C585:C586"/>
    <mergeCell ref="D585:D586"/>
    <mergeCell ref="E585:E586"/>
    <mergeCell ref="F585:H585"/>
    <mergeCell ref="I485:I486"/>
    <mergeCell ref="J485:J486"/>
    <mergeCell ref="A485:A486"/>
    <mergeCell ref="B485:B486"/>
    <mergeCell ref="C485:C486"/>
    <mergeCell ref="D485:D486"/>
    <mergeCell ref="E485:E486"/>
    <mergeCell ref="F485:H485"/>
    <mergeCell ref="I518:I519"/>
    <mergeCell ref="J518:J519"/>
    <mergeCell ref="A518:A519"/>
    <mergeCell ref="B518:B519"/>
    <mergeCell ref="C518:C519"/>
    <mergeCell ref="D518:D519"/>
    <mergeCell ref="E518:E519"/>
    <mergeCell ref="F518:H51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1B33-B3F3-4A91-B110-EF868FC0BE44}">
  <sheetPr>
    <tabColor theme="9"/>
  </sheetPr>
  <dimension ref="A1:J436"/>
  <sheetViews>
    <sheetView topLeftCell="A403" workbookViewId="0">
      <selection activeCell="E408" sqref="E40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194</v>
      </c>
      <c r="B5" s="6">
        <v>44925.793282418985</v>
      </c>
      <c r="C5" s="5" t="s">
        <v>195</v>
      </c>
      <c r="D5" s="7"/>
      <c r="E5" s="8"/>
      <c r="F5" s="9">
        <v>7247.67</v>
      </c>
      <c r="I5" s="10" t="s">
        <v>9</v>
      </c>
      <c r="J5" s="5" t="s">
        <v>195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112517563</v>
      </c>
      <c r="E7" s="14">
        <v>112517747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5" t="s">
        <v>0</v>
      </c>
      <c r="B12" s="95" t="s">
        <v>2</v>
      </c>
      <c r="C12" s="95" t="s">
        <v>3</v>
      </c>
      <c r="D12" s="95" t="s">
        <v>4</v>
      </c>
      <c r="E12" s="95" t="s">
        <v>5</v>
      </c>
      <c r="F12" s="97" t="s">
        <v>6</v>
      </c>
      <c r="G12" s="98"/>
      <c r="H12" s="99"/>
      <c r="I12" s="95" t="s">
        <v>7</v>
      </c>
      <c r="J12" s="95" t="s">
        <v>8</v>
      </c>
    </row>
    <row r="13" spans="1:10">
      <c r="A13" s="96"/>
      <c r="B13" s="96"/>
      <c r="C13" s="96"/>
      <c r="D13" s="96"/>
      <c r="E13" s="96"/>
      <c r="F13" s="4" t="s">
        <v>9</v>
      </c>
      <c r="G13" s="4" t="s">
        <v>10</v>
      </c>
      <c r="H13" s="4" t="s">
        <v>11</v>
      </c>
      <c r="I13" s="96"/>
      <c r="J13" s="96"/>
    </row>
    <row r="14" spans="1:10">
      <c r="A14" s="5" t="s">
        <v>196</v>
      </c>
      <c r="B14" s="6">
        <v>44926.67027746528</v>
      </c>
      <c r="C14" s="5" t="s">
        <v>195</v>
      </c>
      <c r="D14" s="7"/>
      <c r="E14" s="8"/>
      <c r="F14" s="9">
        <v>3024.3</v>
      </c>
      <c r="I14" s="10" t="s">
        <v>9</v>
      </c>
      <c r="J14" s="5" t="s">
        <v>195</v>
      </c>
    </row>
    <row r="15" spans="1:10">
      <c r="A15" s="5" t="s">
        <v>196</v>
      </c>
      <c r="B15" s="6">
        <v>44926.67027746528</v>
      </c>
      <c r="C15" s="5" t="s">
        <v>195</v>
      </c>
      <c r="D15" s="7"/>
      <c r="E15" s="8"/>
      <c r="H15" s="9">
        <v>480.2</v>
      </c>
      <c r="I15" s="10" t="s">
        <v>37</v>
      </c>
      <c r="J15" s="5" t="s">
        <v>195</v>
      </c>
    </row>
    <row r="16" spans="1:10">
      <c r="A16" s="11" t="s">
        <v>22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23</v>
      </c>
      <c r="B17" s="13" t="s">
        <v>24</v>
      </c>
      <c r="C17" s="13" t="s">
        <v>25</v>
      </c>
      <c r="D17" s="28">
        <v>112517565</v>
      </c>
      <c r="E17" s="14">
        <v>112517748</v>
      </c>
      <c r="H17" s="9"/>
      <c r="I17" s="10"/>
      <c r="J17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269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5" t="s">
        <v>0</v>
      </c>
      <c r="B22" s="95" t="s">
        <v>2</v>
      </c>
      <c r="C22" s="95" t="s">
        <v>3</v>
      </c>
      <c r="D22" s="95" t="s">
        <v>4</v>
      </c>
      <c r="E22" s="95" t="s">
        <v>5</v>
      </c>
      <c r="F22" s="97" t="s">
        <v>6</v>
      </c>
      <c r="G22" s="98"/>
      <c r="H22" s="99"/>
      <c r="I22" s="95" t="s">
        <v>7</v>
      </c>
      <c r="J22" s="95" t="s">
        <v>8</v>
      </c>
    </row>
    <row r="23" spans="1:10">
      <c r="A23" s="96"/>
      <c r="B23" s="96"/>
      <c r="C23" s="96"/>
      <c r="D23" s="96"/>
      <c r="E23" s="96"/>
      <c r="F23" s="4" t="s">
        <v>9</v>
      </c>
      <c r="G23" s="4" t="s">
        <v>10</v>
      </c>
      <c r="H23" s="4" t="s">
        <v>11</v>
      </c>
      <c r="I23" s="96"/>
      <c r="J23" s="96"/>
    </row>
    <row r="24" spans="1:10">
      <c r="A24" s="17" t="s">
        <v>270</v>
      </c>
      <c r="B24" s="30"/>
      <c r="C24" s="30"/>
    </row>
    <row r="25" spans="1:10">
      <c r="A25" s="11" t="s">
        <v>22</v>
      </c>
      <c r="B25" s="3"/>
      <c r="C25" s="3"/>
    </row>
    <row r="26" spans="1:10">
      <c r="A26" s="13" t="s">
        <v>23</v>
      </c>
      <c r="B26" s="13" t="s">
        <v>24</v>
      </c>
      <c r="C26" s="13" t="s">
        <v>25</v>
      </c>
    </row>
    <row r="27" spans="1:10">
      <c r="A27" s="29"/>
      <c r="B27" s="29"/>
      <c r="C27" s="29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216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5" t="s">
        <v>0</v>
      </c>
      <c r="B31" s="95" t="s">
        <v>2</v>
      </c>
      <c r="C31" s="95" t="s">
        <v>3</v>
      </c>
      <c r="D31" s="95" t="s">
        <v>4</v>
      </c>
      <c r="E31" s="95" t="s">
        <v>5</v>
      </c>
      <c r="F31" s="97" t="s">
        <v>6</v>
      </c>
      <c r="G31" s="98"/>
      <c r="H31" s="99"/>
      <c r="I31" s="95" t="s">
        <v>7</v>
      </c>
      <c r="J31" s="95" t="s">
        <v>8</v>
      </c>
    </row>
    <row r="32" spans="1:10">
      <c r="A32" s="96"/>
      <c r="B32" s="96"/>
      <c r="C32" s="96"/>
      <c r="D32" s="96"/>
      <c r="E32" s="96"/>
      <c r="F32" s="4" t="s">
        <v>9</v>
      </c>
      <c r="G32" s="4" t="s">
        <v>10</v>
      </c>
      <c r="H32" s="4" t="s">
        <v>11</v>
      </c>
      <c r="I32" s="96"/>
      <c r="J32" s="96"/>
    </row>
    <row r="33" spans="1:10">
      <c r="A33" s="5" t="s">
        <v>263</v>
      </c>
      <c r="B33" s="6">
        <v>44929.797331944443</v>
      </c>
      <c r="C33" s="5" t="s">
        <v>195</v>
      </c>
      <c r="D33" s="7"/>
      <c r="E33" s="8"/>
      <c r="F33" s="9">
        <v>5660.94</v>
      </c>
      <c r="I33" s="10" t="s">
        <v>9</v>
      </c>
      <c r="J33" s="5" t="s">
        <v>195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>
      <c r="A35" s="13" t="s">
        <v>23</v>
      </c>
      <c r="B35" s="13" t="s">
        <v>24</v>
      </c>
      <c r="C35" s="13" t="s">
        <v>25</v>
      </c>
      <c r="D35" s="28">
        <v>112521222</v>
      </c>
      <c r="E35" s="14">
        <v>112521422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271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95" t="s">
        <v>0</v>
      </c>
      <c r="B40" s="95" t="s">
        <v>2</v>
      </c>
      <c r="C40" s="95" t="s">
        <v>3</v>
      </c>
      <c r="D40" s="95" t="s">
        <v>4</v>
      </c>
      <c r="E40" s="95" t="s">
        <v>5</v>
      </c>
      <c r="F40" s="97" t="s">
        <v>6</v>
      </c>
      <c r="G40" s="98"/>
      <c r="H40" s="99"/>
      <c r="I40" s="95" t="s">
        <v>7</v>
      </c>
      <c r="J40" s="95" t="s">
        <v>8</v>
      </c>
    </row>
    <row r="41" spans="1:10">
      <c r="A41" s="96"/>
      <c r="B41" s="96"/>
      <c r="C41" s="96"/>
      <c r="D41" s="96"/>
      <c r="E41" s="96"/>
      <c r="F41" s="4" t="s">
        <v>9</v>
      </c>
      <c r="G41" s="4" t="s">
        <v>10</v>
      </c>
      <c r="H41" s="4" t="s">
        <v>11</v>
      </c>
      <c r="I41" s="96"/>
      <c r="J41" s="96"/>
    </row>
    <row r="42" spans="1:10">
      <c r="A42" s="5" t="s">
        <v>303</v>
      </c>
      <c r="B42" s="6">
        <v>44930.792923622685</v>
      </c>
      <c r="C42" s="5" t="s">
        <v>195</v>
      </c>
      <c r="D42" s="7"/>
      <c r="E42" s="8"/>
      <c r="F42" s="9">
        <v>10339.5</v>
      </c>
      <c r="I42" s="10" t="s">
        <v>9</v>
      </c>
      <c r="J42" s="5" t="s">
        <v>195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8"/>
    </row>
    <row r="44" spans="1:10" ht="15.75">
      <c r="A44" s="13" t="s">
        <v>23</v>
      </c>
      <c r="B44" s="13" t="s">
        <v>24</v>
      </c>
      <c r="C44" s="13" t="s">
        <v>25</v>
      </c>
      <c r="D44" s="28">
        <v>112521223</v>
      </c>
      <c r="E44" s="14">
        <v>112521423</v>
      </c>
      <c r="H44" s="9"/>
      <c r="I44" s="10"/>
      <c r="J44" s="8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323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95" t="s">
        <v>0</v>
      </c>
      <c r="B49" s="95" t="s">
        <v>2</v>
      </c>
      <c r="C49" s="95" t="s">
        <v>3</v>
      </c>
      <c r="D49" s="95" t="s">
        <v>4</v>
      </c>
      <c r="E49" s="95" t="s">
        <v>5</v>
      </c>
      <c r="F49" s="97" t="s">
        <v>6</v>
      </c>
      <c r="G49" s="98"/>
      <c r="H49" s="99"/>
      <c r="I49" s="95" t="s">
        <v>7</v>
      </c>
      <c r="J49" s="95" t="s">
        <v>8</v>
      </c>
    </row>
    <row r="50" spans="1:10">
      <c r="A50" s="96"/>
      <c r="B50" s="96"/>
      <c r="C50" s="96"/>
      <c r="D50" s="96"/>
      <c r="E50" s="96"/>
      <c r="F50" s="4" t="s">
        <v>9</v>
      </c>
      <c r="G50" s="4" t="s">
        <v>10</v>
      </c>
      <c r="H50" s="4" t="s">
        <v>11</v>
      </c>
      <c r="I50" s="96"/>
      <c r="J50" s="96"/>
    </row>
    <row r="51" spans="1:10">
      <c r="A51" s="5" t="s">
        <v>353</v>
      </c>
      <c r="B51" s="6">
        <v>44931.790285162038</v>
      </c>
      <c r="C51" s="5" t="s">
        <v>195</v>
      </c>
      <c r="D51" s="7"/>
      <c r="E51" s="8"/>
      <c r="F51" s="9">
        <v>6691.5</v>
      </c>
      <c r="I51" s="10" t="s">
        <v>9</v>
      </c>
      <c r="J51" s="5" t="s">
        <v>195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>
      <c r="A53" s="13" t="s">
        <v>23</v>
      </c>
      <c r="B53" s="13" t="s">
        <v>24</v>
      </c>
      <c r="C53" s="13" t="s">
        <v>25</v>
      </c>
      <c r="D53" s="28">
        <v>112546485</v>
      </c>
      <c r="E53" s="14">
        <v>112556961</v>
      </c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363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95" t="s">
        <v>0</v>
      </c>
      <c r="B58" s="95" t="s">
        <v>2</v>
      </c>
      <c r="C58" s="95" t="s">
        <v>3</v>
      </c>
      <c r="D58" s="95" t="s">
        <v>4</v>
      </c>
      <c r="E58" s="95" t="s">
        <v>5</v>
      </c>
      <c r="F58" s="97" t="s">
        <v>6</v>
      </c>
      <c r="G58" s="98"/>
      <c r="H58" s="99"/>
      <c r="I58" s="95" t="s">
        <v>7</v>
      </c>
      <c r="J58" s="95" t="s">
        <v>8</v>
      </c>
    </row>
    <row r="59" spans="1:10">
      <c r="A59" s="96"/>
      <c r="B59" s="96"/>
      <c r="C59" s="96"/>
      <c r="D59" s="96"/>
      <c r="E59" s="96"/>
      <c r="F59" s="4" t="s">
        <v>9</v>
      </c>
      <c r="G59" s="4" t="s">
        <v>10</v>
      </c>
      <c r="H59" s="4" t="s">
        <v>11</v>
      </c>
      <c r="I59" s="96"/>
      <c r="J59" s="96"/>
    </row>
    <row r="60" spans="1:10">
      <c r="A60" s="5" t="s">
        <v>417</v>
      </c>
      <c r="B60" s="6">
        <v>44932.796385243055</v>
      </c>
      <c r="C60" s="5" t="s">
        <v>195</v>
      </c>
      <c r="D60" s="7"/>
      <c r="E60" s="8"/>
      <c r="F60" s="9">
        <v>6179.66</v>
      </c>
      <c r="I60" s="10" t="s">
        <v>9</v>
      </c>
      <c r="J60" s="5" t="s">
        <v>195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>
      <c r="A62" s="13" t="s">
        <v>23</v>
      </c>
      <c r="B62" s="13" t="s">
        <v>24</v>
      </c>
      <c r="C62" s="13" t="s">
        <v>25</v>
      </c>
      <c r="D62" s="28">
        <v>112546720</v>
      </c>
      <c r="E62" s="14">
        <v>112556963</v>
      </c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366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95" t="s">
        <v>0</v>
      </c>
      <c r="B67" s="95" t="s">
        <v>2</v>
      </c>
      <c r="C67" s="95" t="s">
        <v>3</v>
      </c>
      <c r="D67" s="95" t="s">
        <v>4</v>
      </c>
      <c r="E67" s="95" t="s">
        <v>5</v>
      </c>
      <c r="F67" s="97" t="s">
        <v>6</v>
      </c>
      <c r="G67" s="98"/>
      <c r="H67" s="99"/>
      <c r="I67" s="95" t="s">
        <v>7</v>
      </c>
      <c r="J67" s="95" t="s">
        <v>8</v>
      </c>
    </row>
    <row r="68" spans="1:10">
      <c r="A68" s="96"/>
      <c r="B68" s="96"/>
      <c r="C68" s="96"/>
      <c r="D68" s="96"/>
      <c r="E68" s="96"/>
      <c r="F68" s="4" t="s">
        <v>9</v>
      </c>
      <c r="G68" s="4" t="s">
        <v>10</v>
      </c>
      <c r="H68" s="4" t="s">
        <v>11</v>
      </c>
      <c r="I68" s="96"/>
      <c r="J68" s="96"/>
    </row>
    <row r="69" spans="1:10">
      <c r="A69" s="5" t="s">
        <v>418</v>
      </c>
      <c r="B69" s="6">
        <v>44933.543843634259</v>
      </c>
      <c r="C69" s="5" t="s">
        <v>195</v>
      </c>
      <c r="D69" s="7"/>
      <c r="E69" s="8"/>
      <c r="F69" s="9">
        <v>4311.1899999999996</v>
      </c>
      <c r="I69" s="10" t="s">
        <v>9</v>
      </c>
      <c r="J69" s="5" t="s">
        <v>195</v>
      </c>
    </row>
    <row r="70" spans="1:10">
      <c r="A70" s="11" t="s">
        <v>22</v>
      </c>
      <c r="B70" s="3"/>
      <c r="C70" s="3"/>
      <c r="D70" s="7"/>
      <c r="E70" s="8"/>
      <c r="H70" s="9"/>
      <c r="I70" s="10"/>
      <c r="J70" s="5"/>
    </row>
    <row r="71" spans="1:10" ht="15.75">
      <c r="A71" s="13" t="s">
        <v>23</v>
      </c>
      <c r="B71" s="13" t="s">
        <v>24</v>
      </c>
      <c r="C71" s="13" t="s">
        <v>25</v>
      </c>
      <c r="D71" s="28">
        <v>112563539</v>
      </c>
      <c r="E71" s="14">
        <v>112563612</v>
      </c>
      <c r="H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433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95" t="s">
        <v>0</v>
      </c>
      <c r="B76" s="95" t="s">
        <v>2</v>
      </c>
      <c r="C76" s="95" t="s">
        <v>3</v>
      </c>
      <c r="D76" s="95" t="s">
        <v>4</v>
      </c>
      <c r="E76" s="95" t="s">
        <v>5</v>
      </c>
      <c r="F76" s="97" t="s">
        <v>6</v>
      </c>
      <c r="G76" s="98"/>
      <c r="H76" s="99"/>
      <c r="I76" s="95" t="s">
        <v>7</v>
      </c>
      <c r="J76" s="95" t="s">
        <v>8</v>
      </c>
    </row>
    <row r="77" spans="1:10">
      <c r="A77" s="96"/>
      <c r="B77" s="96"/>
      <c r="C77" s="96"/>
      <c r="D77" s="96"/>
      <c r="E77" s="96"/>
      <c r="F77" s="4" t="s">
        <v>9</v>
      </c>
      <c r="G77" s="4" t="s">
        <v>10</v>
      </c>
      <c r="H77" s="4" t="s">
        <v>11</v>
      </c>
      <c r="I77" s="96"/>
      <c r="J77" s="96"/>
    </row>
    <row r="78" spans="1:10">
      <c r="A78" s="5" t="s">
        <v>466</v>
      </c>
      <c r="B78" s="6">
        <v>44935.794534641202</v>
      </c>
      <c r="C78" s="5" t="s">
        <v>195</v>
      </c>
      <c r="D78" s="7"/>
      <c r="E78" s="8"/>
      <c r="F78" s="9">
        <v>7635.01</v>
      </c>
      <c r="I78" s="10" t="s">
        <v>9</v>
      </c>
      <c r="J78" s="5" t="s">
        <v>195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>
      <c r="A80" s="13" t="s">
        <v>23</v>
      </c>
      <c r="B80" s="13" t="s">
        <v>24</v>
      </c>
      <c r="C80" s="13" t="s">
        <v>25</v>
      </c>
      <c r="D80" s="47">
        <v>112584077</v>
      </c>
      <c r="E80" s="14">
        <v>112584215</v>
      </c>
      <c r="H80" s="9"/>
      <c r="I80" s="10"/>
      <c r="J80" s="5"/>
    </row>
    <row r="81" spans="1:10">
      <c r="D81" s="48" t="s">
        <v>577</v>
      </c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474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95" t="s">
        <v>0</v>
      </c>
      <c r="B85" s="95" t="s">
        <v>2</v>
      </c>
      <c r="C85" s="95" t="s">
        <v>3</v>
      </c>
      <c r="D85" s="95" t="s">
        <v>4</v>
      </c>
      <c r="E85" s="95" t="s">
        <v>5</v>
      </c>
      <c r="F85" s="97" t="s">
        <v>6</v>
      </c>
      <c r="G85" s="98"/>
      <c r="H85" s="99"/>
      <c r="I85" s="95" t="s">
        <v>7</v>
      </c>
      <c r="J85" s="95" t="s">
        <v>8</v>
      </c>
    </row>
    <row r="86" spans="1:10">
      <c r="A86" s="96"/>
      <c r="B86" s="96"/>
      <c r="C86" s="96"/>
      <c r="D86" s="96"/>
      <c r="E86" s="96"/>
      <c r="F86" s="4" t="s">
        <v>9</v>
      </c>
      <c r="G86" s="4" t="s">
        <v>10</v>
      </c>
      <c r="H86" s="4" t="s">
        <v>11</v>
      </c>
      <c r="I86" s="96"/>
      <c r="J86" s="96"/>
    </row>
    <row r="87" spans="1:10">
      <c r="A87" s="5" t="s">
        <v>501</v>
      </c>
      <c r="B87" s="6">
        <v>44936.794853460648</v>
      </c>
      <c r="C87" s="5" t="s">
        <v>195</v>
      </c>
      <c r="D87" s="7"/>
      <c r="E87" s="8"/>
      <c r="F87" s="9">
        <v>7886.89</v>
      </c>
      <c r="I87" s="10" t="s">
        <v>9</v>
      </c>
      <c r="J87" s="5" t="s">
        <v>195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5"/>
    </row>
    <row r="89" spans="1:10" ht="15.75">
      <c r="A89" s="13" t="s">
        <v>23</v>
      </c>
      <c r="B89" s="13" t="s">
        <v>24</v>
      </c>
      <c r="C89" s="13" t="s">
        <v>25</v>
      </c>
      <c r="D89" s="28">
        <v>112576500</v>
      </c>
      <c r="E89" s="14">
        <v>112576674</v>
      </c>
      <c r="H89" s="9"/>
      <c r="I89" s="10"/>
      <c r="J89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508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95" t="s">
        <v>0</v>
      </c>
      <c r="B94" s="95" t="s">
        <v>2</v>
      </c>
      <c r="C94" s="95" t="s">
        <v>3</v>
      </c>
      <c r="D94" s="95" t="s">
        <v>4</v>
      </c>
      <c r="E94" s="95" t="s">
        <v>5</v>
      </c>
      <c r="F94" s="97" t="s">
        <v>6</v>
      </c>
      <c r="G94" s="98"/>
      <c r="H94" s="99"/>
      <c r="I94" s="95" t="s">
        <v>7</v>
      </c>
      <c r="J94" s="95" t="s">
        <v>8</v>
      </c>
    </row>
    <row r="95" spans="1:10">
      <c r="A95" s="96"/>
      <c r="B95" s="96"/>
      <c r="C95" s="96"/>
      <c r="D95" s="96"/>
      <c r="E95" s="96"/>
      <c r="F95" s="4" t="s">
        <v>9</v>
      </c>
      <c r="G95" s="4" t="s">
        <v>10</v>
      </c>
      <c r="H95" s="4" t="s">
        <v>11</v>
      </c>
      <c r="I95" s="96"/>
      <c r="J95" s="96"/>
    </row>
    <row r="96" spans="1:10">
      <c r="A96" s="5" t="s">
        <v>534</v>
      </c>
      <c r="B96" s="6">
        <v>44937.792351249998</v>
      </c>
      <c r="C96" s="5" t="s">
        <v>195</v>
      </c>
      <c r="D96" s="7"/>
      <c r="E96" s="8"/>
      <c r="F96" s="9">
        <v>6985.28</v>
      </c>
      <c r="I96" s="10" t="s">
        <v>9</v>
      </c>
      <c r="J96" s="5" t="s">
        <v>195</v>
      </c>
    </row>
    <row r="97" spans="1:10">
      <c r="A97" s="11" t="s">
        <v>22</v>
      </c>
      <c r="B97" s="3"/>
      <c r="C97" s="3"/>
      <c r="D97" s="7"/>
      <c r="E97" s="8"/>
      <c r="H97" s="9"/>
      <c r="I97" s="10"/>
      <c r="J97" s="8"/>
    </row>
    <row r="98" spans="1:10" ht="15.75">
      <c r="A98" s="13" t="s">
        <v>23</v>
      </c>
      <c r="B98" s="13" t="s">
        <v>24</v>
      </c>
      <c r="C98" s="13" t="s">
        <v>25</v>
      </c>
      <c r="D98" s="28">
        <v>112584082</v>
      </c>
      <c r="E98" s="14">
        <v>112584216</v>
      </c>
      <c r="H98" s="9"/>
      <c r="I98" s="10"/>
      <c r="J98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541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95" t="s">
        <v>0</v>
      </c>
      <c r="B103" s="95" t="s">
        <v>2</v>
      </c>
      <c r="C103" s="95" t="s">
        <v>3</v>
      </c>
      <c r="D103" s="95" t="s">
        <v>4</v>
      </c>
      <c r="E103" s="95" t="s">
        <v>5</v>
      </c>
      <c r="F103" s="97" t="s">
        <v>6</v>
      </c>
      <c r="G103" s="98"/>
      <c r="H103" s="99"/>
      <c r="I103" s="95" t="s">
        <v>7</v>
      </c>
      <c r="J103" s="95" t="s">
        <v>8</v>
      </c>
    </row>
    <row r="104" spans="1:10">
      <c r="A104" s="96"/>
      <c r="B104" s="96"/>
      <c r="C104" s="96"/>
      <c r="D104" s="96"/>
      <c r="E104" s="96"/>
      <c r="F104" s="4" t="s">
        <v>9</v>
      </c>
      <c r="G104" s="4" t="s">
        <v>10</v>
      </c>
      <c r="H104" s="4" t="s">
        <v>11</v>
      </c>
      <c r="I104" s="96"/>
      <c r="J104" s="96"/>
    </row>
    <row r="105" spans="1:10">
      <c r="A105" s="5" t="s">
        <v>570</v>
      </c>
      <c r="B105" s="6">
        <v>44938.794190740744</v>
      </c>
      <c r="C105" s="5" t="s">
        <v>195</v>
      </c>
      <c r="D105" s="7"/>
      <c r="E105" s="8"/>
      <c r="F105" s="9">
        <v>5886.11</v>
      </c>
      <c r="I105" s="10" t="s">
        <v>9</v>
      </c>
      <c r="J105" s="5" t="s">
        <v>195</v>
      </c>
    </row>
    <row r="106" spans="1:10">
      <c r="A106" s="5" t="s">
        <v>570</v>
      </c>
      <c r="B106" s="6">
        <v>44938.794190740744</v>
      </c>
      <c r="C106" s="5" t="s">
        <v>195</v>
      </c>
      <c r="D106" s="7"/>
      <c r="E106" s="8"/>
      <c r="H106" s="9">
        <v>109</v>
      </c>
      <c r="I106" s="5" t="s">
        <v>36</v>
      </c>
      <c r="J106" s="5" t="s">
        <v>195</v>
      </c>
    </row>
    <row r="107" spans="1:10">
      <c r="A107" s="11" t="s">
        <v>22</v>
      </c>
      <c r="B107" s="3"/>
      <c r="C107" s="3"/>
      <c r="D107" s="7"/>
      <c r="E107" s="8"/>
      <c r="F107" s="9"/>
      <c r="I107" s="10"/>
      <c r="J107" s="8"/>
    </row>
    <row r="108" spans="1:10" ht="15.75">
      <c r="A108" s="13" t="s">
        <v>23</v>
      </c>
      <c r="B108" s="13" t="s">
        <v>24</v>
      </c>
      <c r="C108" s="13" t="s">
        <v>25</v>
      </c>
      <c r="D108" s="28">
        <v>112587074</v>
      </c>
      <c r="E108" s="14">
        <v>112603551</v>
      </c>
      <c r="F108" s="9"/>
      <c r="I108" s="10"/>
      <c r="J108" s="8"/>
    </row>
    <row r="109" spans="1:10">
      <c r="A109" s="5"/>
      <c r="B109" s="6"/>
      <c r="C109" s="5"/>
      <c r="D109" s="7"/>
      <c r="E109" s="8"/>
      <c r="F109" s="9"/>
      <c r="I109" s="10"/>
      <c r="J109" s="8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585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95" t="s">
        <v>0</v>
      </c>
      <c r="B113" s="95" t="s">
        <v>2</v>
      </c>
      <c r="C113" s="95" t="s">
        <v>3</v>
      </c>
      <c r="D113" s="95" t="s">
        <v>4</v>
      </c>
      <c r="E113" s="95" t="s">
        <v>5</v>
      </c>
      <c r="F113" s="97" t="s">
        <v>6</v>
      </c>
      <c r="G113" s="98"/>
      <c r="H113" s="99"/>
      <c r="I113" s="95" t="s">
        <v>7</v>
      </c>
      <c r="J113" s="95" t="s">
        <v>8</v>
      </c>
    </row>
    <row r="114" spans="1:10">
      <c r="A114" s="96"/>
      <c r="B114" s="96"/>
      <c r="C114" s="96"/>
      <c r="D114" s="96"/>
      <c r="E114" s="96"/>
      <c r="F114" s="4" t="s">
        <v>9</v>
      </c>
      <c r="G114" s="4" t="s">
        <v>10</v>
      </c>
      <c r="H114" s="4" t="s">
        <v>11</v>
      </c>
      <c r="I114" s="96"/>
      <c r="J114" s="96"/>
    </row>
    <row r="115" spans="1:10">
      <c r="A115" s="5" t="s">
        <v>631</v>
      </c>
      <c r="B115" s="6">
        <v>44939.794676203703</v>
      </c>
      <c r="C115" s="5" t="s">
        <v>195</v>
      </c>
      <c r="D115" s="7"/>
      <c r="E115" s="8"/>
      <c r="F115" s="9">
        <v>5964.99</v>
      </c>
      <c r="I115" s="10" t="s">
        <v>9</v>
      </c>
      <c r="J115" s="5" t="s">
        <v>195</v>
      </c>
    </row>
    <row r="116" spans="1:10">
      <c r="A116" s="11" t="s">
        <v>22</v>
      </c>
      <c r="B116" s="3"/>
      <c r="C116" s="3"/>
      <c r="D116" s="7"/>
      <c r="E116" s="8"/>
      <c r="H116" s="9"/>
      <c r="I116" s="5"/>
      <c r="J116" s="8"/>
    </row>
    <row r="117" spans="1:10" ht="15.75">
      <c r="A117" s="13" t="s">
        <v>23</v>
      </c>
      <c r="B117" s="13" t="s">
        <v>24</v>
      </c>
      <c r="C117" s="13" t="s">
        <v>25</v>
      </c>
      <c r="D117" s="28">
        <v>112587078</v>
      </c>
      <c r="E117" s="14">
        <v>112587241</v>
      </c>
      <c r="H117" s="9"/>
      <c r="I117" s="5"/>
      <c r="J117" s="8"/>
    </row>
    <row r="118" spans="1:10">
      <c r="A118" s="5"/>
      <c r="B118" s="6"/>
      <c r="C118" s="5"/>
      <c r="D118" s="7"/>
      <c r="E118" s="8"/>
      <c r="H118" s="9"/>
      <c r="I118" s="5"/>
      <c r="J118" s="8"/>
    </row>
    <row r="119" spans="1:10">
      <c r="A119" s="5"/>
      <c r="B119" s="6"/>
      <c r="C119" s="5"/>
      <c r="D119" s="7"/>
      <c r="E119" s="8"/>
      <c r="H119" s="9"/>
      <c r="I119" s="5"/>
      <c r="J119" s="8"/>
    </row>
    <row r="120" spans="1:10">
      <c r="A120" s="1" t="s">
        <v>0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3" t="s">
        <v>581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95" t="s">
        <v>0</v>
      </c>
      <c r="B122" s="95" t="s">
        <v>2</v>
      </c>
      <c r="C122" s="95" t="s">
        <v>3</v>
      </c>
      <c r="D122" s="95" t="s">
        <v>4</v>
      </c>
      <c r="E122" s="95" t="s">
        <v>5</v>
      </c>
      <c r="F122" s="97" t="s">
        <v>6</v>
      </c>
      <c r="G122" s="98"/>
      <c r="H122" s="99"/>
      <c r="I122" s="95" t="s">
        <v>7</v>
      </c>
      <c r="J122" s="95" t="s">
        <v>8</v>
      </c>
    </row>
    <row r="123" spans="1:10">
      <c r="A123" s="96"/>
      <c r="B123" s="96"/>
      <c r="C123" s="96"/>
      <c r="D123" s="96"/>
      <c r="E123" s="96"/>
      <c r="F123" s="4" t="s">
        <v>9</v>
      </c>
      <c r="G123" s="4" t="s">
        <v>10</v>
      </c>
      <c r="H123" s="4" t="s">
        <v>11</v>
      </c>
      <c r="I123" s="96"/>
      <c r="J123" s="96"/>
    </row>
    <row r="124" spans="1:10">
      <c r="A124" s="5" t="s">
        <v>632</v>
      </c>
      <c r="B124" s="6">
        <v>44940.572449560183</v>
      </c>
      <c r="C124" s="5" t="s">
        <v>195</v>
      </c>
      <c r="D124" s="7"/>
      <c r="E124" s="8"/>
      <c r="F124" s="9">
        <v>4617.74</v>
      </c>
      <c r="I124" s="10" t="s">
        <v>9</v>
      </c>
      <c r="J124" s="5" t="s">
        <v>195</v>
      </c>
    </row>
    <row r="125" spans="1:10">
      <c r="A125" s="11" t="s">
        <v>22</v>
      </c>
      <c r="B125" s="3"/>
      <c r="C125" s="3"/>
      <c r="D125" s="7"/>
      <c r="E125" s="8"/>
      <c r="H125" s="9"/>
      <c r="I125" s="5"/>
      <c r="J125" s="8"/>
    </row>
    <row r="126" spans="1:10" ht="15.75">
      <c r="A126" s="13" t="s">
        <v>23</v>
      </c>
      <c r="B126" s="13" t="s">
        <v>24</v>
      </c>
      <c r="C126" s="13" t="s">
        <v>25</v>
      </c>
      <c r="D126" s="28">
        <v>112603330</v>
      </c>
      <c r="E126" s="14">
        <v>112603548</v>
      </c>
      <c r="H126" s="9"/>
      <c r="I126" s="5"/>
      <c r="J126" s="8"/>
    </row>
    <row r="129" spans="1:10">
      <c r="A129" s="1" t="s">
        <v>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3" t="s">
        <v>647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95" t="s">
        <v>0</v>
      </c>
      <c r="B131" s="95" t="s">
        <v>2</v>
      </c>
      <c r="C131" s="95" t="s">
        <v>3</v>
      </c>
      <c r="D131" s="95" t="s">
        <v>4</v>
      </c>
      <c r="E131" s="95" t="s">
        <v>5</v>
      </c>
      <c r="F131" s="97" t="s">
        <v>6</v>
      </c>
      <c r="G131" s="98"/>
      <c r="H131" s="99"/>
      <c r="I131" s="95" t="s">
        <v>7</v>
      </c>
      <c r="J131" s="95" t="s">
        <v>8</v>
      </c>
    </row>
    <row r="132" spans="1:10">
      <c r="A132" s="96"/>
      <c r="B132" s="96"/>
      <c r="C132" s="96"/>
      <c r="D132" s="96"/>
      <c r="E132" s="96"/>
      <c r="F132" s="4" t="s">
        <v>9</v>
      </c>
      <c r="G132" s="4" t="s">
        <v>10</v>
      </c>
      <c r="H132" s="4" t="s">
        <v>11</v>
      </c>
      <c r="I132" s="96"/>
      <c r="J132" s="96"/>
    </row>
    <row r="133" spans="1:10">
      <c r="A133" s="5" t="s">
        <v>676</v>
      </c>
      <c r="B133" s="6">
        <v>44942.803089583336</v>
      </c>
      <c r="C133" s="5" t="s">
        <v>195</v>
      </c>
      <c r="D133" s="7"/>
      <c r="E133" s="8"/>
      <c r="F133" s="9">
        <v>4514.37</v>
      </c>
      <c r="I133" s="10" t="s">
        <v>9</v>
      </c>
      <c r="J133" s="5" t="s">
        <v>195</v>
      </c>
    </row>
    <row r="134" spans="1:10">
      <c r="A134" s="11" t="s">
        <v>22</v>
      </c>
      <c r="B134" s="3"/>
      <c r="C134" s="3"/>
      <c r="D134" s="7"/>
      <c r="E134" s="8"/>
      <c r="H134" s="9"/>
      <c r="I134" s="10"/>
      <c r="J134" s="5"/>
    </row>
    <row r="135" spans="1:10" ht="15.75">
      <c r="A135" s="13" t="s">
        <v>23</v>
      </c>
      <c r="B135" s="13" t="s">
        <v>24</v>
      </c>
      <c r="C135" s="13" t="s">
        <v>25</v>
      </c>
      <c r="D135" s="28">
        <v>112617206</v>
      </c>
      <c r="E135" s="14">
        <v>112617446</v>
      </c>
      <c r="H135" s="9"/>
      <c r="I135" s="10"/>
      <c r="J135" s="5"/>
    </row>
    <row r="138" spans="1:10">
      <c r="A138" s="1" t="s">
        <v>0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3" t="s">
        <v>687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95" t="s">
        <v>0</v>
      </c>
      <c r="B140" s="95" t="s">
        <v>2</v>
      </c>
      <c r="C140" s="95" t="s">
        <v>3</v>
      </c>
      <c r="D140" s="95" t="s">
        <v>4</v>
      </c>
      <c r="E140" s="95" t="s">
        <v>5</v>
      </c>
      <c r="F140" s="97" t="s">
        <v>6</v>
      </c>
      <c r="G140" s="98"/>
      <c r="H140" s="99"/>
      <c r="I140" s="95" t="s">
        <v>7</v>
      </c>
      <c r="J140" s="95" t="s">
        <v>8</v>
      </c>
    </row>
    <row r="141" spans="1:10">
      <c r="A141" s="96"/>
      <c r="B141" s="96"/>
      <c r="C141" s="96"/>
      <c r="D141" s="96"/>
      <c r="E141" s="96"/>
      <c r="F141" s="4" t="s">
        <v>9</v>
      </c>
      <c r="G141" s="4" t="s">
        <v>10</v>
      </c>
      <c r="H141" s="4" t="s">
        <v>11</v>
      </c>
      <c r="I141" s="96"/>
      <c r="J141" s="96"/>
    </row>
    <row r="142" spans="1:10">
      <c r="A142" s="5" t="s">
        <v>715</v>
      </c>
      <c r="B142" s="6">
        <v>44943.793718159723</v>
      </c>
      <c r="C142" s="5" t="s">
        <v>195</v>
      </c>
      <c r="D142" s="7"/>
      <c r="E142" s="8"/>
      <c r="F142" s="9">
        <v>6378.04</v>
      </c>
      <c r="I142" s="10" t="s">
        <v>9</v>
      </c>
      <c r="J142" s="5" t="s">
        <v>195</v>
      </c>
    </row>
    <row r="143" spans="1:10">
      <c r="A143" s="5" t="s">
        <v>715</v>
      </c>
      <c r="B143" s="6">
        <v>44943.793718159723</v>
      </c>
      <c r="C143" s="5" t="s">
        <v>195</v>
      </c>
      <c r="D143" s="7"/>
      <c r="E143" s="8"/>
      <c r="H143" s="9">
        <v>454.54</v>
      </c>
      <c r="I143" s="10" t="s">
        <v>37</v>
      </c>
      <c r="J143" s="5" t="s">
        <v>195</v>
      </c>
    </row>
    <row r="144" spans="1:10">
      <c r="A144" s="11" t="s">
        <v>22</v>
      </c>
      <c r="B144" s="3"/>
      <c r="C144" s="3"/>
      <c r="D144" s="7"/>
      <c r="E144" s="8"/>
      <c r="G144" s="9"/>
      <c r="I144" s="10"/>
      <c r="J144" s="5"/>
    </row>
    <row r="145" spans="1:10" ht="15.75">
      <c r="A145" s="13" t="s">
        <v>23</v>
      </c>
      <c r="B145" s="13" t="s">
        <v>24</v>
      </c>
      <c r="C145" s="13" t="s">
        <v>25</v>
      </c>
      <c r="D145" s="28">
        <v>112617210</v>
      </c>
      <c r="E145" s="14">
        <v>112617447</v>
      </c>
      <c r="G145" s="9"/>
      <c r="I145" s="10"/>
      <c r="J145" s="5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725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95" t="s">
        <v>0</v>
      </c>
      <c r="B150" s="95" t="s">
        <v>2</v>
      </c>
      <c r="C150" s="95" t="s">
        <v>3</v>
      </c>
      <c r="D150" s="95" t="s">
        <v>4</v>
      </c>
      <c r="E150" s="95" t="s">
        <v>5</v>
      </c>
      <c r="F150" s="97" t="s">
        <v>6</v>
      </c>
      <c r="G150" s="98"/>
      <c r="H150" s="99"/>
      <c r="I150" s="95" t="s">
        <v>7</v>
      </c>
      <c r="J150" s="95" t="s">
        <v>8</v>
      </c>
    </row>
    <row r="151" spans="1:10">
      <c r="A151" s="96"/>
      <c r="B151" s="96"/>
      <c r="C151" s="96"/>
      <c r="D151" s="96"/>
      <c r="E151" s="96"/>
      <c r="F151" s="4" t="s">
        <v>9</v>
      </c>
      <c r="G151" s="4" t="s">
        <v>10</v>
      </c>
      <c r="H151" s="4" t="s">
        <v>11</v>
      </c>
      <c r="I151" s="96"/>
      <c r="J151" s="96"/>
    </row>
    <row r="152" spans="1:10">
      <c r="A152" s="5" t="s">
        <v>755</v>
      </c>
      <c r="B152" s="6">
        <v>44944.79349478009</v>
      </c>
      <c r="C152" s="5" t="s">
        <v>195</v>
      </c>
      <c r="D152" s="7"/>
      <c r="E152" s="8"/>
      <c r="F152" s="9">
        <v>9797.74</v>
      </c>
      <c r="I152" s="10" t="s">
        <v>9</v>
      </c>
      <c r="J152" s="5" t="s">
        <v>195</v>
      </c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5"/>
    </row>
    <row r="154" spans="1:10" ht="15.75">
      <c r="A154" s="13" t="s">
        <v>23</v>
      </c>
      <c r="B154" s="13" t="s">
        <v>24</v>
      </c>
      <c r="C154" s="13" t="s">
        <v>25</v>
      </c>
      <c r="D154" s="59">
        <v>112624933</v>
      </c>
      <c r="E154" s="14">
        <v>112625177</v>
      </c>
      <c r="F154" s="9"/>
      <c r="I154" s="10"/>
      <c r="J154" s="5"/>
    </row>
    <row r="155" spans="1:10">
      <c r="D155" s="61" t="s">
        <v>641</v>
      </c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769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5" t="s">
        <v>0</v>
      </c>
      <c r="B159" s="95" t="s">
        <v>2</v>
      </c>
      <c r="C159" s="95" t="s">
        <v>3</v>
      </c>
      <c r="D159" s="95" t="s">
        <v>4</v>
      </c>
      <c r="E159" s="95" t="s">
        <v>5</v>
      </c>
      <c r="F159" s="97" t="s">
        <v>6</v>
      </c>
      <c r="G159" s="98"/>
      <c r="H159" s="99"/>
      <c r="I159" s="95" t="s">
        <v>7</v>
      </c>
      <c r="J159" s="95" t="s">
        <v>8</v>
      </c>
    </row>
    <row r="160" spans="1:10">
      <c r="A160" s="96"/>
      <c r="B160" s="96"/>
      <c r="C160" s="96"/>
      <c r="D160" s="96"/>
      <c r="E160" s="96"/>
      <c r="F160" s="4" t="s">
        <v>9</v>
      </c>
      <c r="G160" s="4" t="s">
        <v>10</v>
      </c>
      <c r="H160" s="4" t="s">
        <v>11</v>
      </c>
      <c r="I160" s="96"/>
      <c r="J160" s="96"/>
    </row>
    <row r="161" spans="1:10">
      <c r="A161" s="5" t="s">
        <v>795</v>
      </c>
      <c r="B161" s="6">
        <v>44945.798584467593</v>
      </c>
      <c r="C161" s="5" t="s">
        <v>195</v>
      </c>
      <c r="D161" s="7"/>
      <c r="E161" s="8"/>
      <c r="F161" s="9">
        <v>7792.32</v>
      </c>
      <c r="I161" s="10" t="s">
        <v>9</v>
      </c>
      <c r="J161" s="5" t="s">
        <v>195</v>
      </c>
    </row>
    <row r="162" spans="1:10">
      <c r="A162" s="5" t="s">
        <v>795</v>
      </c>
      <c r="B162" s="6">
        <v>44945.798584467593</v>
      </c>
      <c r="C162" s="5" t="s">
        <v>195</v>
      </c>
      <c r="D162" s="7"/>
      <c r="E162" s="8"/>
      <c r="H162" s="9">
        <v>313.39999999999998</v>
      </c>
      <c r="I162" s="5" t="s">
        <v>36</v>
      </c>
      <c r="J162" s="5" t="s">
        <v>195</v>
      </c>
    </row>
    <row r="163" spans="1:10">
      <c r="A163" s="11" t="s">
        <v>22</v>
      </c>
      <c r="B163" s="3"/>
      <c r="C163" s="3"/>
      <c r="D163" s="7"/>
      <c r="E163" s="8"/>
      <c r="H163" s="9"/>
      <c r="I163" s="10"/>
      <c r="J163" s="5"/>
    </row>
    <row r="164" spans="1:10" ht="15.75">
      <c r="A164" s="13" t="s">
        <v>23</v>
      </c>
      <c r="B164" s="13" t="s">
        <v>24</v>
      </c>
      <c r="C164" s="13" t="s">
        <v>25</v>
      </c>
      <c r="D164" s="59">
        <v>112626656</v>
      </c>
      <c r="E164" s="14">
        <v>112636362</v>
      </c>
      <c r="H164" s="9"/>
      <c r="I164" s="10"/>
      <c r="J164" s="5"/>
    </row>
    <row r="165" spans="1:10">
      <c r="D165" s="61" t="s">
        <v>641</v>
      </c>
    </row>
    <row r="167" spans="1:10">
      <c r="A167" s="1" t="s">
        <v>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3" t="s">
        <v>806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95" t="s">
        <v>0</v>
      </c>
      <c r="B169" s="95" t="s">
        <v>2</v>
      </c>
      <c r="C169" s="95" t="s">
        <v>3</v>
      </c>
      <c r="D169" s="95" t="s">
        <v>4</v>
      </c>
      <c r="E169" s="95" t="s">
        <v>5</v>
      </c>
      <c r="F169" s="97" t="s">
        <v>6</v>
      </c>
      <c r="G169" s="98"/>
      <c r="H169" s="99"/>
      <c r="I169" s="95" t="s">
        <v>7</v>
      </c>
      <c r="J169" s="95" t="s">
        <v>8</v>
      </c>
    </row>
    <row r="170" spans="1:10">
      <c r="A170" s="96"/>
      <c r="B170" s="96"/>
      <c r="C170" s="96"/>
      <c r="D170" s="96"/>
      <c r="E170" s="96"/>
      <c r="F170" s="4" t="s">
        <v>9</v>
      </c>
      <c r="G170" s="4" t="s">
        <v>10</v>
      </c>
      <c r="H170" s="4" t="s">
        <v>11</v>
      </c>
      <c r="I170" s="96"/>
      <c r="J170" s="96"/>
    </row>
    <row r="171" spans="1:10">
      <c r="A171" s="5" t="s">
        <v>857</v>
      </c>
      <c r="B171" s="6">
        <v>44946.797274004632</v>
      </c>
      <c r="C171" s="5" t="s">
        <v>195</v>
      </c>
      <c r="D171" s="7"/>
      <c r="E171" s="8"/>
      <c r="F171" s="9">
        <v>6726.85</v>
      </c>
      <c r="I171" s="10" t="s">
        <v>9</v>
      </c>
      <c r="J171" s="5" t="s">
        <v>195</v>
      </c>
    </row>
    <row r="172" spans="1:10">
      <c r="A172" s="11" t="s">
        <v>22</v>
      </c>
      <c r="B172" s="3"/>
      <c r="C172" s="3"/>
      <c r="D172" s="10"/>
      <c r="E172" s="8"/>
      <c r="H172" s="9"/>
      <c r="I172" s="10"/>
      <c r="J172" s="5"/>
    </row>
    <row r="173" spans="1:10" ht="15.75">
      <c r="A173" s="13" t="s">
        <v>23</v>
      </c>
      <c r="B173" s="13" t="s">
        <v>24</v>
      </c>
      <c r="C173" s="13" t="s">
        <v>25</v>
      </c>
      <c r="D173" s="28">
        <v>112633242</v>
      </c>
      <c r="E173" s="14">
        <v>112636363</v>
      </c>
      <c r="H173" s="9"/>
      <c r="I173" s="10"/>
      <c r="J173" s="5"/>
    </row>
    <row r="174" spans="1:10">
      <c r="A174" s="5"/>
      <c r="B174" s="6"/>
      <c r="C174" s="5"/>
      <c r="D174" s="7"/>
      <c r="E174" s="8"/>
      <c r="H174" s="9"/>
      <c r="I174" s="10"/>
      <c r="J174" s="5"/>
    </row>
    <row r="175" spans="1:10">
      <c r="A175" s="5"/>
      <c r="B175" s="6"/>
      <c r="C175" s="5"/>
      <c r="D175" s="7"/>
      <c r="E175" s="8"/>
      <c r="H175" s="9"/>
      <c r="I175" s="10"/>
      <c r="J175" s="5"/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802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95" t="s">
        <v>0</v>
      </c>
      <c r="B178" s="95" t="s">
        <v>2</v>
      </c>
      <c r="C178" s="95" t="s">
        <v>3</v>
      </c>
      <c r="D178" s="95" t="s">
        <v>4</v>
      </c>
      <c r="E178" s="95" t="s">
        <v>5</v>
      </c>
      <c r="F178" s="97" t="s">
        <v>6</v>
      </c>
      <c r="G178" s="98"/>
      <c r="H178" s="99"/>
      <c r="I178" s="95" t="s">
        <v>7</v>
      </c>
      <c r="J178" s="95" t="s">
        <v>8</v>
      </c>
    </row>
    <row r="179" spans="1:10">
      <c r="A179" s="96"/>
      <c r="B179" s="96"/>
      <c r="C179" s="96"/>
      <c r="D179" s="96"/>
      <c r="E179" s="96"/>
      <c r="F179" s="4" t="s">
        <v>9</v>
      </c>
      <c r="G179" s="4" t="s">
        <v>10</v>
      </c>
      <c r="H179" s="4" t="s">
        <v>11</v>
      </c>
      <c r="I179" s="96"/>
      <c r="J179" s="96"/>
    </row>
    <row r="180" spans="1:10">
      <c r="A180" s="5" t="s">
        <v>858</v>
      </c>
      <c r="B180" s="6">
        <v>44947.549077835647</v>
      </c>
      <c r="C180" s="5" t="s">
        <v>195</v>
      </c>
      <c r="D180" s="7"/>
      <c r="E180" s="8"/>
      <c r="F180" s="9">
        <v>3194.7</v>
      </c>
      <c r="I180" s="10" t="s">
        <v>9</v>
      </c>
      <c r="J180" s="5" t="s">
        <v>195</v>
      </c>
    </row>
    <row r="181" spans="1:10">
      <c r="A181" s="5" t="s">
        <v>858</v>
      </c>
      <c r="B181" s="6">
        <v>44947.549077835647</v>
      </c>
      <c r="C181" s="5" t="s">
        <v>195</v>
      </c>
      <c r="D181" s="7"/>
      <c r="E181" s="8"/>
      <c r="H181" s="9">
        <v>47.3</v>
      </c>
      <c r="I181" s="5" t="s">
        <v>36</v>
      </c>
      <c r="J181" s="5" t="s">
        <v>195</v>
      </c>
    </row>
    <row r="182" spans="1:10">
      <c r="A182" s="11" t="s">
        <v>22</v>
      </c>
      <c r="B182" s="3"/>
      <c r="C182" s="3"/>
      <c r="D182" s="10"/>
      <c r="E182" s="8"/>
      <c r="H182" s="9"/>
      <c r="I182" s="10"/>
      <c r="J182" s="5"/>
    </row>
    <row r="183" spans="1:10" ht="15.75">
      <c r="A183" s="13" t="s">
        <v>23</v>
      </c>
      <c r="B183" s="13" t="s">
        <v>24</v>
      </c>
      <c r="C183" s="13" t="s">
        <v>25</v>
      </c>
      <c r="D183" s="69">
        <v>112644381</v>
      </c>
      <c r="E183" s="14">
        <v>112644461</v>
      </c>
      <c r="H183" s="9"/>
      <c r="I183" s="10"/>
      <c r="J183" s="5"/>
    </row>
    <row r="184" spans="1:10">
      <c r="D184" s="35" t="s">
        <v>641</v>
      </c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940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95" t="s">
        <v>0</v>
      </c>
      <c r="B188" s="95" t="s">
        <v>2</v>
      </c>
      <c r="C188" s="95" t="s">
        <v>3</v>
      </c>
      <c r="D188" s="95" t="s">
        <v>4</v>
      </c>
      <c r="E188" s="95" t="s">
        <v>5</v>
      </c>
      <c r="F188" s="97" t="s">
        <v>6</v>
      </c>
      <c r="G188" s="98"/>
      <c r="H188" s="99"/>
      <c r="I188" s="95" t="s">
        <v>7</v>
      </c>
      <c r="J188" s="95" t="s">
        <v>8</v>
      </c>
    </row>
    <row r="189" spans="1:10">
      <c r="A189" s="96"/>
      <c r="B189" s="96"/>
      <c r="C189" s="96"/>
      <c r="D189" s="96"/>
      <c r="E189" s="96"/>
      <c r="F189" s="4" t="s">
        <v>9</v>
      </c>
      <c r="G189" s="4" t="s">
        <v>10</v>
      </c>
      <c r="H189" s="4" t="s">
        <v>11</v>
      </c>
      <c r="I189" s="96"/>
      <c r="J189" s="96"/>
    </row>
    <row r="190" spans="1:10">
      <c r="A190" s="40" t="s">
        <v>941</v>
      </c>
      <c r="B190" s="41"/>
      <c r="C190" s="42"/>
      <c r="D190" s="70"/>
      <c r="E190" s="71"/>
      <c r="F190" s="9"/>
      <c r="I190" s="10"/>
      <c r="J190" s="5"/>
    </row>
    <row r="191" spans="1:10">
      <c r="A191" s="11" t="s">
        <v>22</v>
      </c>
      <c r="B191" s="3"/>
      <c r="C191" s="3"/>
      <c r="D191" s="7"/>
      <c r="E191" s="8"/>
      <c r="H191" s="9"/>
      <c r="I191" s="10"/>
      <c r="J191" s="5"/>
    </row>
    <row r="192" spans="1:10" ht="15.75">
      <c r="A192" s="13" t="s">
        <v>23</v>
      </c>
      <c r="B192" s="13" t="s">
        <v>24</v>
      </c>
      <c r="C192" s="13" t="s">
        <v>25</v>
      </c>
      <c r="D192" s="28"/>
      <c r="E192" s="14"/>
      <c r="H192" s="9"/>
      <c r="I192" s="10"/>
      <c r="J192" s="5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872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95" t="s">
        <v>0</v>
      </c>
      <c r="B197" s="95" t="s">
        <v>2</v>
      </c>
      <c r="C197" s="95" t="s">
        <v>3</v>
      </c>
      <c r="D197" s="95" t="s">
        <v>4</v>
      </c>
      <c r="E197" s="95" t="s">
        <v>5</v>
      </c>
      <c r="F197" s="97" t="s">
        <v>6</v>
      </c>
      <c r="G197" s="98"/>
      <c r="H197" s="99"/>
      <c r="I197" s="95" t="s">
        <v>7</v>
      </c>
      <c r="J197" s="95" t="s">
        <v>8</v>
      </c>
    </row>
    <row r="198" spans="1:10">
      <c r="A198" s="96"/>
      <c r="B198" s="96"/>
      <c r="C198" s="96"/>
      <c r="D198" s="96"/>
      <c r="E198" s="96"/>
      <c r="F198" s="4" t="s">
        <v>9</v>
      </c>
      <c r="G198" s="4" t="s">
        <v>10</v>
      </c>
      <c r="H198" s="4" t="s">
        <v>11</v>
      </c>
      <c r="I198" s="96"/>
      <c r="J198" s="96"/>
    </row>
    <row r="199" spans="1:10">
      <c r="A199" s="5" t="s">
        <v>898</v>
      </c>
      <c r="B199" s="6">
        <v>44950.799118692128</v>
      </c>
      <c r="C199" s="5" t="s">
        <v>195</v>
      </c>
      <c r="D199" s="7"/>
      <c r="E199" s="8"/>
      <c r="F199" s="9">
        <v>4582.83</v>
      </c>
      <c r="I199" s="10" t="s">
        <v>9</v>
      </c>
      <c r="J199" s="5" t="s">
        <v>195</v>
      </c>
    </row>
    <row r="200" spans="1:10">
      <c r="A200" s="11" t="s">
        <v>22</v>
      </c>
      <c r="B200" s="3"/>
      <c r="C200" s="3"/>
      <c r="D200" s="7"/>
      <c r="E200" s="8"/>
      <c r="H200" s="9"/>
      <c r="I200" s="10"/>
      <c r="J200" s="5"/>
    </row>
    <row r="201" spans="1:10" ht="15.75">
      <c r="A201" s="13" t="s">
        <v>23</v>
      </c>
      <c r="B201" s="13" t="s">
        <v>24</v>
      </c>
      <c r="C201" s="13" t="s">
        <v>25</v>
      </c>
      <c r="D201" s="69">
        <v>112649657</v>
      </c>
      <c r="E201" s="14">
        <v>112651375</v>
      </c>
      <c r="H201" s="9"/>
      <c r="I201" s="10"/>
      <c r="J201" s="5"/>
    </row>
    <row r="202" spans="1:10">
      <c r="D202" s="35" t="s">
        <v>641</v>
      </c>
    </row>
    <row r="204" spans="1:10">
      <c r="A204" s="1" t="s">
        <v>0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3" t="s">
        <v>909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95" t="s">
        <v>0</v>
      </c>
      <c r="B206" s="95" t="s">
        <v>2</v>
      </c>
      <c r="C206" s="95" t="s">
        <v>3</v>
      </c>
      <c r="D206" s="95" t="s">
        <v>4</v>
      </c>
      <c r="E206" s="95" t="s">
        <v>5</v>
      </c>
      <c r="F206" s="97" t="s">
        <v>6</v>
      </c>
      <c r="G206" s="98"/>
      <c r="H206" s="99"/>
      <c r="I206" s="95" t="s">
        <v>7</v>
      </c>
      <c r="J206" s="95" t="s">
        <v>8</v>
      </c>
    </row>
    <row r="207" spans="1:10">
      <c r="A207" s="96"/>
      <c r="B207" s="96"/>
      <c r="C207" s="96"/>
      <c r="D207" s="96"/>
      <c r="E207" s="96"/>
      <c r="F207" s="4" t="s">
        <v>9</v>
      </c>
      <c r="G207" s="4" t="s">
        <v>10</v>
      </c>
      <c r="H207" s="4" t="s">
        <v>11</v>
      </c>
      <c r="I207" s="96"/>
      <c r="J207" s="96"/>
    </row>
    <row r="208" spans="1:10">
      <c r="A208" s="5" t="s">
        <v>934</v>
      </c>
      <c r="B208" s="6">
        <v>44951.808584942133</v>
      </c>
      <c r="C208" s="5" t="s">
        <v>195</v>
      </c>
      <c r="D208" s="7"/>
      <c r="E208" s="8"/>
      <c r="F208" s="9">
        <v>4933.09</v>
      </c>
      <c r="I208" s="10" t="s">
        <v>9</v>
      </c>
      <c r="J208" s="5" t="s">
        <v>195</v>
      </c>
    </row>
    <row r="209" spans="1:10">
      <c r="A209" s="5" t="s">
        <v>934</v>
      </c>
      <c r="B209" s="6">
        <v>44951.808584942133</v>
      </c>
      <c r="C209" s="5" t="s">
        <v>195</v>
      </c>
      <c r="D209" s="7"/>
      <c r="E209" s="8"/>
      <c r="H209" s="9">
        <v>79</v>
      </c>
      <c r="I209" s="5" t="s">
        <v>36</v>
      </c>
      <c r="J209" s="5" t="s">
        <v>195</v>
      </c>
    </row>
    <row r="210" spans="1:10">
      <c r="A210" s="11" t="s">
        <v>22</v>
      </c>
      <c r="B210" s="3"/>
      <c r="C210" s="3"/>
      <c r="D210" s="7"/>
      <c r="E210" s="8"/>
      <c r="H210" s="9"/>
      <c r="I210" s="10"/>
      <c r="J210" s="5"/>
    </row>
    <row r="211" spans="1:10" ht="15.75">
      <c r="A211" s="13" t="s">
        <v>23</v>
      </c>
      <c r="B211" s="13" t="s">
        <v>24</v>
      </c>
      <c r="C211" s="13" t="s">
        <v>25</v>
      </c>
      <c r="D211" s="69">
        <v>112659403</v>
      </c>
      <c r="E211" s="14">
        <v>112659613</v>
      </c>
      <c r="H211" s="9"/>
      <c r="I211" s="10"/>
      <c r="J211" s="5"/>
    </row>
    <row r="212" spans="1:10">
      <c r="D212" s="35" t="s">
        <v>641</v>
      </c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946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95" t="s">
        <v>0</v>
      </c>
      <c r="B216" s="95" t="s">
        <v>2</v>
      </c>
      <c r="C216" s="95" t="s">
        <v>3</v>
      </c>
      <c r="D216" s="95" t="s">
        <v>4</v>
      </c>
      <c r="E216" s="95" t="s">
        <v>5</v>
      </c>
      <c r="F216" s="97" t="s">
        <v>6</v>
      </c>
      <c r="G216" s="98"/>
      <c r="H216" s="99"/>
      <c r="I216" s="95" t="s">
        <v>7</v>
      </c>
      <c r="J216" s="95" t="s">
        <v>8</v>
      </c>
    </row>
    <row r="217" spans="1:10">
      <c r="A217" s="96"/>
      <c r="B217" s="96"/>
      <c r="C217" s="96"/>
      <c r="D217" s="96"/>
      <c r="E217" s="96"/>
      <c r="F217" s="4" t="s">
        <v>9</v>
      </c>
      <c r="G217" s="4" t="s">
        <v>10</v>
      </c>
      <c r="H217" s="4" t="s">
        <v>11</v>
      </c>
      <c r="I217" s="96"/>
      <c r="J217" s="96"/>
    </row>
    <row r="218" spans="1:10">
      <c r="A218" s="40" t="s">
        <v>978</v>
      </c>
      <c r="B218" s="52"/>
      <c r="C218" s="40"/>
      <c r="D218" s="7"/>
      <c r="E218" s="8"/>
      <c r="F218" s="9"/>
      <c r="I218" s="10"/>
      <c r="J218" s="5"/>
    </row>
    <row r="219" spans="1:10">
      <c r="A219" s="11" t="s">
        <v>22</v>
      </c>
      <c r="B219" s="3"/>
      <c r="C219" s="3"/>
      <c r="D219" s="7"/>
      <c r="E219" s="8"/>
      <c r="H219" s="9"/>
      <c r="I219" s="10"/>
      <c r="J219" s="5"/>
    </row>
    <row r="220" spans="1:10">
      <c r="A220" s="13" t="s">
        <v>23</v>
      </c>
      <c r="B220" s="13" t="s">
        <v>24</v>
      </c>
      <c r="C220" s="13" t="s">
        <v>25</v>
      </c>
      <c r="D220" s="7"/>
      <c r="E220" s="8"/>
      <c r="H220" s="9"/>
      <c r="I220" s="10"/>
      <c r="J220" s="5"/>
    </row>
    <row r="221" spans="1:10">
      <c r="A221" s="5"/>
      <c r="B221" s="6"/>
      <c r="C221" s="5"/>
      <c r="D221" s="7"/>
      <c r="E221" s="8"/>
      <c r="H221" s="9"/>
      <c r="I221" s="10"/>
      <c r="J221" s="5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985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95" t="s">
        <v>0</v>
      </c>
      <c r="B228" s="95" t="s">
        <v>2</v>
      </c>
      <c r="C228" s="95" t="s">
        <v>3</v>
      </c>
      <c r="D228" s="95" t="s">
        <v>4</v>
      </c>
      <c r="E228" s="95" t="s">
        <v>5</v>
      </c>
      <c r="F228" s="97" t="s">
        <v>6</v>
      </c>
      <c r="G228" s="98"/>
      <c r="H228" s="99"/>
      <c r="I228" s="95" t="s">
        <v>7</v>
      </c>
      <c r="J228" s="95" t="s">
        <v>8</v>
      </c>
    </row>
    <row r="229" spans="1:10">
      <c r="A229" s="96"/>
      <c r="B229" s="96"/>
      <c r="C229" s="96"/>
      <c r="D229" s="96"/>
      <c r="E229" s="96"/>
      <c r="F229" s="4" t="s">
        <v>9</v>
      </c>
      <c r="G229" s="4" t="s">
        <v>10</v>
      </c>
      <c r="H229" s="4" t="s">
        <v>11</v>
      </c>
      <c r="I229" s="96"/>
      <c r="J229" s="96"/>
    </row>
    <row r="230" spans="1:10">
      <c r="A230" s="5" t="s">
        <v>1034</v>
      </c>
      <c r="B230" s="6">
        <v>44953.347987847221</v>
      </c>
      <c r="C230" s="5" t="s">
        <v>195</v>
      </c>
      <c r="D230" s="10"/>
      <c r="E230" s="8"/>
      <c r="F230" s="9">
        <v>6149.79</v>
      </c>
      <c r="I230" s="10" t="s">
        <v>9</v>
      </c>
      <c r="J230" s="5" t="s">
        <v>195</v>
      </c>
    </row>
    <row r="231" spans="1:10">
      <c r="A231" s="11" t="s">
        <v>22</v>
      </c>
      <c r="B231" s="3"/>
      <c r="C231" s="3"/>
      <c r="D231" s="7"/>
      <c r="E231" s="8"/>
      <c r="H231" s="9"/>
      <c r="I231" s="5"/>
      <c r="J231" s="8"/>
    </row>
    <row r="232" spans="1:10" ht="15.75">
      <c r="A232" s="13" t="s">
        <v>23</v>
      </c>
      <c r="B232" s="13" t="s">
        <v>24</v>
      </c>
      <c r="C232" s="13" t="s">
        <v>25</v>
      </c>
      <c r="D232" s="28">
        <v>112672317</v>
      </c>
      <c r="E232" s="14">
        <v>112672407</v>
      </c>
      <c r="H232" s="9"/>
      <c r="I232" s="5"/>
      <c r="J232" s="8"/>
    </row>
    <row r="233" spans="1:10">
      <c r="A233" s="5"/>
      <c r="B233" s="6"/>
      <c r="C233" s="5"/>
      <c r="D233" s="7"/>
      <c r="E233" s="8"/>
      <c r="H233" s="9"/>
      <c r="I233" s="5"/>
      <c r="J233" s="8"/>
    </row>
    <row r="234" spans="1:10">
      <c r="A234" s="5"/>
      <c r="B234" s="6"/>
      <c r="C234" s="5"/>
      <c r="D234" s="7"/>
      <c r="E234" s="8"/>
      <c r="H234" s="9"/>
      <c r="I234" s="5"/>
      <c r="J234" s="8"/>
    </row>
    <row r="235" spans="1:10">
      <c r="A235" s="5" t="s">
        <v>1035</v>
      </c>
      <c r="B235" s="6">
        <v>44953.805316006947</v>
      </c>
      <c r="C235" s="5" t="s">
        <v>1036</v>
      </c>
      <c r="D235" s="7"/>
      <c r="E235" s="8"/>
      <c r="F235" s="9">
        <v>7787.35</v>
      </c>
      <c r="I235" s="10" t="s">
        <v>9</v>
      </c>
      <c r="J235" s="5" t="s">
        <v>195</v>
      </c>
    </row>
    <row r="236" spans="1:10">
      <c r="A236" s="5" t="s">
        <v>1035</v>
      </c>
      <c r="B236" s="6">
        <v>44953.805316006947</v>
      </c>
      <c r="C236" s="5" t="s">
        <v>195</v>
      </c>
      <c r="D236" s="7"/>
      <c r="E236" s="8"/>
      <c r="H236" s="9">
        <v>292.5</v>
      </c>
      <c r="I236" s="5" t="s">
        <v>36</v>
      </c>
      <c r="J236" s="5" t="s">
        <v>195</v>
      </c>
    </row>
    <row r="237" spans="1:10">
      <c r="A237" s="11" t="s">
        <v>22</v>
      </c>
      <c r="B237" s="3"/>
      <c r="C237" s="3"/>
      <c r="D237" s="7"/>
      <c r="E237" s="8"/>
      <c r="H237" s="9"/>
      <c r="I237" s="5"/>
      <c r="J237" s="8"/>
    </row>
    <row r="238" spans="1:10" ht="15.75">
      <c r="A238" s="13" t="s">
        <v>23</v>
      </c>
      <c r="B238" s="13" t="s">
        <v>24</v>
      </c>
      <c r="C238" s="13" t="s">
        <v>25</v>
      </c>
      <c r="D238" s="28">
        <v>112672320</v>
      </c>
      <c r="E238" s="14">
        <v>112672408</v>
      </c>
      <c r="H238" s="9"/>
      <c r="I238" s="5"/>
      <c r="J238" s="8"/>
    </row>
    <row r="239" spans="1:10">
      <c r="A239" s="5"/>
      <c r="B239" s="6"/>
      <c r="C239" s="5"/>
      <c r="D239" s="7"/>
      <c r="E239" s="8"/>
      <c r="H239" s="9"/>
      <c r="I239" s="5"/>
      <c r="J239" s="8"/>
    </row>
    <row r="241" spans="1:10">
      <c r="A241" s="1" t="s">
        <v>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3" t="s">
        <v>981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95" t="s">
        <v>0</v>
      </c>
      <c r="B243" s="95" t="s">
        <v>2</v>
      </c>
      <c r="C243" s="95" t="s">
        <v>3</v>
      </c>
      <c r="D243" s="95" t="s">
        <v>4</v>
      </c>
      <c r="E243" s="95" t="s">
        <v>5</v>
      </c>
      <c r="F243" s="97" t="s">
        <v>6</v>
      </c>
      <c r="G243" s="98"/>
      <c r="H243" s="99"/>
      <c r="I243" s="95" t="s">
        <v>7</v>
      </c>
      <c r="J243" s="95" t="s">
        <v>8</v>
      </c>
    </row>
    <row r="244" spans="1:10">
      <c r="A244" s="96"/>
      <c r="B244" s="96"/>
      <c r="C244" s="96"/>
      <c r="D244" s="96"/>
      <c r="E244" s="96"/>
      <c r="F244" s="4" t="s">
        <v>9</v>
      </c>
      <c r="G244" s="4" t="s">
        <v>10</v>
      </c>
      <c r="H244" s="4" t="s">
        <v>11</v>
      </c>
      <c r="I244" s="96"/>
      <c r="J244" s="96"/>
    </row>
    <row r="245" spans="1:10">
      <c r="A245" s="5" t="s">
        <v>1037</v>
      </c>
      <c r="B245" s="6">
        <v>44954.556406122683</v>
      </c>
      <c r="C245" s="5" t="s">
        <v>195</v>
      </c>
      <c r="D245" s="7"/>
      <c r="E245" s="8"/>
      <c r="F245" s="9">
        <v>2723.57</v>
      </c>
      <c r="I245" s="10" t="s">
        <v>9</v>
      </c>
      <c r="J245" s="5" t="s">
        <v>195</v>
      </c>
    </row>
    <row r="246" spans="1:10">
      <c r="A246" s="11" t="s">
        <v>22</v>
      </c>
      <c r="B246" s="3"/>
      <c r="C246" s="3"/>
      <c r="D246" s="7"/>
      <c r="E246" s="8"/>
      <c r="H246" s="9"/>
      <c r="I246" s="5"/>
      <c r="J246" s="8"/>
    </row>
    <row r="247" spans="1:10" ht="15.75">
      <c r="A247" s="13" t="s">
        <v>23</v>
      </c>
      <c r="B247" s="13" t="s">
        <v>24</v>
      </c>
      <c r="C247" s="13" t="s">
        <v>25</v>
      </c>
      <c r="D247" s="28">
        <v>112673683</v>
      </c>
      <c r="E247" s="14">
        <v>112681926</v>
      </c>
      <c r="H247" s="9"/>
      <c r="I247" s="5"/>
      <c r="J247" s="8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1052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5" t="s">
        <v>0</v>
      </c>
      <c r="B252" s="95" t="s">
        <v>2</v>
      </c>
      <c r="C252" s="95" t="s">
        <v>3</v>
      </c>
      <c r="D252" s="95" t="s">
        <v>4</v>
      </c>
      <c r="E252" s="95" t="s">
        <v>5</v>
      </c>
      <c r="F252" s="97" t="s">
        <v>6</v>
      </c>
      <c r="G252" s="98"/>
      <c r="H252" s="99"/>
      <c r="I252" s="95" t="s">
        <v>7</v>
      </c>
      <c r="J252" s="95" t="s">
        <v>8</v>
      </c>
    </row>
    <row r="253" spans="1:10">
      <c r="A253" s="96"/>
      <c r="B253" s="96"/>
      <c r="C253" s="96"/>
      <c r="D253" s="96"/>
      <c r="E253" s="96"/>
      <c r="F253" s="4" t="s">
        <v>9</v>
      </c>
      <c r="G253" s="4" t="s">
        <v>10</v>
      </c>
      <c r="H253" s="4" t="s">
        <v>11</v>
      </c>
      <c r="I253" s="96"/>
      <c r="J253" s="96"/>
    </row>
    <row r="254" spans="1:10">
      <c r="A254" s="5" t="s">
        <v>1081</v>
      </c>
      <c r="B254" s="6">
        <v>44956.793453310187</v>
      </c>
      <c r="C254" s="5" t="s">
        <v>195</v>
      </c>
      <c r="D254" s="7"/>
      <c r="E254" s="8"/>
      <c r="F254" s="9">
        <v>9329.27</v>
      </c>
      <c r="I254" s="10" t="s">
        <v>9</v>
      </c>
      <c r="J254" s="5" t="s">
        <v>195</v>
      </c>
    </row>
    <row r="255" spans="1:10">
      <c r="A255" s="11" t="s">
        <v>22</v>
      </c>
      <c r="B255" s="3"/>
      <c r="C255" s="3"/>
      <c r="D255" s="7"/>
      <c r="E255" s="8"/>
      <c r="G255" s="9"/>
      <c r="I255" s="10"/>
      <c r="J255" s="8"/>
    </row>
    <row r="256" spans="1:10" ht="15.75">
      <c r="A256" s="13" t="s">
        <v>23</v>
      </c>
      <c r="B256" s="13" t="s">
        <v>24</v>
      </c>
      <c r="C256" s="13" t="s">
        <v>25</v>
      </c>
      <c r="D256" s="28">
        <v>112691668</v>
      </c>
      <c r="E256" s="14">
        <v>112691886</v>
      </c>
      <c r="G256" s="9"/>
      <c r="I256" s="10"/>
      <c r="J256" s="8"/>
    </row>
    <row r="259" spans="1:10">
      <c r="A259" s="1" t="s">
        <v>0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3" t="s">
        <v>1093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95" t="s">
        <v>0</v>
      </c>
      <c r="B261" s="95" t="s">
        <v>2</v>
      </c>
      <c r="C261" s="95" t="s">
        <v>3</v>
      </c>
      <c r="D261" s="95" t="s">
        <v>4</v>
      </c>
      <c r="E261" s="95" t="s">
        <v>5</v>
      </c>
      <c r="F261" s="97" t="s">
        <v>6</v>
      </c>
      <c r="G261" s="98"/>
      <c r="H261" s="99"/>
      <c r="I261" s="95" t="s">
        <v>7</v>
      </c>
      <c r="J261" s="95" t="s">
        <v>8</v>
      </c>
    </row>
    <row r="262" spans="1:10">
      <c r="A262" s="96"/>
      <c r="B262" s="96"/>
      <c r="C262" s="96"/>
      <c r="D262" s="96"/>
      <c r="E262" s="96"/>
      <c r="F262" s="4" t="s">
        <v>9</v>
      </c>
      <c r="G262" s="4" t="s">
        <v>10</v>
      </c>
      <c r="H262" s="4" t="s">
        <v>11</v>
      </c>
      <c r="I262" s="96"/>
      <c r="J262" s="96"/>
    </row>
    <row r="263" spans="1:10">
      <c r="A263" s="5" t="s">
        <v>1121</v>
      </c>
      <c r="B263" s="6">
        <v>44957.939079780095</v>
      </c>
      <c r="C263" s="5" t="s">
        <v>195</v>
      </c>
      <c r="D263" s="7"/>
      <c r="E263" s="8"/>
      <c r="F263" s="9">
        <v>8163.79</v>
      </c>
      <c r="I263" s="10" t="s">
        <v>9</v>
      </c>
      <c r="J263" s="5" t="s">
        <v>195</v>
      </c>
    </row>
    <row r="264" spans="1:10">
      <c r="A264" s="11" t="s">
        <v>22</v>
      </c>
      <c r="B264" s="3"/>
      <c r="C264" s="3"/>
      <c r="D264" s="7"/>
      <c r="E264" s="8"/>
      <c r="G264" s="9"/>
      <c r="I264" s="10"/>
      <c r="J264" s="5"/>
    </row>
    <row r="265" spans="1:10" ht="15.75">
      <c r="A265" s="13" t="s">
        <v>23</v>
      </c>
      <c r="B265" s="13" t="s">
        <v>24</v>
      </c>
      <c r="C265" s="13" t="s">
        <v>25</v>
      </c>
      <c r="D265" s="69">
        <v>112692601</v>
      </c>
      <c r="E265" s="14">
        <v>112693182</v>
      </c>
      <c r="G265" s="9"/>
      <c r="I265" s="10"/>
      <c r="J265" s="5"/>
    </row>
    <row r="266" spans="1:10">
      <c r="D266" s="35" t="s">
        <v>641</v>
      </c>
    </row>
    <row r="268" spans="1:10">
      <c r="A268" s="1" t="s">
        <v>0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3" t="s">
        <v>1131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95" t="s">
        <v>0</v>
      </c>
      <c r="B270" s="95" t="s">
        <v>2</v>
      </c>
      <c r="C270" s="95" t="s">
        <v>3</v>
      </c>
      <c r="D270" s="95" t="s">
        <v>4</v>
      </c>
      <c r="E270" s="95" t="s">
        <v>5</v>
      </c>
      <c r="F270" s="97" t="s">
        <v>6</v>
      </c>
      <c r="G270" s="98"/>
      <c r="H270" s="99"/>
      <c r="I270" s="95" t="s">
        <v>7</v>
      </c>
      <c r="J270" s="95" t="s">
        <v>8</v>
      </c>
    </row>
    <row r="271" spans="1:10">
      <c r="A271" s="96"/>
      <c r="B271" s="96"/>
      <c r="C271" s="96"/>
      <c r="D271" s="96"/>
      <c r="E271" s="96"/>
      <c r="F271" s="4" t="s">
        <v>9</v>
      </c>
      <c r="G271" s="4" t="s">
        <v>10</v>
      </c>
      <c r="H271" s="4" t="s">
        <v>11</v>
      </c>
      <c r="I271" s="96"/>
      <c r="J271" s="96"/>
    </row>
    <row r="272" spans="1:10">
      <c r="A272" s="5" t="s">
        <v>1156</v>
      </c>
      <c r="B272" s="6">
        <v>44958.798616423614</v>
      </c>
      <c r="C272" s="5" t="s">
        <v>195</v>
      </c>
      <c r="D272" s="7"/>
      <c r="E272" s="8"/>
      <c r="F272" s="9">
        <v>7454.76</v>
      </c>
      <c r="I272" s="10" t="s">
        <v>9</v>
      </c>
      <c r="J272" s="5" t="s">
        <v>195</v>
      </c>
    </row>
    <row r="273" spans="1:10">
      <c r="A273" s="5" t="s">
        <v>1156</v>
      </c>
      <c r="B273" s="6">
        <v>44958.798616423614</v>
      </c>
      <c r="C273" s="5" t="s">
        <v>195</v>
      </c>
      <c r="D273" s="7"/>
      <c r="E273" s="8"/>
      <c r="H273" s="9">
        <v>19.579999999999998</v>
      </c>
      <c r="I273" s="5" t="s">
        <v>36</v>
      </c>
      <c r="J273" s="5" t="s">
        <v>195</v>
      </c>
    </row>
    <row r="274" spans="1:10">
      <c r="A274" s="11" t="s">
        <v>22</v>
      </c>
      <c r="B274" s="3"/>
      <c r="C274" s="3"/>
      <c r="D274" s="7"/>
      <c r="E274" s="8"/>
      <c r="H274" s="9"/>
      <c r="I274" s="10"/>
      <c r="J274" s="8"/>
    </row>
    <row r="275" spans="1:10" ht="15.75">
      <c r="A275" s="13" t="s">
        <v>23</v>
      </c>
      <c r="B275" s="13" t="s">
        <v>24</v>
      </c>
      <c r="C275" s="13" t="s">
        <v>25</v>
      </c>
      <c r="D275" s="69">
        <v>112695146</v>
      </c>
      <c r="E275" s="14">
        <v>112695386</v>
      </c>
      <c r="H275" s="9"/>
      <c r="I275" s="10"/>
      <c r="J275" s="8"/>
    </row>
    <row r="276" spans="1:10">
      <c r="D276" s="35" t="s">
        <v>641</v>
      </c>
    </row>
    <row r="278" spans="1:10">
      <c r="A278" s="1" t="s">
        <v>0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3" t="s">
        <v>1169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95" t="s">
        <v>0</v>
      </c>
      <c r="B280" s="95" t="s">
        <v>2</v>
      </c>
      <c r="C280" s="95" t="s">
        <v>3</v>
      </c>
      <c r="D280" s="95" t="s">
        <v>4</v>
      </c>
      <c r="E280" s="95" t="s">
        <v>5</v>
      </c>
      <c r="F280" s="97" t="s">
        <v>6</v>
      </c>
      <c r="G280" s="98"/>
      <c r="H280" s="99"/>
      <c r="I280" s="95" t="s">
        <v>7</v>
      </c>
      <c r="J280" s="95" t="s">
        <v>8</v>
      </c>
    </row>
    <row r="281" spans="1:10">
      <c r="A281" s="96"/>
      <c r="B281" s="96"/>
      <c r="C281" s="96"/>
      <c r="D281" s="96"/>
      <c r="E281" s="96"/>
      <c r="F281" s="4" t="s">
        <v>9</v>
      </c>
      <c r="G281" s="4" t="s">
        <v>10</v>
      </c>
      <c r="H281" s="4" t="s">
        <v>11</v>
      </c>
      <c r="I281" s="96"/>
      <c r="J281" s="96"/>
    </row>
    <row r="282" spans="1:10">
      <c r="A282" s="5" t="s">
        <v>1197</v>
      </c>
      <c r="B282" s="6">
        <v>44959.799426585647</v>
      </c>
      <c r="C282" s="5" t="s">
        <v>195</v>
      </c>
      <c r="D282" s="7"/>
      <c r="E282" s="8"/>
      <c r="F282" s="9">
        <v>6994.69</v>
      </c>
      <c r="I282" s="10" t="s">
        <v>9</v>
      </c>
      <c r="J282" s="5" t="s">
        <v>195</v>
      </c>
    </row>
    <row r="283" spans="1:10">
      <c r="A283" s="11" t="s">
        <v>22</v>
      </c>
      <c r="B283" s="3"/>
      <c r="C283" s="3"/>
      <c r="D283" s="7"/>
      <c r="E283" s="8"/>
      <c r="H283" s="9"/>
      <c r="I283" s="10"/>
      <c r="J283" s="5"/>
    </row>
    <row r="284" spans="1:10" ht="15.75">
      <c r="A284" s="13" t="s">
        <v>23</v>
      </c>
      <c r="B284" s="13" t="s">
        <v>24</v>
      </c>
      <c r="C284" s="13" t="s">
        <v>25</v>
      </c>
      <c r="D284" s="69">
        <v>112728652</v>
      </c>
      <c r="E284" s="14">
        <v>112729027</v>
      </c>
      <c r="H284" s="9"/>
      <c r="I284" s="10"/>
      <c r="J284" s="5"/>
    </row>
    <row r="285" spans="1:10">
      <c r="A285" s="5"/>
      <c r="B285" s="6"/>
      <c r="C285" s="5"/>
      <c r="D285" s="35" t="s">
        <v>641</v>
      </c>
      <c r="E285" s="8"/>
      <c r="H285" s="9"/>
      <c r="I285" s="10"/>
      <c r="J285" s="5"/>
    </row>
    <row r="287" spans="1:10">
      <c r="A287" s="1" t="s">
        <v>0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3" t="s">
        <v>1217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95" t="s">
        <v>0</v>
      </c>
      <c r="B289" s="95" t="s">
        <v>2</v>
      </c>
      <c r="C289" s="95" t="s">
        <v>3</v>
      </c>
      <c r="D289" s="95" t="s">
        <v>4</v>
      </c>
      <c r="E289" s="95" t="s">
        <v>5</v>
      </c>
      <c r="F289" s="97" t="s">
        <v>6</v>
      </c>
      <c r="G289" s="98"/>
      <c r="H289" s="99"/>
      <c r="I289" s="95" t="s">
        <v>7</v>
      </c>
      <c r="J289" s="95" t="s">
        <v>8</v>
      </c>
    </row>
    <row r="290" spans="1:10">
      <c r="A290" s="96"/>
      <c r="B290" s="96"/>
      <c r="C290" s="96"/>
      <c r="D290" s="96"/>
      <c r="E290" s="96"/>
      <c r="F290" s="4" t="s">
        <v>9</v>
      </c>
      <c r="G290" s="4" t="s">
        <v>10</v>
      </c>
      <c r="H290" s="4" t="s">
        <v>11</v>
      </c>
      <c r="I290" s="96"/>
      <c r="J290" s="96"/>
    </row>
    <row r="291" spans="1:10">
      <c r="A291" s="5" t="s">
        <v>1266</v>
      </c>
      <c r="B291" s="6">
        <v>44960.800394803242</v>
      </c>
      <c r="C291" s="5" t="s">
        <v>195</v>
      </c>
      <c r="D291" s="7"/>
      <c r="E291" s="8"/>
      <c r="F291" s="9">
        <v>14885.61</v>
      </c>
      <c r="I291" s="10" t="s">
        <v>9</v>
      </c>
      <c r="J291" s="5" t="s">
        <v>195</v>
      </c>
    </row>
    <row r="292" spans="1:10">
      <c r="A292" s="5" t="s">
        <v>1266</v>
      </c>
      <c r="B292" s="6">
        <v>44960.800394803242</v>
      </c>
      <c r="C292" s="5" t="s">
        <v>195</v>
      </c>
      <c r="D292" s="7"/>
      <c r="E292" s="8"/>
      <c r="H292" s="9">
        <v>463.55</v>
      </c>
      <c r="I292" s="5" t="s">
        <v>36</v>
      </c>
      <c r="J292" s="5" t="s">
        <v>195</v>
      </c>
    </row>
    <row r="293" spans="1:10">
      <c r="A293" s="11" t="s">
        <v>22</v>
      </c>
      <c r="B293" s="3"/>
      <c r="C293" s="3"/>
      <c r="D293" s="7"/>
      <c r="E293" s="8"/>
      <c r="H293" s="9"/>
      <c r="I293" s="10"/>
      <c r="J293" s="5"/>
    </row>
    <row r="294" spans="1:10" ht="15.75">
      <c r="A294" s="13" t="s">
        <v>23</v>
      </c>
      <c r="B294" s="13" t="s">
        <v>24</v>
      </c>
      <c r="C294" s="13" t="s">
        <v>25</v>
      </c>
      <c r="D294" s="69">
        <v>112728720</v>
      </c>
      <c r="E294" s="14">
        <v>112729029</v>
      </c>
      <c r="H294" s="9"/>
      <c r="I294" s="10"/>
      <c r="J294" s="5"/>
    </row>
    <row r="295" spans="1:10">
      <c r="A295" s="5"/>
      <c r="B295" s="6"/>
      <c r="C295" s="5"/>
      <c r="D295" s="35" t="s">
        <v>641</v>
      </c>
      <c r="E295" s="8"/>
      <c r="H295" s="9"/>
      <c r="I295" s="10"/>
      <c r="J295" s="5"/>
    </row>
    <row r="296" spans="1:10">
      <c r="A296" s="5"/>
      <c r="B296" s="6"/>
      <c r="C296" s="5"/>
      <c r="D296" s="7"/>
      <c r="E296" s="8"/>
      <c r="H296" s="9"/>
      <c r="I296" s="10"/>
      <c r="J296" s="5"/>
    </row>
    <row r="297" spans="1:10">
      <c r="A297" s="1" t="s">
        <v>0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3" t="s">
        <v>1214</v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>
      <c r="A299" s="95" t="s">
        <v>0</v>
      </c>
      <c r="B299" s="95" t="s">
        <v>2</v>
      </c>
      <c r="C299" s="95" t="s">
        <v>3</v>
      </c>
      <c r="D299" s="95" t="s">
        <v>4</v>
      </c>
      <c r="E299" s="95" t="s">
        <v>5</v>
      </c>
      <c r="F299" s="97" t="s">
        <v>6</v>
      </c>
      <c r="G299" s="98"/>
      <c r="H299" s="99"/>
      <c r="I299" s="95" t="s">
        <v>7</v>
      </c>
      <c r="J299" s="95" t="s">
        <v>8</v>
      </c>
    </row>
    <row r="300" spans="1:10">
      <c r="A300" s="96"/>
      <c r="B300" s="96"/>
      <c r="C300" s="96"/>
      <c r="D300" s="96"/>
      <c r="E300" s="96"/>
      <c r="F300" s="4" t="s">
        <v>9</v>
      </c>
      <c r="G300" s="4" t="s">
        <v>10</v>
      </c>
      <c r="H300" s="4" t="s">
        <v>11</v>
      </c>
      <c r="I300" s="96"/>
      <c r="J300" s="96"/>
    </row>
    <row r="301" spans="1:10">
      <c r="A301" s="5" t="s">
        <v>1267</v>
      </c>
      <c r="B301" s="6">
        <v>44961.57930445602</v>
      </c>
      <c r="C301" s="5" t="s">
        <v>195</v>
      </c>
      <c r="D301" s="7"/>
      <c r="E301" s="8"/>
      <c r="F301" s="9">
        <v>6261.02</v>
      </c>
      <c r="I301" s="10" t="s">
        <v>9</v>
      </c>
      <c r="J301" s="5" t="s">
        <v>195</v>
      </c>
    </row>
    <row r="302" spans="1:10">
      <c r="A302" s="11" t="s">
        <v>22</v>
      </c>
      <c r="B302" s="3"/>
      <c r="C302" s="3"/>
      <c r="D302" s="7"/>
      <c r="E302" s="8"/>
      <c r="H302" s="9"/>
      <c r="I302" s="10"/>
      <c r="J302" s="5"/>
    </row>
    <row r="303" spans="1:10" ht="15.75">
      <c r="A303" s="13" t="s">
        <v>23</v>
      </c>
      <c r="B303" s="13" t="s">
        <v>24</v>
      </c>
      <c r="C303" s="13" t="s">
        <v>25</v>
      </c>
      <c r="D303" s="69">
        <v>112728623</v>
      </c>
      <c r="E303" s="14">
        <v>112729030</v>
      </c>
      <c r="H303" s="9"/>
      <c r="I303" s="10"/>
      <c r="J303" s="5"/>
    </row>
    <row r="304" spans="1:10">
      <c r="A304" s="5"/>
      <c r="B304" s="6"/>
      <c r="C304" s="5"/>
      <c r="D304" s="35" t="s">
        <v>641</v>
      </c>
      <c r="E304" s="8"/>
      <c r="H304" s="9"/>
      <c r="I304" s="10"/>
      <c r="J304" s="5"/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1283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5" t="s">
        <v>0</v>
      </c>
      <c r="B308" s="95" t="s">
        <v>2</v>
      </c>
      <c r="C308" s="95" t="s">
        <v>3</v>
      </c>
      <c r="D308" s="95" t="s">
        <v>4</v>
      </c>
      <c r="E308" s="95" t="s">
        <v>5</v>
      </c>
      <c r="F308" s="97" t="s">
        <v>6</v>
      </c>
      <c r="G308" s="98"/>
      <c r="H308" s="99"/>
      <c r="I308" s="95" t="s">
        <v>7</v>
      </c>
      <c r="J308" s="95" t="s">
        <v>8</v>
      </c>
    </row>
    <row r="309" spans="1:10">
      <c r="A309" s="96"/>
      <c r="B309" s="96"/>
      <c r="C309" s="96"/>
      <c r="D309" s="96"/>
      <c r="E309" s="96"/>
      <c r="F309" s="4" t="s">
        <v>9</v>
      </c>
      <c r="G309" s="4" t="s">
        <v>10</v>
      </c>
      <c r="H309" s="4" t="s">
        <v>11</v>
      </c>
      <c r="I309" s="96"/>
      <c r="J309" s="96"/>
    </row>
    <row r="310" spans="1:10">
      <c r="A310" s="5" t="s">
        <v>1311</v>
      </c>
      <c r="B310" s="6">
        <v>44963.794294513886</v>
      </c>
      <c r="C310" s="5" t="s">
        <v>195</v>
      </c>
      <c r="D310" s="7"/>
      <c r="E310" s="8"/>
      <c r="F310" s="9">
        <v>6614</v>
      </c>
      <c r="I310" s="10" t="s">
        <v>9</v>
      </c>
      <c r="J310" s="5" t="s">
        <v>195</v>
      </c>
    </row>
    <row r="311" spans="1:10">
      <c r="A311" s="11" t="s">
        <v>22</v>
      </c>
      <c r="B311" s="3"/>
      <c r="C311" s="3"/>
      <c r="D311" s="7"/>
      <c r="E311" s="8"/>
      <c r="H311" s="9"/>
      <c r="I311" s="10"/>
      <c r="J311" s="5"/>
    </row>
    <row r="312" spans="1:10" ht="15.75">
      <c r="A312" s="13" t="s">
        <v>23</v>
      </c>
      <c r="B312" s="13" t="s">
        <v>24</v>
      </c>
      <c r="C312" s="13" t="s">
        <v>25</v>
      </c>
      <c r="D312" s="69">
        <v>112730364</v>
      </c>
      <c r="E312" s="14">
        <v>112730495</v>
      </c>
      <c r="H312" s="9"/>
      <c r="I312" s="10"/>
      <c r="J312" s="5"/>
    </row>
    <row r="313" spans="1:10">
      <c r="A313" s="5"/>
      <c r="B313" s="6"/>
      <c r="C313" s="5"/>
      <c r="D313" s="35" t="s">
        <v>641</v>
      </c>
      <c r="E313" s="8"/>
      <c r="H313" s="9"/>
      <c r="I313" s="10"/>
      <c r="J313" s="5"/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1322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5" t="s">
        <v>0</v>
      </c>
      <c r="B317" s="95" t="s">
        <v>2</v>
      </c>
      <c r="C317" s="95" t="s">
        <v>3</v>
      </c>
      <c r="D317" s="95" t="s">
        <v>4</v>
      </c>
      <c r="E317" s="95" t="s">
        <v>5</v>
      </c>
      <c r="F317" s="97" t="s">
        <v>6</v>
      </c>
      <c r="G317" s="98"/>
      <c r="H317" s="99"/>
      <c r="I317" s="95" t="s">
        <v>7</v>
      </c>
      <c r="J317" s="95" t="s">
        <v>8</v>
      </c>
    </row>
    <row r="318" spans="1:10">
      <c r="A318" s="96"/>
      <c r="B318" s="96"/>
      <c r="C318" s="96"/>
      <c r="D318" s="96"/>
      <c r="E318" s="96"/>
      <c r="F318" s="4" t="s">
        <v>9</v>
      </c>
      <c r="G318" s="4" t="s">
        <v>10</v>
      </c>
      <c r="H318" s="4" t="s">
        <v>11</v>
      </c>
      <c r="I318" s="96"/>
      <c r="J318" s="96"/>
    </row>
    <row r="319" spans="1:10">
      <c r="A319" s="5" t="s">
        <v>1348</v>
      </c>
      <c r="B319" s="6">
        <v>44964.80137912037</v>
      </c>
      <c r="C319" s="5" t="s">
        <v>195</v>
      </c>
      <c r="D319" s="7"/>
      <c r="E319" s="8"/>
      <c r="F319" s="9">
        <v>10020.66</v>
      </c>
      <c r="I319" s="10" t="s">
        <v>9</v>
      </c>
      <c r="J319" s="5" t="s">
        <v>195</v>
      </c>
    </row>
    <row r="320" spans="1:10">
      <c r="A320" s="11" t="s">
        <v>22</v>
      </c>
      <c r="B320" s="3"/>
      <c r="C320" s="3"/>
      <c r="D320" s="7"/>
      <c r="E320" s="8"/>
      <c r="H320" s="9"/>
      <c r="I320" s="10"/>
      <c r="J320" s="5"/>
    </row>
    <row r="321" spans="1:10" ht="15.75">
      <c r="A321" s="13" t="s">
        <v>23</v>
      </c>
      <c r="B321" s="13" t="s">
        <v>24</v>
      </c>
      <c r="C321" s="13" t="s">
        <v>25</v>
      </c>
      <c r="D321" s="69">
        <v>112732214</v>
      </c>
      <c r="E321" s="14">
        <v>112732558</v>
      </c>
      <c r="H321" s="9"/>
      <c r="I321" s="10"/>
      <c r="J321" s="5"/>
    </row>
    <row r="322" spans="1:10">
      <c r="D322" s="35" t="s">
        <v>641</v>
      </c>
    </row>
    <row r="324" spans="1:10">
      <c r="A324" s="1" t="s">
        <v>0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3" t="s">
        <v>1355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95" t="s">
        <v>0</v>
      </c>
      <c r="B326" s="95" t="s">
        <v>2</v>
      </c>
      <c r="C326" s="95" t="s">
        <v>3</v>
      </c>
      <c r="D326" s="95" t="s">
        <v>4</v>
      </c>
      <c r="E326" s="95" t="s">
        <v>5</v>
      </c>
      <c r="F326" s="97" t="s">
        <v>6</v>
      </c>
      <c r="G326" s="98"/>
      <c r="H326" s="99"/>
      <c r="I326" s="95" t="s">
        <v>7</v>
      </c>
      <c r="J326" s="95" t="s">
        <v>8</v>
      </c>
    </row>
    <row r="327" spans="1:10">
      <c r="A327" s="96"/>
      <c r="B327" s="96"/>
      <c r="C327" s="96"/>
      <c r="D327" s="96"/>
      <c r="E327" s="96"/>
      <c r="F327" s="4" t="s">
        <v>9</v>
      </c>
      <c r="G327" s="4" t="s">
        <v>10</v>
      </c>
      <c r="H327" s="4" t="s">
        <v>11</v>
      </c>
      <c r="I327" s="96"/>
      <c r="J327" s="96"/>
    </row>
    <row r="328" spans="1:10">
      <c r="A328" s="5" t="s">
        <v>1383</v>
      </c>
      <c r="B328" s="6">
        <v>44965.809842233793</v>
      </c>
      <c r="C328" s="5" t="s">
        <v>195</v>
      </c>
      <c r="D328" s="7"/>
      <c r="E328" s="8"/>
      <c r="F328" s="9">
        <v>9738.65</v>
      </c>
      <c r="I328" s="10" t="s">
        <v>9</v>
      </c>
      <c r="J328" s="5" t="s">
        <v>195</v>
      </c>
    </row>
    <row r="329" spans="1:10">
      <c r="A329" s="11" t="s">
        <v>22</v>
      </c>
      <c r="B329" s="3"/>
      <c r="C329" s="3"/>
      <c r="D329" s="7"/>
      <c r="E329" s="8"/>
      <c r="F329" s="9"/>
      <c r="I329" s="10"/>
      <c r="J329" s="5"/>
    </row>
    <row r="330" spans="1:10" ht="15.75">
      <c r="A330" s="13" t="s">
        <v>23</v>
      </c>
      <c r="B330" s="13" t="s">
        <v>24</v>
      </c>
      <c r="C330" s="13" t="s">
        <v>25</v>
      </c>
      <c r="D330" s="69">
        <v>112735856</v>
      </c>
      <c r="E330" s="14">
        <v>112736407</v>
      </c>
      <c r="F330" s="9"/>
      <c r="I330" s="10"/>
      <c r="J330" s="5"/>
    </row>
    <row r="331" spans="1:10">
      <c r="A331" s="5"/>
      <c r="B331" s="6"/>
      <c r="C331" s="5"/>
      <c r="D331" s="35" t="s">
        <v>641</v>
      </c>
      <c r="E331" s="8"/>
      <c r="F331" s="9"/>
      <c r="I331" s="10"/>
      <c r="J331" s="5"/>
    </row>
    <row r="332" spans="1:10">
      <c r="A332" s="17" t="s">
        <v>1427</v>
      </c>
      <c r="B332" s="17"/>
      <c r="C332" s="17"/>
    </row>
    <row r="334" spans="1:10">
      <c r="A334" s="1" t="s">
        <v>0</v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>
      <c r="A335" s="3" t="s">
        <v>1394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95" t="s">
        <v>0</v>
      </c>
      <c r="B336" s="95" t="s">
        <v>2</v>
      </c>
      <c r="C336" s="95" t="s">
        <v>3</v>
      </c>
      <c r="D336" s="95" t="s">
        <v>4</v>
      </c>
      <c r="E336" s="95" t="s">
        <v>5</v>
      </c>
      <c r="F336" s="97" t="s">
        <v>6</v>
      </c>
      <c r="G336" s="98"/>
      <c r="H336" s="99"/>
      <c r="I336" s="95" t="s">
        <v>7</v>
      </c>
      <c r="J336" s="95" t="s">
        <v>8</v>
      </c>
    </row>
    <row r="337" spans="1:10">
      <c r="A337" s="96"/>
      <c r="B337" s="96"/>
      <c r="C337" s="96"/>
      <c r="D337" s="96"/>
      <c r="E337" s="96"/>
      <c r="F337" s="4" t="s">
        <v>9</v>
      </c>
      <c r="G337" s="4" t="s">
        <v>10</v>
      </c>
      <c r="H337" s="4" t="s">
        <v>11</v>
      </c>
      <c r="I337" s="96"/>
      <c r="J337" s="96"/>
    </row>
    <row r="338" spans="1:10">
      <c r="A338" s="5" t="s">
        <v>1422</v>
      </c>
      <c r="B338" s="6">
        <v>44966.807291840276</v>
      </c>
      <c r="C338" s="5" t="s">
        <v>195</v>
      </c>
      <c r="D338" s="7"/>
      <c r="E338" s="8"/>
      <c r="F338" s="9">
        <v>8745.82</v>
      </c>
      <c r="I338" s="10" t="s">
        <v>9</v>
      </c>
      <c r="J338" s="5" t="s">
        <v>195</v>
      </c>
    </row>
    <row r="339" spans="1:10">
      <c r="A339" s="5" t="s">
        <v>1422</v>
      </c>
      <c r="B339" s="6">
        <v>44966.807291840276</v>
      </c>
      <c r="C339" s="5" t="s">
        <v>195</v>
      </c>
      <c r="D339" s="7"/>
      <c r="E339" s="8"/>
      <c r="H339" s="9">
        <v>43.2</v>
      </c>
      <c r="I339" s="5" t="s">
        <v>36</v>
      </c>
      <c r="J339" s="5" t="s">
        <v>195</v>
      </c>
    </row>
    <row r="340" spans="1:10">
      <c r="A340" s="11" t="s">
        <v>22</v>
      </c>
      <c r="B340" s="3"/>
      <c r="C340" s="3"/>
      <c r="D340" s="7"/>
      <c r="E340" s="8"/>
      <c r="G340" s="9"/>
      <c r="I340" s="10"/>
      <c r="J340" s="8"/>
    </row>
    <row r="341" spans="1:10" ht="15.75">
      <c r="A341" s="13" t="s">
        <v>23</v>
      </c>
      <c r="B341" s="13" t="s">
        <v>24</v>
      </c>
      <c r="C341" s="13" t="s">
        <v>25</v>
      </c>
      <c r="D341" s="69">
        <v>112736201</v>
      </c>
      <c r="E341" s="14">
        <v>112736408</v>
      </c>
      <c r="G341" s="9"/>
      <c r="I341" s="10"/>
      <c r="J341" s="8"/>
    </row>
    <row r="342" spans="1:10">
      <c r="D342" s="35" t="s">
        <v>641</v>
      </c>
    </row>
    <row r="344" spans="1:10">
      <c r="A344" s="1" t="s">
        <v>0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3" t="s">
        <v>1433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95" t="s">
        <v>0</v>
      </c>
      <c r="B346" s="95" t="s">
        <v>2</v>
      </c>
      <c r="C346" s="95" t="s">
        <v>3</v>
      </c>
      <c r="D346" s="95" t="s">
        <v>4</v>
      </c>
      <c r="E346" s="95" t="s">
        <v>5</v>
      </c>
      <c r="F346" s="97" t="s">
        <v>6</v>
      </c>
      <c r="G346" s="98"/>
      <c r="H346" s="99"/>
      <c r="I346" s="95" t="s">
        <v>7</v>
      </c>
      <c r="J346" s="95" t="s">
        <v>8</v>
      </c>
    </row>
    <row r="347" spans="1:10">
      <c r="A347" s="96"/>
      <c r="B347" s="96"/>
      <c r="C347" s="96"/>
      <c r="D347" s="96"/>
      <c r="E347" s="96"/>
      <c r="F347" s="4" t="s">
        <v>9</v>
      </c>
      <c r="G347" s="4" t="s">
        <v>10</v>
      </c>
      <c r="H347" s="4" t="s">
        <v>11</v>
      </c>
      <c r="I347" s="96"/>
      <c r="J347" s="96"/>
    </row>
    <row r="348" spans="1:10">
      <c r="A348" s="40" t="s">
        <v>1482</v>
      </c>
      <c r="B348" s="41"/>
      <c r="C348" s="42"/>
      <c r="D348" s="7"/>
      <c r="E348" s="8"/>
      <c r="F348" s="9"/>
      <c r="I348" s="10"/>
      <c r="J348" s="5"/>
    </row>
    <row r="349" spans="1:10">
      <c r="A349" s="11" t="s">
        <v>22</v>
      </c>
      <c r="B349" s="3"/>
      <c r="C349" s="3"/>
      <c r="D349" s="7"/>
      <c r="E349" s="8"/>
      <c r="H349" s="9"/>
      <c r="I349" s="10"/>
      <c r="J349" s="5"/>
    </row>
    <row r="350" spans="1:10">
      <c r="A350" s="13" t="s">
        <v>23</v>
      </c>
      <c r="B350" s="13" t="s">
        <v>24</v>
      </c>
      <c r="C350" s="13" t="s">
        <v>25</v>
      </c>
      <c r="D350" s="7"/>
      <c r="E350" s="8"/>
      <c r="H350" s="9"/>
      <c r="I350" s="10"/>
      <c r="J350" s="5"/>
    </row>
    <row r="353" spans="1:10">
      <c r="A353" s="1" t="s">
        <v>0</v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3" t="s">
        <v>1429</v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>
      <c r="A355" s="95" t="s">
        <v>0</v>
      </c>
      <c r="B355" s="95" t="s">
        <v>2</v>
      </c>
      <c r="C355" s="95" t="s">
        <v>3</v>
      </c>
      <c r="D355" s="95" t="s">
        <v>4</v>
      </c>
      <c r="E355" s="95" t="s">
        <v>5</v>
      </c>
      <c r="F355" s="97" t="s">
        <v>6</v>
      </c>
      <c r="G355" s="98"/>
      <c r="H355" s="99"/>
      <c r="I355" s="95" t="s">
        <v>7</v>
      </c>
      <c r="J355" s="95" t="s">
        <v>8</v>
      </c>
    </row>
    <row r="356" spans="1:10">
      <c r="A356" s="96"/>
      <c r="B356" s="96"/>
      <c r="C356" s="96"/>
      <c r="D356" s="96"/>
      <c r="E356" s="96"/>
      <c r="F356" s="4" t="s">
        <v>9</v>
      </c>
      <c r="G356" s="4" t="s">
        <v>10</v>
      </c>
      <c r="H356" s="4" t="s">
        <v>11</v>
      </c>
      <c r="I356" s="96"/>
      <c r="J356" s="96"/>
    </row>
    <row r="357" spans="1:10">
      <c r="A357" s="5" t="s">
        <v>1481</v>
      </c>
      <c r="B357" s="6">
        <v>44968.550919780093</v>
      </c>
      <c r="C357" s="5" t="s">
        <v>195</v>
      </c>
      <c r="D357" s="7"/>
      <c r="E357" s="8"/>
      <c r="F357" s="9">
        <v>4455.07</v>
      </c>
      <c r="I357" s="10" t="s">
        <v>9</v>
      </c>
      <c r="J357" s="5" t="s">
        <v>195</v>
      </c>
    </row>
    <row r="358" spans="1:10">
      <c r="A358" s="11" t="s">
        <v>22</v>
      </c>
      <c r="B358" s="3"/>
      <c r="C358" s="3"/>
      <c r="D358" s="7"/>
      <c r="E358" s="8"/>
      <c r="H358" s="9"/>
      <c r="I358" s="10"/>
      <c r="J358" s="5"/>
    </row>
    <row r="359" spans="1:10" ht="15.75">
      <c r="A359" s="13" t="s">
        <v>23</v>
      </c>
      <c r="B359" s="13" t="s">
        <v>24</v>
      </c>
      <c r="C359" s="13" t="s">
        <v>25</v>
      </c>
      <c r="D359" s="69">
        <v>112744971</v>
      </c>
      <c r="E359" s="14">
        <v>112761168</v>
      </c>
      <c r="H359" s="9"/>
      <c r="I359" s="10"/>
      <c r="J359" s="5"/>
    </row>
    <row r="360" spans="1:10">
      <c r="D360" s="35" t="s">
        <v>641</v>
      </c>
    </row>
    <row r="362" spans="1:10">
      <c r="A362" s="1" t="s">
        <v>0</v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>
      <c r="A363" s="3" t="s">
        <v>1496</v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95" t="s">
        <v>0</v>
      </c>
      <c r="B364" s="95" t="s">
        <v>2</v>
      </c>
      <c r="C364" s="95" t="s">
        <v>3</v>
      </c>
      <c r="D364" s="95" t="s">
        <v>4</v>
      </c>
      <c r="E364" s="95" t="s">
        <v>5</v>
      </c>
      <c r="F364" s="97" t="s">
        <v>6</v>
      </c>
      <c r="G364" s="98"/>
      <c r="H364" s="99"/>
      <c r="I364" s="95" t="s">
        <v>7</v>
      </c>
      <c r="J364" s="95" t="s">
        <v>8</v>
      </c>
    </row>
    <row r="365" spans="1:10">
      <c r="A365" s="96"/>
      <c r="B365" s="96"/>
      <c r="C365" s="96"/>
      <c r="D365" s="96"/>
      <c r="E365" s="96"/>
      <c r="F365" s="4" t="s">
        <v>9</v>
      </c>
      <c r="G365" s="4" t="s">
        <v>10</v>
      </c>
      <c r="H365" s="4" t="s">
        <v>11</v>
      </c>
      <c r="I365" s="96"/>
      <c r="J365" s="96"/>
    </row>
    <row r="366" spans="1:10">
      <c r="A366" s="5" t="s">
        <v>1525</v>
      </c>
      <c r="B366" s="6">
        <v>44970.814817141203</v>
      </c>
      <c r="C366" s="5" t="s">
        <v>195</v>
      </c>
      <c r="D366" s="7"/>
      <c r="E366" s="8"/>
      <c r="F366" s="9">
        <v>8189.43</v>
      </c>
      <c r="I366" s="10" t="s">
        <v>9</v>
      </c>
      <c r="J366" s="5" t="s">
        <v>195</v>
      </c>
    </row>
    <row r="367" spans="1:10">
      <c r="A367" s="5" t="s">
        <v>1525</v>
      </c>
      <c r="B367" s="6">
        <v>44970.814817141203</v>
      </c>
      <c r="C367" s="5" t="s">
        <v>195</v>
      </c>
      <c r="D367" s="7"/>
      <c r="E367" s="8"/>
      <c r="H367" s="9">
        <v>364.18</v>
      </c>
      <c r="I367" s="5" t="s">
        <v>36</v>
      </c>
      <c r="J367" s="5" t="s">
        <v>195</v>
      </c>
    </row>
    <row r="368" spans="1:10">
      <c r="A368" s="11" t="s">
        <v>22</v>
      </c>
      <c r="B368" s="3"/>
      <c r="C368" s="3"/>
      <c r="D368" s="7"/>
      <c r="E368" s="8"/>
      <c r="H368" s="9"/>
      <c r="I368" s="10"/>
      <c r="J368" s="5"/>
    </row>
    <row r="369" spans="1:10" ht="15.75">
      <c r="A369" s="13" t="s">
        <v>23</v>
      </c>
      <c r="B369" s="13" t="s">
        <v>24</v>
      </c>
      <c r="C369" s="13" t="s">
        <v>25</v>
      </c>
      <c r="D369" s="69">
        <v>112774017</v>
      </c>
      <c r="E369" s="14">
        <v>112774158</v>
      </c>
      <c r="H369" s="9"/>
      <c r="I369" s="10"/>
      <c r="J369" s="5"/>
    </row>
    <row r="370" spans="1:10">
      <c r="A370" s="5"/>
      <c r="B370" s="6"/>
      <c r="C370" s="5"/>
      <c r="D370" s="35" t="s">
        <v>641</v>
      </c>
      <c r="E370" s="8"/>
      <c r="H370" s="9"/>
      <c r="I370" s="10"/>
      <c r="J370" s="5"/>
    </row>
    <row r="372" spans="1:10">
      <c r="A372" s="1" t="s">
        <v>0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3" t="s">
        <v>1535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95" t="s">
        <v>0</v>
      </c>
      <c r="B374" s="95" t="s">
        <v>2</v>
      </c>
      <c r="C374" s="95" t="s">
        <v>3</v>
      </c>
      <c r="D374" s="95" t="s">
        <v>4</v>
      </c>
      <c r="E374" s="95" t="s">
        <v>5</v>
      </c>
      <c r="F374" s="97" t="s">
        <v>6</v>
      </c>
      <c r="G374" s="98"/>
      <c r="H374" s="99"/>
      <c r="I374" s="95" t="s">
        <v>7</v>
      </c>
      <c r="J374" s="95" t="s">
        <v>8</v>
      </c>
    </row>
    <row r="375" spans="1:10">
      <c r="A375" s="96"/>
      <c r="B375" s="96"/>
      <c r="C375" s="96"/>
      <c r="D375" s="96"/>
      <c r="E375" s="96"/>
      <c r="F375" s="4" t="s">
        <v>9</v>
      </c>
      <c r="G375" s="4" t="s">
        <v>10</v>
      </c>
      <c r="H375" s="4" t="s">
        <v>11</v>
      </c>
      <c r="I375" s="96"/>
      <c r="J375" s="96"/>
    </row>
    <row r="376" spans="1:10">
      <c r="A376" s="5" t="s">
        <v>1563</v>
      </c>
      <c r="B376" s="6">
        <v>44971.931878240743</v>
      </c>
      <c r="C376" s="5" t="s">
        <v>195</v>
      </c>
      <c r="D376" s="7"/>
      <c r="E376" s="8"/>
      <c r="F376" s="9">
        <v>12650.6</v>
      </c>
      <c r="I376" s="10" t="s">
        <v>9</v>
      </c>
      <c r="J376" s="5" t="s">
        <v>195</v>
      </c>
    </row>
    <row r="377" spans="1:10">
      <c r="A377" s="11" t="s">
        <v>22</v>
      </c>
      <c r="B377" s="3"/>
      <c r="C377" s="3"/>
      <c r="D377" s="7"/>
      <c r="E377" s="8"/>
      <c r="H377" s="9"/>
      <c r="I377" s="10"/>
      <c r="J377" s="5"/>
    </row>
    <row r="378" spans="1:10" ht="15.75">
      <c r="A378" s="13" t="s">
        <v>23</v>
      </c>
      <c r="B378" s="13" t="s">
        <v>24</v>
      </c>
      <c r="C378" s="13" t="s">
        <v>25</v>
      </c>
      <c r="D378" s="69">
        <v>112775855</v>
      </c>
      <c r="E378" s="14">
        <v>112782351</v>
      </c>
      <c r="H378" s="9"/>
      <c r="I378" s="10"/>
      <c r="J378" s="5"/>
    </row>
    <row r="379" spans="1:10">
      <c r="D379" s="35" t="s">
        <v>641</v>
      </c>
    </row>
    <row r="381" spans="1:10">
      <c r="A381" s="1" t="s">
        <v>0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3" t="s">
        <v>1572</v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>
      <c r="A383" s="95" t="s">
        <v>0</v>
      </c>
      <c r="B383" s="95" t="s">
        <v>2</v>
      </c>
      <c r="C383" s="95" t="s">
        <v>3</v>
      </c>
      <c r="D383" s="95" t="s">
        <v>4</v>
      </c>
      <c r="E383" s="95" t="s">
        <v>5</v>
      </c>
      <c r="F383" s="97" t="s">
        <v>6</v>
      </c>
      <c r="G383" s="98"/>
      <c r="H383" s="99"/>
      <c r="I383" s="95" t="s">
        <v>7</v>
      </c>
      <c r="J383" s="95" t="s">
        <v>8</v>
      </c>
    </row>
    <row r="384" spans="1:10">
      <c r="A384" s="96"/>
      <c r="B384" s="96"/>
      <c r="C384" s="96"/>
      <c r="D384" s="96"/>
      <c r="E384" s="96"/>
      <c r="F384" s="4" t="s">
        <v>9</v>
      </c>
      <c r="G384" s="4" t="s">
        <v>10</v>
      </c>
      <c r="H384" s="4" t="s">
        <v>11</v>
      </c>
      <c r="I384" s="96"/>
      <c r="J384" s="96"/>
    </row>
    <row r="385" spans="1:10">
      <c r="A385" s="5" t="s">
        <v>1602</v>
      </c>
      <c r="B385" s="6">
        <v>44972.798012951389</v>
      </c>
      <c r="C385" s="5" t="s">
        <v>195</v>
      </c>
      <c r="D385" s="7"/>
      <c r="E385" s="8"/>
      <c r="F385" s="9">
        <v>9921.2199999999993</v>
      </c>
      <c r="I385" s="10" t="s">
        <v>9</v>
      </c>
      <c r="J385" s="5" t="s">
        <v>195</v>
      </c>
    </row>
    <row r="386" spans="1:10">
      <c r="A386" s="11" t="s">
        <v>22</v>
      </c>
      <c r="B386" s="3"/>
      <c r="C386" s="3"/>
      <c r="D386" s="7"/>
      <c r="E386" s="8"/>
      <c r="H386" s="9"/>
      <c r="I386" s="10"/>
      <c r="J386" s="5"/>
    </row>
    <row r="387" spans="1:10" ht="15.75">
      <c r="A387" s="13" t="s">
        <v>23</v>
      </c>
      <c r="B387" s="13" t="s">
        <v>24</v>
      </c>
      <c r="C387" s="13" t="s">
        <v>25</v>
      </c>
      <c r="D387" s="69">
        <v>112790253</v>
      </c>
      <c r="E387" s="14">
        <v>112790564</v>
      </c>
      <c r="H387" s="9"/>
      <c r="I387" s="10"/>
      <c r="J387" s="5"/>
    </row>
    <row r="388" spans="1:10">
      <c r="D388" s="35" t="s">
        <v>641</v>
      </c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1612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95" t="s">
        <v>0</v>
      </c>
      <c r="B392" s="95" t="s">
        <v>2</v>
      </c>
      <c r="C392" s="95" t="s">
        <v>3</v>
      </c>
      <c r="D392" s="95" t="s">
        <v>4</v>
      </c>
      <c r="E392" s="95" t="s">
        <v>5</v>
      </c>
      <c r="F392" s="97" t="s">
        <v>6</v>
      </c>
      <c r="G392" s="98"/>
      <c r="H392" s="99"/>
      <c r="I392" s="95" t="s">
        <v>7</v>
      </c>
      <c r="J392" s="95" t="s">
        <v>8</v>
      </c>
    </row>
    <row r="393" spans="1:10">
      <c r="A393" s="96"/>
      <c r="B393" s="96"/>
      <c r="C393" s="96"/>
      <c r="D393" s="96"/>
      <c r="E393" s="96"/>
      <c r="F393" s="4" t="s">
        <v>9</v>
      </c>
      <c r="G393" s="4" t="s">
        <v>10</v>
      </c>
      <c r="H393" s="4" t="s">
        <v>11</v>
      </c>
      <c r="I393" s="96"/>
      <c r="J393" s="96"/>
    </row>
    <row r="394" spans="1:10">
      <c r="A394" s="5" t="s">
        <v>1642</v>
      </c>
      <c r="B394" s="6">
        <v>44973.798654895836</v>
      </c>
      <c r="C394" s="5" t="s">
        <v>195</v>
      </c>
      <c r="D394" s="7"/>
      <c r="E394" s="8"/>
      <c r="F394" s="9">
        <v>5047.84</v>
      </c>
      <c r="I394" s="10" t="s">
        <v>9</v>
      </c>
      <c r="J394" s="5" t="s">
        <v>195</v>
      </c>
    </row>
    <row r="395" spans="1:10">
      <c r="A395" s="5" t="s">
        <v>1642</v>
      </c>
      <c r="B395" s="6">
        <v>44973.798654895836</v>
      </c>
      <c r="C395" s="5" t="s">
        <v>195</v>
      </c>
      <c r="D395" s="7"/>
      <c r="E395" s="8"/>
      <c r="H395" s="9">
        <v>94.6</v>
      </c>
      <c r="I395" s="10" t="s">
        <v>37</v>
      </c>
      <c r="J395" s="5" t="s">
        <v>195</v>
      </c>
    </row>
    <row r="396" spans="1:10">
      <c r="A396" s="11" t="s">
        <v>22</v>
      </c>
      <c r="B396" s="3"/>
      <c r="C396" s="3"/>
      <c r="D396" s="7"/>
      <c r="E396" s="8"/>
      <c r="H396" s="9"/>
      <c r="I396" s="10"/>
      <c r="J396" s="8"/>
    </row>
    <row r="397" spans="1:10" ht="15.75">
      <c r="A397" s="13" t="s">
        <v>23</v>
      </c>
      <c r="B397" s="13" t="s">
        <v>24</v>
      </c>
      <c r="C397" s="13" t="s">
        <v>25</v>
      </c>
      <c r="D397" s="69">
        <v>112808032</v>
      </c>
      <c r="E397" s="14">
        <v>112808174</v>
      </c>
      <c r="H397" s="9"/>
      <c r="I397" s="10"/>
      <c r="J397" s="8"/>
    </row>
    <row r="398" spans="1:10">
      <c r="D398" s="35" t="s">
        <v>641</v>
      </c>
    </row>
    <row r="399" spans="1:10">
      <c r="A399" s="17" t="s">
        <v>1717</v>
      </c>
      <c r="B399" s="30"/>
      <c r="C399" s="30"/>
      <c r="D399" s="30"/>
      <c r="E399" s="30"/>
      <c r="F399" s="30"/>
      <c r="G399" s="30"/>
      <c r="H399" s="30"/>
      <c r="I399" s="30"/>
      <c r="J399" s="30"/>
    </row>
    <row r="401" spans="1:10">
      <c r="A401" s="1" t="s">
        <v>0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3" t="s">
        <v>1656</v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>
      <c r="A403" s="95" t="s">
        <v>0</v>
      </c>
      <c r="B403" s="95" t="s">
        <v>2</v>
      </c>
      <c r="C403" s="95" t="s">
        <v>3</v>
      </c>
      <c r="D403" s="95" t="s">
        <v>4</v>
      </c>
      <c r="E403" s="95" t="s">
        <v>5</v>
      </c>
      <c r="F403" s="97" t="s">
        <v>6</v>
      </c>
      <c r="G403" s="98"/>
      <c r="H403" s="99"/>
      <c r="I403" s="95" t="s">
        <v>7</v>
      </c>
      <c r="J403" s="95" t="s">
        <v>8</v>
      </c>
    </row>
    <row r="404" spans="1:10">
      <c r="A404" s="96"/>
      <c r="B404" s="96"/>
      <c r="C404" s="96"/>
      <c r="D404" s="96"/>
      <c r="E404" s="96"/>
      <c r="F404" s="4" t="s">
        <v>9</v>
      </c>
      <c r="G404" s="4" t="s">
        <v>10</v>
      </c>
      <c r="H404" s="4" t="s">
        <v>11</v>
      </c>
      <c r="I404" s="96"/>
      <c r="J404" s="96"/>
    </row>
    <row r="405" spans="1:10">
      <c r="A405" s="5" t="s">
        <v>1706</v>
      </c>
      <c r="B405" s="6">
        <v>44974.661065844906</v>
      </c>
      <c r="C405" s="5" t="s">
        <v>195</v>
      </c>
      <c r="D405" s="7"/>
      <c r="E405" s="8"/>
      <c r="F405" s="9">
        <v>4745.79</v>
      </c>
      <c r="I405" s="10" t="s">
        <v>9</v>
      </c>
      <c r="J405" s="5" t="s">
        <v>195</v>
      </c>
    </row>
    <row r="406" spans="1:10">
      <c r="A406" s="5" t="s">
        <v>1706</v>
      </c>
      <c r="B406" s="6">
        <v>44974.661065844906</v>
      </c>
      <c r="C406" s="5" t="s">
        <v>195</v>
      </c>
      <c r="D406" s="7"/>
      <c r="E406" s="8"/>
      <c r="H406" s="9">
        <v>617.79999999999995</v>
      </c>
      <c r="I406" s="10" t="s">
        <v>37</v>
      </c>
      <c r="J406" s="5" t="s">
        <v>195</v>
      </c>
    </row>
    <row r="407" spans="1:10">
      <c r="A407" s="11" t="s">
        <v>22</v>
      </c>
      <c r="B407" s="3"/>
      <c r="C407" s="3"/>
      <c r="D407" s="7"/>
      <c r="E407" s="8"/>
      <c r="G407" s="9"/>
      <c r="I407" s="10"/>
      <c r="J407" s="8"/>
    </row>
    <row r="408" spans="1:10" ht="15.75">
      <c r="A408" s="13" t="s">
        <v>23</v>
      </c>
      <c r="B408" s="13" t="s">
        <v>24</v>
      </c>
      <c r="C408" s="13" t="s">
        <v>25</v>
      </c>
      <c r="D408" s="69">
        <v>112808031</v>
      </c>
      <c r="E408" s="14">
        <v>112808175</v>
      </c>
      <c r="G408" s="9"/>
      <c r="I408" s="10"/>
      <c r="J408" s="8"/>
    </row>
    <row r="409" spans="1:10">
      <c r="A409" s="5"/>
      <c r="B409" s="6"/>
      <c r="C409" s="5"/>
      <c r="D409" s="35" t="s">
        <v>641</v>
      </c>
      <c r="E409" s="8"/>
      <c r="G409" s="9"/>
      <c r="I409" s="10"/>
      <c r="J409" s="8"/>
    </row>
    <row r="410" spans="1:10">
      <c r="A410" s="17" t="s">
        <v>1717</v>
      </c>
      <c r="B410" s="30"/>
      <c r="C410" s="30"/>
      <c r="D410" s="30"/>
      <c r="E410" s="30"/>
      <c r="F410" s="30"/>
      <c r="G410" s="30"/>
      <c r="H410" s="30"/>
      <c r="I410" s="30"/>
      <c r="J410" s="30"/>
    </row>
    <row r="412" spans="1:10">
      <c r="A412" s="1" t="s">
        <v>0</v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3" t="s">
        <v>1714</v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95" t="s">
        <v>0</v>
      </c>
      <c r="B414" s="95" t="s">
        <v>2</v>
      </c>
      <c r="C414" s="95" t="s">
        <v>3</v>
      </c>
      <c r="D414" s="95" t="s">
        <v>4</v>
      </c>
      <c r="E414" s="95" t="s">
        <v>5</v>
      </c>
      <c r="F414" s="97" t="s">
        <v>6</v>
      </c>
      <c r="G414" s="98"/>
      <c r="H414" s="99"/>
      <c r="I414" s="95" t="s">
        <v>7</v>
      </c>
      <c r="J414" s="95" t="s">
        <v>8</v>
      </c>
    </row>
    <row r="415" spans="1:10">
      <c r="A415" s="96"/>
      <c r="B415" s="96"/>
      <c r="C415" s="96"/>
      <c r="D415" s="96"/>
      <c r="E415" s="96"/>
      <c r="F415" s="4" t="s">
        <v>9</v>
      </c>
      <c r="G415" s="4" t="s">
        <v>10</v>
      </c>
      <c r="H415" s="4" t="s">
        <v>11</v>
      </c>
      <c r="I415" s="96"/>
      <c r="J415" s="96"/>
    </row>
    <row r="416" spans="1:10">
      <c r="A416" s="40" t="s">
        <v>1715</v>
      </c>
      <c r="B416" s="52"/>
      <c r="C416" s="40"/>
      <c r="D416" s="23"/>
      <c r="E416" s="8"/>
      <c r="H416" s="9"/>
      <c r="I416" s="5"/>
      <c r="J416" s="8"/>
    </row>
    <row r="417" spans="1:10">
      <c r="A417" s="11" t="s">
        <v>22</v>
      </c>
      <c r="B417" s="3"/>
      <c r="C417" s="3"/>
      <c r="D417" s="7"/>
      <c r="E417" s="8"/>
      <c r="G417" s="9"/>
      <c r="I417" s="10"/>
      <c r="J417" s="8"/>
    </row>
    <row r="418" spans="1:10">
      <c r="A418" s="13" t="s">
        <v>23</v>
      </c>
      <c r="B418" s="13" t="s">
        <v>24</v>
      </c>
      <c r="C418" s="13" t="s">
        <v>25</v>
      </c>
      <c r="D418" s="7"/>
      <c r="E418" s="8"/>
      <c r="G418" s="9"/>
      <c r="I418" s="10"/>
      <c r="J418" s="8"/>
    </row>
    <row r="420" spans="1:10">
      <c r="A420" s="1" t="s">
        <v>0</v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>
      <c r="A421" s="3" t="s">
        <v>1716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95" t="s">
        <v>0</v>
      </c>
      <c r="B422" s="95" t="s">
        <v>2</v>
      </c>
      <c r="C422" s="95" t="s">
        <v>3</v>
      </c>
      <c r="D422" s="95" t="s">
        <v>4</v>
      </c>
      <c r="E422" s="95" t="s">
        <v>5</v>
      </c>
      <c r="F422" s="97" t="s">
        <v>6</v>
      </c>
      <c r="G422" s="98"/>
      <c r="H422" s="99"/>
      <c r="I422" s="95" t="s">
        <v>7</v>
      </c>
      <c r="J422" s="95" t="s">
        <v>8</v>
      </c>
    </row>
    <row r="423" spans="1:10">
      <c r="A423" s="96"/>
      <c r="B423" s="96"/>
      <c r="C423" s="96"/>
      <c r="D423" s="96"/>
      <c r="E423" s="96"/>
      <c r="F423" s="4" t="s">
        <v>9</v>
      </c>
      <c r="G423" s="4" t="s">
        <v>10</v>
      </c>
      <c r="H423" s="4" t="s">
        <v>11</v>
      </c>
      <c r="I423" s="96"/>
      <c r="J423" s="96"/>
    </row>
    <row r="424" spans="1:10">
      <c r="A424" s="40" t="s">
        <v>1715</v>
      </c>
      <c r="B424" s="52"/>
      <c r="C424" s="40"/>
      <c r="D424" s="23"/>
      <c r="E424" s="8"/>
      <c r="H424" s="9"/>
      <c r="I424" s="5"/>
      <c r="J424" s="8"/>
    </row>
    <row r="425" spans="1:10">
      <c r="A425" s="11" t="s">
        <v>22</v>
      </c>
      <c r="B425" s="3"/>
      <c r="C425" s="3"/>
      <c r="D425" s="7"/>
      <c r="E425" s="8"/>
      <c r="G425" s="9"/>
      <c r="I425" s="10"/>
      <c r="J425" s="8"/>
    </row>
    <row r="426" spans="1:10">
      <c r="A426" s="13" t="s">
        <v>23</v>
      </c>
      <c r="B426" s="13" t="s">
        <v>24</v>
      </c>
      <c r="C426" s="13" t="s">
        <v>25</v>
      </c>
    </row>
    <row r="429" spans="1:10">
      <c r="A429" s="1" t="s">
        <v>0</v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>
      <c r="A430" s="3" t="s">
        <v>1728</v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>
      <c r="A431" s="95" t="s">
        <v>0</v>
      </c>
      <c r="B431" s="95" t="s">
        <v>2</v>
      </c>
      <c r="C431" s="95" t="s">
        <v>3</v>
      </c>
      <c r="D431" s="95" t="s">
        <v>4</v>
      </c>
      <c r="E431" s="95" t="s">
        <v>5</v>
      </c>
      <c r="F431" s="97" t="s">
        <v>6</v>
      </c>
      <c r="G431" s="98"/>
      <c r="H431" s="99"/>
      <c r="I431" s="95" t="s">
        <v>7</v>
      </c>
      <c r="J431" s="95" t="s">
        <v>8</v>
      </c>
    </row>
    <row r="432" spans="1:10">
      <c r="A432" s="96"/>
      <c r="B432" s="96"/>
      <c r="C432" s="96"/>
      <c r="D432" s="96"/>
      <c r="E432" s="96"/>
      <c r="F432" s="4" t="s">
        <v>9</v>
      </c>
      <c r="G432" s="4" t="s">
        <v>10</v>
      </c>
      <c r="H432" s="4" t="s">
        <v>11</v>
      </c>
      <c r="I432" s="96"/>
      <c r="J432" s="96"/>
    </row>
    <row r="433" spans="1:10">
      <c r="A433" s="5" t="s">
        <v>1763</v>
      </c>
      <c r="B433" s="6">
        <v>44979.796051585647</v>
      </c>
      <c r="C433" s="5" t="s">
        <v>195</v>
      </c>
      <c r="D433" s="7"/>
      <c r="E433" s="8"/>
      <c r="F433" s="9">
        <v>6359.9</v>
      </c>
      <c r="I433" s="10" t="s">
        <v>9</v>
      </c>
      <c r="J433" s="5" t="s">
        <v>195</v>
      </c>
    </row>
    <row r="434" spans="1:10">
      <c r="A434" s="11" t="s">
        <v>22</v>
      </c>
      <c r="B434" s="3"/>
      <c r="C434" s="3"/>
      <c r="D434" s="7"/>
      <c r="E434" s="8"/>
      <c r="H434" s="9"/>
      <c r="I434" s="10"/>
      <c r="J434" s="5"/>
    </row>
    <row r="435" spans="1:10">
      <c r="A435" s="13" t="s">
        <v>23</v>
      </c>
      <c r="B435" s="13" t="s">
        <v>24</v>
      </c>
      <c r="C435" s="13" t="s">
        <v>25</v>
      </c>
      <c r="D435" s="7"/>
      <c r="E435" s="8"/>
      <c r="H435" s="9"/>
      <c r="I435" s="10"/>
      <c r="J435" s="5"/>
    </row>
    <row r="436" spans="1:10">
      <c r="A436" s="5"/>
      <c r="B436" s="6"/>
      <c r="C436" s="5"/>
      <c r="D436" s="7"/>
      <c r="E436" s="8"/>
      <c r="H436" s="9"/>
      <c r="I436" s="10"/>
      <c r="J436" s="5"/>
    </row>
  </sheetData>
  <mergeCells count="368">
    <mergeCell ref="A414:A415"/>
    <mergeCell ref="B414:B415"/>
    <mergeCell ref="C414:C415"/>
    <mergeCell ref="D414:D415"/>
    <mergeCell ref="E414:E415"/>
    <mergeCell ref="F414:H414"/>
    <mergeCell ref="I414:I415"/>
    <mergeCell ref="J414:J415"/>
    <mergeCell ref="A422:A423"/>
    <mergeCell ref="B422:B423"/>
    <mergeCell ref="C422:C423"/>
    <mergeCell ref="D422:D423"/>
    <mergeCell ref="E422:E423"/>
    <mergeCell ref="F422:H422"/>
    <mergeCell ref="I422:I423"/>
    <mergeCell ref="J422:J423"/>
    <mergeCell ref="A374:A375"/>
    <mergeCell ref="B374:B375"/>
    <mergeCell ref="C374:C375"/>
    <mergeCell ref="D374:D375"/>
    <mergeCell ref="E374:E375"/>
    <mergeCell ref="F374:H374"/>
    <mergeCell ref="I374:I375"/>
    <mergeCell ref="J374:J375"/>
    <mergeCell ref="A403:A404"/>
    <mergeCell ref="B403:B404"/>
    <mergeCell ref="C403:C404"/>
    <mergeCell ref="D403:D404"/>
    <mergeCell ref="E403:E404"/>
    <mergeCell ref="F403:H403"/>
    <mergeCell ref="I403:I404"/>
    <mergeCell ref="J403:J404"/>
    <mergeCell ref="A392:A393"/>
    <mergeCell ref="B392:B393"/>
    <mergeCell ref="C392:C393"/>
    <mergeCell ref="D392:D393"/>
    <mergeCell ref="E392:E393"/>
    <mergeCell ref="F392:H392"/>
    <mergeCell ref="I392:I393"/>
    <mergeCell ref="J392:J393"/>
    <mergeCell ref="A336:A337"/>
    <mergeCell ref="B336:B337"/>
    <mergeCell ref="C336:C337"/>
    <mergeCell ref="D336:D337"/>
    <mergeCell ref="E336:E337"/>
    <mergeCell ref="F336:H336"/>
    <mergeCell ref="I336:I337"/>
    <mergeCell ref="J336:J337"/>
    <mergeCell ref="A346:A347"/>
    <mergeCell ref="B346:B347"/>
    <mergeCell ref="C346:C347"/>
    <mergeCell ref="D346:D347"/>
    <mergeCell ref="E346:E347"/>
    <mergeCell ref="F346:H346"/>
    <mergeCell ref="I346:I347"/>
    <mergeCell ref="J346:J347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326:A327"/>
    <mergeCell ref="B326:B327"/>
    <mergeCell ref="C326:C327"/>
    <mergeCell ref="D326:D327"/>
    <mergeCell ref="E326:E327"/>
    <mergeCell ref="F326:H326"/>
    <mergeCell ref="I326:I327"/>
    <mergeCell ref="J326:J327"/>
    <mergeCell ref="I299:I300"/>
    <mergeCell ref="J299:J300"/>
    <mergeCell ref="A299:A300"/>
    <mergeCell ref="B299:B300"/>
    <mergeCell ref="C299:C300"/>
    <mergeCell ref="D299:D300"/>
    <mergeCell ref="E299:E300"/>
    <mergeCell ref="F299:H299"/>
    <mergeCell ref="A308:A309"/>
    <mergeCell ref="B308:B309"/>
    <mergeCell ref="C308:C309"/>
    <mergeCell ref="D308:D309"/>
    <mergeCell ref="E308:E309"/>
    <mergeCell ref="F308:H308"/>
    <mergeCell ref="I308:I309"/>
    <mergeCell ref="J308:J309"/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A280:A281"/>
    <mergeCell ref="B280:B281"/>
    <mergeCell ref="C280:C281"/>
    <mergeCell ref="D280:D281"/>
    <mergeCell ref="E280:E281"/>
    <mergeCell ref="F280:H280"/>
    <mergeCell ref="I280:I281"/>
    <mergeCell ref="J280:J281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I228:I229"/>
    <mergeCell ref="J228:J229"/>
    <mergeCell ref="A228:A229"/>
    <mergeCell ref="B228:B229"/>
    <mergeCell ref="C228:C229"/>
    <mergeCell ref="D228:D229"/>
    <mergeCell ref="E228:E229"/>
    <mergeCell ref="F228:H228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206:A207"/>
    <mergeCell ref="B206:B207"/>
    <mergeCell ref="C206:C207"/>
    <mergeCell ref="D206:D207"/>
    <mergeCell ref="E206:E207"/>
    <mergeCell ref="F206:H206"/>
    <mergeCell ref="I206:I207"/>
    <mergeCell ref="J206:J207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I169:I170"/>
    <mergeCell ref="J169:J170"/>
    <mergeCell ref="A169:A170"/>
    <mergeCell ref="B169:B170"/>
    <mergeCell ref="C169:C170"/>
    <mergeCell ref="D169:D170"/>
    <mergeCell ref="E169:E170"/>
    <mergeCell ref="F169:H169"/>
    <mergeCell ref="F94:H94"/>
    <mergeCell ref="I94:I95"/>
    <mergeCell ref="J94:J95"/>
    <mergeCell ref="A94:A95"/>
    <mergeCell ref="B94:B95"/>
    <mergeCell ref="C94:C95"/>
    <mergeCell ref="D94:D95"/>
    <mergeCell ref="E94:E95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F40:H40"/>
    <mergeCell ref="I40:I41"/>
    <mergeCell ref="J40:J41"/>
    <mergeCell ref="A40:A41"/>
    <mergeCell ref="C40:C41"/>
    <mergeCell ref="E40:E41"/>
    <mergeCell ref="B40:B41"/>
    <mergeCell ref="D40:D41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F76:H76"/>
    <mergeCell ref="I76:I77"/>
    <mergeCell ref="J76:J77"/>
    <mergeCell ref="A76:A77"/>
    <mergeCell ref="B76:B77"/>
    <mergeCell ref="C76:C77"/>
    <mergeCell ref="D76:D77"/>
    <mergeCell ref="E76:E77"/>
    <mergeCell ref="A85:A86"/>
    <mergeCell ref="B85:B86"/>
    <mergeCell ref="F85:H85"/>
    <mergeCell ref="I85:I86"/>
    <mergeCell ref="J85:J86"/>
    <mergeCell ref="C85:C86"/>
    <mergeCell ref="D85:D86"/>
    <mergeCell ref="E85:E86"/>
    <mergeCell ref="A150:A151"/>
    <mergeCell ref="B150:B151"/>
    <mergeCell ref="C150:C151"/>
    <mergeCell ref="D150:D151"/>
    <mergeCell ref="E150:E151"/>
    <mergeCell ref="F150:H150"/>
    <mergeCell ref="I150:I151"/>
    <mergeCell ref="J150:J151"/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122:I123"/>
    <mergeCell ref="J122:J123"/>
    <mergeCell ref="A122:A123"/>
    <mergeCell ref="B122:B123"/>
    <mergeCell ref="C122:C123"/>
    <mergeCell ref="D122:D123"/>
    <mergeCell ref="E122:E123"/>
    <mergeCell ref="F122:H122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A140:A141"/>
    <mergeCell ref="B140:B141"/>
    <mergeCell ref="C140:C141"/>
    <mergeCell ref="D140:D141"/>
    <mergeCell ref="E140:E141"/>
    <mergeCell ref="F140:H140"/>
    <mergeCell ref="I140:I141"/>
    <mergeCell ref="J140:J141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A355:A356"/>
    <mergeCell ref="B355:B356"/>
    <mergeCell ref="C355:C356"/>
    <mergeCell ref="D355:D356"/>
    <mergeCell ref="E355:E356"/>
    <mergeCell ref="F355:H355"/>
    <mergeCell ref="I355:I356"/>
    <mergeCell ref="J355:J356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431:A432"/>
    <mergeCell ref="B431:B432"/>
    <mergeCell ref="C431:C432"/>
    <mergeCell ref="D431:D432"/>
    <mergeCell ref="E431:E432"/>
    <mergeCell ref="F431:H431"/>
    <mergeCell ref="I431:I432"/>
    <mergeCell ref="J431:J432"/>
    <mergeCell ref="A364:A365"/>
    <mergeCell ref="B364:B365"/>
    <mergeCell ref="C364:C365"/>
    <mergeCell ref="D364:D365"/>
    <mergeCell ref="E364:E365"/>
    <mergeCell ref="F364:H364"/>
    <mergeCell ref="I364:I365"/>
    <mergeCell ref="J364:J365"/>
    <mergeCell ref="A383:A384"/>
    <mergeCell ref="B383:B384"/>
    <mergeCell ref="C383:C384"/>
    <mergeCell ref="D383:D384"/>
    <mergeCell ref="E383:E384"/>
    <mergeCell ref="F383:H383"/>
    <mergeCell ref="I383:I384"/>
    <mergeCell ref="J383:J38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4AD2-E5A7-409A-AF14-0FBB31A2AC0A}">
  <sheetPr>
    <tabColor theme="8"/>
  </sheetPr>
  <dimension ref="A1:J538"/>
  <sheetViews>
    <sheetView topLeftCell="A524" workbookViewId="0">
      <selection activeCell="D537" sqref="D53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197</v>
      </c>
      <c r="B5" s="6">
        <v>44926.608822754628</v>
      </c>
      <c r="C5" s="5" t="s">
        <v>198</v>
      </c>
      <c r="D5" s="7">
        <v>48215142</v>
      </c>
      <c r="E5" s="8" t="s">
        <v>199</v>
      </c>
      <c r="H5" s="9">
        <v>1820.45</v>
      </c>
      <c r="I5" s="5" t="s">
        <v>28</v>
      </c>
      <c r="J5" s="5" t="s">
        <v>200</v>
      </c>
    </row>
    <row r="6" spans="1:10">
      <c r="A6" s="5" t="s">
        <v>197</v>
      </c>
      <c r="B6" s="6">
        <v>44926.608822754628</v>
      </c>
      <c r="C6" s="5" t="s">
        <v>198</v>
      </c>
      <c r="D6" s="7">
        <v>228559</v>
      </c>
      <c r="E6" s="8" t="s">
        <v>199</v>
      </c>
      <c r="H6" s="9">
        <v>15262.6</v>
      </c>
      <c r="I6" s="5" t="s">
        <v>28</v>
      </c>
      <c r="J6" s="5" t="s">
        <v>200</v>
      </c>
    </row>
    <row r="7" spans="1:10">
      <c r="A7" s="5" t="s">
        <v>197</v>
      </c>
      <c r="B7" s="6">
        <v>44926.608822754628</v>
      </c>
      <c r="C7" s="5" t="s">
        <v>198</v>
      </c>
      <c r="D7" s="7"/>
      <c r="E7" s="8"/>
      <c r="F7" s="9">
        <v>10456.1</v>
      </c>
      <c r="I7" s="10" t="s">
        <v>9</v>
      </c>
      <c r="J7" s="5" t="s">
        <v>201</v>
      </c>
    </row>
    <row r="8" spans="1:10">
      <c r="A8" s="5" t="s">
        <v>197</v>
      </c>
      <c r="B8" s="6">
        <v>44926.608822754628</v>
      </c>
      <c r="C8" s="5" t="s">
        <v>198</v>
      </c>
      <c r="D8" s="7"/>
      <c r="E8" s="8"/>
      <c r="F8" s="9">
        <v>930.7</v>
      </c>
      <c r="I8" s="10" t="s">
        <v>9</v>
      </c>
      <c r="J8" s="5" t="s">
        <v>200</v>
      </c>
    </row>
    <row r="9" spans="1:10">
      <c r="A9" s="11" t="s">
        <v>22</v>
      </c>
      <c r="B9" s="3"/>
      <c r="C9" s="3"/>
      <c r="D9" s="7"/>
      <c r="E9" s="8"/>
      <c r="F9" s="21">
        <f>SUM(F5:G8)</f>
        <v>11386.800000000001</v>
      </c>
      <c r="H9" s="9"/>
      <c r="I9" s="10"/>
      <c r="J9" s="5"/>
    </row>
    <row r="10" spans="1:10" ht="15.75">
      <c r="A10" s="13" t="s">
        <v>23</v>
      </c>
      <c r="B10" s="13" t="s">
        <v>24</v>
      </c>
      <c r="C10" s="13" t="s">
        <v>25</v>
      </c>
      <c r="D10" s="14">
        <v>112519190</v>
      </c>
      <c r="E10" s="8"/>
      <c r="H10" s="9"/>
      <c r="I10" s="10"/>
      <c r="J10" s="5"/>
    </row>
    <row r="13" spans="1:10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269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95" t="s">
        <v>0</v>
      </c>
      <c r="B15" s="95" t="s">
        <v>2</v>
      </c>
      <c r="C15" s="95" t="s">
        <v>3</v>
      </c>
      <c r="D15" s="95" t="s">
        <v>4</v>
      </c>
      <c r="E15" s="95" t="s">
        <v>5</v>
      </c>
      <c r="F15" s="97" t="s">
        <v>6</v>
      </c>
      <c r="G15" s="98"/>
      <c r="H15" s="99"/>
      <c r="I15" s="95" t="s">
        <v>7</v>
      </c>
      <c r="J15" s="95" t="s">
        <v>8</v>
      </c>
    </row>
    <row r="16" spans="1:10">
      <c r="A16" s="96"/>
      <c r="B16" s="96"/>
      <c r="C16" s="96"/>
      <c r="D16" s="96"/>
      <c r="E16" s="96"/>
      <c r="F16" s="4" t="s">
        <v>9</v>
      </c>
      <c r="G16" s="4" t="s">
        <v>10</v>
      </c>
      <c r="H16" s="4" t="s">
        <v>11</v>
      </c>
      <c r="I16" s="96"/>
      <c r="J16" s="96"/>
    </row>
    <row r="17" spans="1:10">
      <c r="A17" s="17" t="s">
        <v>270</v>
      </c>
      <c r="B17" s="30"/>
      <c r="C17" s="30"/>
    </row>
    <row r="18" spans="1:10">
      <c r="A18" s="11" t="s">
        <v>22</v>
      </c>
      <c r="B18" s="3"/>
      <c r="C18" s="3"/>
    </row>
    <row r="19" spans="1:10">
      <c r="A19" s="13" t="s">
        <v>23</v>
      </c>
      <c r="B19" s="13" t="s">
        <v>24</v>
      </c>
      <c r="C19" s="13" t="s">
        <v>25</v>
      </c>
    </row>
    <row r="20" spans="1:10">
      <c r="A20" s="29"/>
      <c r="B20" s="29"/>
      <c r="C20" s="29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216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95" t="s">
        <v>0</v>
      </c>
      <c r="B24" s="95" t="s">
        <v>2</v>
      </c>
      <c r="C24" s="95" t="s">
        <v>3</v>
      </c>
      <c r="D24" s="95" t="s">
        <v>4</v>
      </c>
      <c r="E24" s="95" t="s">
        <v>5</v>
      </c>
      <c r="F24" s="97" t="s">
        <v>6</v>
      </c>
      <c r="G24" s="98"/>
      <c r="H24" s="99"/>
      <c r="I24" s="95" t="s">
        <v>7</v>
      </c>
      <c r="J24" s="95" t="s">
        <v>8</v>
      </c>
    </row>
    <row r="25" spans="1:10">
      <c r="A25" s="96"/>
      <c r="B25" s="96"/>
      <c r="C25" s="96"/>
      <c r="D25" s="96"/>
      <c r="E25" s="96"/>
      <c r="F25" s="4" t="s">
        <v>9</v>
      </c>
      <c r="G25" s="4" t="s">
        <v>10</v>
      </c>
      <c r="H25" s="4" t="s">
        <v>11</v>
      </c>
      <c r="I25" s="96"/>
      <c r="J25" s="96"/>
    </row>
    <row r="26" spans="1:10">
      <c r="A26" s="5" t="s">
        <v>264</v>
      </c>
      <c r="B26" s="6">
        <v>44929.672625856481</v>
      </c>
      <c r="C26" s="5" t="s">
        <v>198</v>
      </c>
      <c r="D26" s="7">
        <v>5002468</v>
      </c>
      <c r="E26" s="5" t="s">
        <v>31</v>
      </c>
      <c r="H26" s="9">
        <v>248.4</v>
      </c>
      <c r="I26" s="5" t="s">
        <v>28</v>
      </c>
      <c r="J26" s="5" t="s">
        <v>200</v>
      </c>
    </row>
    <row r="27" spans="1:10">
      <c r="A27" s="5" t="s">
        <v>264</v>
      </c>
      <c r="B27" s="6">
        <v>44929.672625856481</v>
      </c>
      <c r="C27" s="5" t="s">
        <v>198</v>
      </c>
      <c r="D27" s="7"/>
      <c r="E27" s="8"/>
      <c r="F27" s="9">
        <v>4095</v>
      </c>
      <c r="I27" s="10" t="s">
        <v>9</v>
      </c>
      <c r="J27" s="5" t="s">
        <v>201</v>
      </c>
    </row>
    <row r="28" spans="1:10">
      <c r="A28" s="5" t="s">
        <v>264</v>
      </c>
      <c r="B28" s="6">
        <v>44929.672625856481</v>
      </c>
      <c r="C28" s="5" t="s">
        <v>198</v>
      </c>
      <c r="D28" s="7"/>
      <c r="E28" s="8"/>
      <c r="F28" s="9">
        <v>4301.6000000000004</v>
      </c>
      <c r="I28" s="10" t="s">
        <v>9</v>
      </c>
      <c r="J28" s="5" t="s">
        <v>200</v>
      </c>
    </row>
    <row r="29" spans="1:10">
      <c r="A29" s="11" t="s">
        <v>22</v>
      </c>
      <c r="B29" s="3"/>
      <c r="C29" s="3"/>
      <c r="D29" s="7"/>
      <c r="E29" s="8"/>
      <c r="F29" s="12">
        <f>SUM(F26:G28)</f>
        <v>8396.6</v>
      </c>
      <c r="H29" s="9"/>
      <c r="I29" s="10"/>
      <c r="J29" s="8"/>
    </row>
    <row r="30" spans="1:10" ht="15.75">
      <c r="A30" s="13" t="s">
        <v>23</v>
      </c>
      <c r="B30" s="13" t="s">
        <v>24</v>
      </c>
      <c r="C30" s="13" t="s">
        <v>25</v>
      </c>
      <c r="D30" s="14">
        <v>112519193</v>
      </c>
      <c r="E30" s="8"/>
      <c r="H30" s="9"/>
      <c r="I30" s="10"/>
      <c r="J30" s="8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271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95" t="s">
        <v>0</v>
      </c>
      <c r="B35" s="95" t="s">
        <v>2</v>
      </c>
      <c r="C35" s="95" t="s">
        <v>3</v>
      </c>
      <c r="D35" s="95" t="s">
        <v>4</v>
      </c>
      <c r="E35" s="95" t="s">
        <v>5</v>
      </c>
      <c r="F35" s="97" t="s">
        <v>6</v>
      </c>
      <c r="G35" s="98"/>
      <c r="H35" s="99"/>
      <c r="I35" s="95" t="s">
        <v>7</v>
      </c>
      <c r="J35" s="95" t="s">
        <v>8</v>
      </c>
    </row>
    <row r="36" spans="1:10">
      <c r="A36" s="96"/>
      <c r="B36" s="96"/>
      <c r="C36" s="96"/>
      <c r="D36" s="96"/>
      <c r="E36" s="96"/>
      <c r="F36" s="4" t="s">
        <v>9</v>
      </c>
      <c r="G36" s="4" t="s">
        <v>10</v>
      </c>
      <c r="H36" s="4" t="s">
        <v>11</v>
      </c>
      <c r="I36" s="96"/>
      <c r="J36" s="96"/>
    </row>
    <row r="37" spans="1:10">
      <c r="A37" s="5" t="s">
        <v>304</v>
      </c>
      <c r="B37" s="6">
        <v>44930.673441979168</v>
      </c>
      <c r="C37" s="5" t="s">
        <v>198</v>
      </c>
      <c r="D37" s="7">
        <v>3075021884</v>
      </c>
      <c r="E37" s="5" t="s">
        <v>305</v>
      </c>
      <c r="H37" s="9">
        <v>2528.4</v>
      </c>
      <c r="I37" s="5" t="s">
        <v>28</v>
      </c>
      <c r="J37" s="5" t="s">
        <v>201</v>
      </c>
    </row>
    <row r="38" spans="1:10">
      <c r="A38" s="5" t="s">
        <v>304</v>
      </c>
      <c r="B38" s="6">
        <v>44930.673441979168</v>
      </c>
      <c r="C38" s="5" t="s">
        <v>198</v>
      </c>
      <c r="D38" s="7"/>
      <c r="E38" s="8"/>
      <c r="F38" s="9">
        <v>10403</v>
      </c>
      <c r="I38" s="10" t="s">
        <v>9</v>
      </c>
      <c r="J38" s="5" t="s">
        <v>201</v>
      </c>
    </row>
    <row r="39" spans="1:10">
      <c r="A39" s="5" t="s">
        <v>304</v>
      </c>
      <c r="B39" s="6">
        <v>44930.673441979168</v>
      </c>
      <c r="C39" s="5" t="s">
        <v>198</v>
      </c>
      <c r="D39" s="7"/>
      <c r="E39" s="8"/>
      <c r="F39" s="9">
        <v>94363.4</v>
      </c>
      <c r="I39" s="10" t="s">
        <v>9</v>
      </c>
      <c r="J39" s="5" t="s">
        <v>200</v>
      </c>
    </row>
    <row r="40" spans="1:10">
      <c r="A40" s="11" t="s">
        <v>22</v>
      </c>
      <c r="B40" s="3"/>
      <c r="C40" s="3"/>
      <c r="D40" s="7"/>
      <c r="E40" s="8"/>
      <c r="F40" s="20">
        <f>SUM(F37:G39)</f>
        <v>104766.39999999999</v>
      </c>
      <c r="H40" s="9"/>
      <c r="I40" s="10"/>
      <c r="J40" s="8"/>
    </row>
    <row r="41" spans="1:10" ht="15.75">
      <c r="A41" s="13" t="s">
        <v>23</v>
      </c>
      <c r="B41" s="13" t="s">
        <v>24</v>
      </c>
      <c r="C41" s="13" t="s">
        <v>25</v>
      </c>
      <c r="D41" s="14">
        <v>112556966</v>
      </c>
      <c r="E41" s="8"/>
      <c r="H41" s="9"/>
      <c r="I41" s="10"/>
      <c r="J41" s="8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323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95" t="s">
        <v>0</v>
      </c>
      <c r="B46" s="95" t="s">
        <v>2</v>
      </c>
      <c r="C46" s="95" t="s">
        <v>3</v>
      </c>
      <c r="D46" s="95" t="s">
        <v>4</v>
      </c>
      <c r="E46" s="95" t="s">
        <v>5</v>
      </c>
      <c r="F46" s="97" t="s">
        <v>6</v>
      </c>
      <c r="G46" s="98"/>
      <c r="H46" s="99"/>
      <c r="I46" s="95" t="s">
        <v>7</v>
      </c>
      <c r="J46" s="95" t="s">
        <v>8</v>
      </c>
    </row>
    <row r="47" spans="1:10">
      <c r="A47" s="96"/>
      <c r="B47" s="96"/>
      <c r="C47" s="96"/>
      <c r="D47" s="96"/>
      <c r="E47" s="96"/>
      <c r="F47" s="4" t="s">
        <v>9</v>
      </c>
      <c r="G47" s="4" t="s">
        <v>10</v>
      </c>
      <c r="H47" s="4" t="s">
        <v>11</v>
      </c>
      <c r="I47" s="96"/>
      <c r="J47" s="96"/>
    </row>
    <row r="48" spans="1:10">
      <c r="A48" s="5" t="s">
        <v>354</v>
      </c>
      <c r="B48" s="6">
        <v>44931.705633703707</v>
      </c>
      <c r="C48" s="5" t="s">
        <v>198</v>
      </c>
      <c r="D48" s="7"/>
      <c r="E48" s="8"/>
      <c r="F48" s="9">
        <v>7130.5</v>
      </c>
      <c r="I48" s="10" t="s">
        <v>9</v>
      </c>
      <c r="J48" s="5" t="s">
        <v>355</v>
      </c>
    </row>
    <row r="49" spans="1:10">
      <c r="A49" s="5" t="s">
        <v>354</v>
      </c>
      <c r="B49" s="6">
        <v>44931.705633703707</v>
      </c>
      <c r="C49" s="5" t="s">
        <v>198</v>
      </c>
      <c r="D49" s="7"/>
      <c r="E49" s="8"/>
      <c r="F49" s="9">
        <v>5140</v>
      </c>
      <c r="I49" s="10" t="s">
        <v>9</v>
      </c>
      <c r="J49" s="5" t="s">
        <v>201</v>
      </c>
    </row>
    <row r="50" spans="1:10">
      <c r="A50" s="5" t="s">
        <v>354</v>
      </c>
      <c r="B50" s="6">
        <v>44931.705633703707</v>
      </c>
      <c r="C50" s="5" t="s">
        <v>198</v>
      </c>
      <c r="D50" s="7"/>
      <c r="E50" s="8"/>
      <c r="F50" s="9">
        <v>540</v>
      </c>
      <c r="I50" s="10" t="s">
        <v>9</v>
      </c>
      <c r="J50" s="8" t="s">
        <v>356</v>
      </c>
    </row>
    <row r="51" spans="1:10">
      <c r="A51" s="11" t="s">
        <v>22</v>
      </c>
      <c r="B51" s="3"/>
      <c r="C51" s="3"/>
      <c r="D51" s="7"/>
      <c r="E51" s="8"/>
      <c r="F51" s="37">
        <f>SUM(F48:G50)</f>
        <v>12810.5</v>
      </c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14">
        <v>112556967</v>
      </c>
      <c r="E52" s="8"/>
      <c r="H52" s="9"/>
      <c r="I52" s="10"/>
      <c r="J52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363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5" t="s">
        <v>0</v>
      </c>
      <c r="B57" s="95" t="s">
        <v>2</v>
      </c>
      <c r="C57" s="95" t="s">
        <v>3</v>
      </c>
      <c r="D57" s="95" t="s">
        <v>4</v>
      </c>
      <c r="E57" s="95" t="s">
        <v>5</v>
      </c>
      <c r="F57" s="97" t="s">
        <v>6</v>
      </c>
      <c r="G57" s="98"/>
      <c r="H57" s="99"/>
      <c r="I57" s="95" t="s">
        <v>7</v>
      </c>
      <c r="J57" s="95" t="s">
        <v>8</v>
      </c>
    </row>
    <row r="58" spans="1:10">
      <c r="A58" s="96"/>
      <c r="B58" s="96"/>
      <c r="C58" s="96"/>
      <c r="D58" s="96"/>
      <c r="E58" s="96"/>
      <c r="F58" s="4" t="s">
        <v>9</v>
      </c>
      <c r="G58" s="4" t="s">
        <v>10</v>
      </c>
      <c r="H58" s="4" t="s">
        <v>11</v>
      </c>
      <c r="I58" s="96"/>
      <c r="J58" s="96"/>
    </row>
    <row r="59" spans="1:10">
      <c r="A59" s="5" t="s">
        <v>419</v>
      </c>
      <c r="B59" s="6">
        <v>44932.697096539348</v>
      </c>
      <c r="C59" s="5" t="s">
        <v>198</v>
      </c>
      <c r="D59" s="7"/>
      <c r="E59" s="8"/>
      <c r="F59" s="9">
        <v>9907</v>
      </c>
      <c r="I59" s="10" t="s">
        <v>9</v>
      </c>
      <c r="J59" s="5" t="s">
        <v>201</v>
      </c>
    </row>
    <row r="60" spans="1:10">
      <c r="A60" s="5" t="s">
        <v>419</v>
      </c>
      <c r="B60" s="6">
        <v>44932.697096539348</v>
      </c>
      <c r="C60" s="5" t="s">
        <v>198</v>
      </c>
      <c r="D60" s="7"/>
      <c r="E60" s="8"/>
      <c r="F60" s="9">
        <v>14665.5</v>
      </c>
      <c r="I60" s="10" t="s">
        <v>9</v>
      </c>
      <c r="J60" s="5" t="s">
        <v>200</v>
      </c>
    </row>
    <row r="61" spans="1:10">
      <c r="A61" s="5" t="s">
        <v>419</v>
      </c>
      <c r="B61" s="6">
        <v>44932.697096539348</v>
      </c>
      <c r="C61" s="5" t="s">
        <v>198</v>
      </c>
      <c r="D61" s="7"/>
      <c r="E61" s="8"/>
      <c r="F61" s="9">
        <v>988</v>
      </c>
      <c r="I61" s="10" t="s">
        <v>9</v>
      </c>
      <c r="J61" s="8" t="s">
        <v>356</v>
      </c>
    </row>
    <row r="62" spans="1:10">
      <c r="A62" s="11" t="s">
        <v>22</v>
      </c>
      <c r="B62" s="3"/>
      <c r="C62" s="3"/>
      <c r="D62" s="7"/>
      <c r="E62" s="8"/>
      <c r="F62" s="37">
        <f>SUM(F59:G61)</f>
        <v>25560.5</v>
      </c>
      <c r="H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14">
        <v>112563613</v>
      </c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/>
      <c r="B65" s="6"/>
      <c r="C65" s="5"/>
      <c r="D65" s="7"/>
      <c r="E65" s="8"/>
      <c r="H65" s="9"/>
      <c r="I65" s="10"/>
      <c r="J65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366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95" t="s">
        <v>0</v>
      </c>
      <c r="B68" s="95" t="s">
        <v>2</v>
      </c>
      <c r="C68" s="95" t="s">
        <v>3</v>
      </c>
      <c r="D68" s="95" t="s">
        <v>4</v>
      </c>
      <c r="E68" s="95" t="s">
        <v>5</v>
      </c>
      <c r="F68" s="97" t="s">
        <v>6</v>
      </c>
      <c r="G68" s="98"/>
      <c r="H68" s="99"/>
      <c r="I68" s="95" t="s">
        <v>7</v>
      </c>
      <c r="J68" s="95" t="s">
        <v>8</v>
      </c>
    </row>
    <row r="69" spans="1:10">
      <c r="A69" s="96"/>
      <c r="B69" s="96"/>
      <c r="C69" s="96"/>
      <c r="D69" s="96"/>
      <c r="E69" s="96"/>
      <c r="F69" s="4" t="s">
        <v>9</v>
      </c>
      <c r="G69" s="4" t="s">
        <v>10</v>
      </c>
      <c r="H69" s="4" t="s">
        <v>11</v>
      </c>
      <c r="I69" s="96"/>
      <c r="J69" s="96"/>
    </row>
    <row r="70" spans="1:10">
      <c r="A70" s="5" t="s">
        <v>420</v>
      </c>
      <c r="B70" s="6">
        <v>44933.56568388889</v>
      </c>
      <c r="C70" s="5" t="s">
        <v>198</v>
      </c>
      <c r="D70" s="15">
        <v>45173152167</v>
      </c>
      <c r="E70" s="8" t="s">
        <v>199</v>
      </c>
      <c r="H70" s="9">
        <v>4997.67</v>
      </c>
      <c r="I70" s="5" t="s">
        <v>28</v>
      </c>
      <c r="J70" s="5" t="s">
        <v>200</v>
      </c>
    </row>
    <row r="71" spans="1:10">
      <c r="A71" s="5" t="s">
        <v>420</v>
      </c>
      <c r="B71" s="6">
        <v>44933.56568388889</v>
      </c>
      <c r="C71" s="5" t="s">
        <v>198</v>
      </c>
      <c r="D71" s="7"/>
      <c r="E71" s="8"/>
      <c r="F71" s="9">
        <v>67652.7</v>
      </c>
      <c r="I71" s="10" t="s">
        <v>9</v>
      </c>
      <c r="J71" s="5" t="s">
        <v>200</v>
      </c>
    </row>
    <row r="72" spans="1:10">
      <c r="A72" s="11" t="s">
        <v>22</v>
      </c>
      <c r="B72" s="3"/>
      <c r="C72" s="3"/>
      <c r="D72" s="7"/>
      <c r="E72" s="8"/>
      <c r="H72" s="9"/>
      <c r="I72" s="10"/>
      <c r="J72" s="5"/>
    </row>
    <row r="73" spans="1:10" ht="15.75">
      <c r="A73" s="13" t="s">
        <v>23</v>
      </c>
      <c r="B73" s="13" t="s">
        <v>24</v>
      </c>
      <c r="C73" s="13" t="s">
        <v>25</v>
      </c>
      <c r="D73" s="14">
        <v>112563614</v>
      </c>
      <c r="E73" s="8"/>
      <c r="H73" s="9"/>
      <c r="I73" s="10"/>
      <c r="J73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433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95" t="s">
        <v>0</v>
      </c>
      <c r="B78" s="95" t="s">
        <v>2</v>
      </c>
      <c r="C78" s="95" t="s">
        <v>3</v>
      </c>
      <c r="D78" s="95" t="s">
        <v>4</v>
      </c>
      <c r="E78" s="95" t="s">
        <v>5</v>
      </c>
      <c r="F78" s="97" t="s">
        <v>6</v>
      </c>
      <c r="G78" s="98"/>
      <c r="H78" s="99"/>
      <c r="I78" s="95" t="s">
        <v>7</v>
      </c>
      <c r="J78" s="95" t="s">
        <v>8</v>
      </c>
    </row>
    <row r="79" spans="1:10">
      <c r="A79" s="96"/>
      <c r="B79" s="96"/>
      <c r="C79" s="96"/>
      <c r="D79" s="96"/>
      <c r="E79" s="96"/>
      <c r="F79" s="4" t="s">
        <v>9</v>
      </c>
      <c r="G79" s="4" t="s">
        <v>10</v>
      </c>
      <c r="H79" s="4" t="s">
        <v>11</v>
      </c>
      <c r="I79" s="96"/>
      <c r="J79" s="96"/>
    </row>
    <row r="80" spans="1:10">
      <c r="A80" s="5" t="s">
        <v>467</v>
      </c>
      <c r="B80" s="6">
        <v>44935.755481423614</v>
      </c>
      <c r="C80" s="5" t="s">
        <v>198</v>
      </c>
      <c r="D80" s="7">
        <v>3078720871</v>
      </c>
      <c r="E80" s="5" t="s">
        <v>305</v>
      </c>
      <c r="H80" s="9">
        <v>1285.0999999999999</v>
      </c>
      <c r="I80" s="5" t="s">
        <v>28</v>
      </c>
      <c r="J80" s="8" t="s">
        <v>356</v>
      </c>
    </row>
    <row r="81" spans="1:10">
      <c r="A81" s="5" t="s">
        <v>467</v>
      </c>
      <c r="B81" s="6">
        <v>44935.755481423614</v>
      </c>
      <c r="C81" s="5" t="s">
        <v>198</v>
      </c>
      <c r="D81" s="7">
        <v>48851538</v>
      </c>
      <c r="E81" s="8" t="s">
        <v>199</v>
      </c>
      <c r="H81" s="9">
        <v>9272.56</v>
      </c>
      <c r="I81" s="5" t="s">
        <v>28</v>
      </c>
      <c r="J81" s="5" t="s">
        <v>200</v>
      </c>
    </row>
    <row r="82" spans="1:10">
      <c r="A82" s="5" t="s">
        <v>467</v>
      </c>
      <c r="B82" s="6">
        <v>44935.755481423614</v>
      </c>
      <c r="C82" s="5" t="s">
        <v>198</v>
      </c>
      <c r="D82" s="7">
        <v>3078457828</v>
      </c>
      <c r="E82" s="8" t="s">
        <v>90</v>
      </c>
      <c r="H82" s="9">
        <v>13551.89</v>
      </c>
      <c r="I82" s="5" t="s">
        <v>28</v>
      </c>
      <c r="J82" s="5" t="s">
        <v>355</v>
      </c>
    </row>
    <row r="83" spans="1:10">
      <c r="A83" s="5" t="s">
        <v>467</v>
      </c>
      <c r="B83" s="6">
        <v>44935.755481423614</v>
      </c>
      <c r="C83" s="5" t="s">
        <v>198</v>
      </c>
      <c r="D83" s="15">
        <v>58660123232</v>
      </c>
      <c r="E83" s="8" t="s">
        <v>199</v>
      </c>
      <c r="H83" s="9">
        <v>1206.58</v>
      </c>
      <c r="I83" s="5" t="s">
        <v>28</v>
      </c>
      <c r="J83" s="5" t="s">
        <v>200</v>
      </c>
    </row>
    <row r="84" spans="1:10">
      <c r="A84" s="5" t="s">
        <v>467</v>
      </c>
      <c r="B84" s="6">
        <v>44935.755481423614</v>
      </c>
      <c r="C84" s="5" t="s">
        <v>198</v>
      </c>
      <c r="D84" s="7"/>
      <c r="E84" s="8"/>
      <c r="F84" s="9">
        <v>46427.9</v>
      </c>
      <c r="I84" s="10" t="s">
        <v>9</v>
      </c>
      <c r="J84" s="5" t="s">
        <v>355</v>
      </c>
    </row>
    <row r="85" spans="1:10">
      <c r="A85" s="5" t="s">
        <v>467</v>
      </c>
      <c r="B85" s="6">
        <v>44935.755481423614</v>
      </c>
      <c r="C85" s="5" t="s">
        <v>198</v>
      </c>
      <c r="D85" s="7"/>
      <c r="E85" s="8"/>
      <c r="F85" s="9">
        <v>16162.9</v>
      </c>
      <c r="I85" s="10" t="s">
        <v>9</v>
      </c>
      <c r="J85" s="5" t="s">
        <v>201</v>
      </c>
    </row>
    <row r="86" spans="1:10">
      <c r="A86" s="5" t="s">
        <v>467</v>
      </c>
      <c r="B86" s="6">
        <v>44935.755481423614</v>
      </c>
      <c r="C86" s="5" t="s">
        <v>198</v>
      </c>
      <c r="D86" s="7"/>
      <c r="E86" s="8"/>
      <c r="F86" s="9">
        <v>19298.7</v>
      </c>
      <c r="I86" s="10" t="s">
        <v>9</v>
      </c>
      <c r="J86" s="5" t="s">
        <v>200</v>
      </c>
    </row>
    <row r="87" spans="1:10">
      <c r="A87" s="11" t="s">
        <v>22</v>
      </c>
      <c r="B87" s="3"/>
      <c r="C87" s="3"/>
      <c r="D87" s="19">
        <f>75486.3+6403.2</f>
        <v>81889.5</v>
      </c>
      <c r="E87" s="8"/>
      <c r="F87" s="37">
        <f>SUM(F80:G86)</f>
        <v>81889.5</v>
      </c>
      <c r="H87" s="9"/>
      <c r="I87" s="10"/>
      <c r="J87" s="5"/>
    </row>
    <row r="88" spans="1:10">
      <c r="A88" s="13" t="s">
        <v>23</v>
      </c>
      <c r="B88" s="13" t="s">
        <v>24</v>
      </c>
      <c r="C88" s="13" t="s">
        <v>25</v>
      </c>
      <c r="D88" s="7"/>
      <c r="E88" s="8"/>
      <c r="H88" s="9"/>
      <c r="I88" s="10"/>
      <c r="J88" s="5"/>
    </row>
    <row r="89" spans="1:10" ht="15.75">
      <c r="D89" s="14">
        <v>112576620</v>
      </c>
    </row>
    <row r="90" spans="1:10" ht="15.75">
      <c r="D90" s="14">
        <v>112576632</v>
      </c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474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95" t="s">
        <v>0</v>
      </c>
      <c r="B94" s="95" t="s">
        <v>2</v>
      </c>
      <c r="C94" s="95" t="s">
        <v>3</v>
      </c>
      <c r="D94" s="95" t="s">
        <v>4</v>
      </c>
      <c r="E94" s="95" t="s">
        <v>5</v>
      </c>
      <c r="F94" s="97" t="s">
        <v>6</v>
      </c>
      <c r="G94" s="98"/>
      <c r="H94" s="99"/>
      <c r="I94" s="95" t="s">
        <v>7</v>
      </c>
      <c r="J94" s="95" t="s">
        <v>8</v>
      </c>
    </row>
    <row r="95" spans="1:10">
      <c r="A95" s="96"/>
      <c r="B95" s="96"/>
      <c r="C95" s="96"/>
      <c r="D95" s="96"/>
      <c r="E95" s="96"/>
      <c r="F95" s="4" t="s">
        <v>9</v>
      </c>
      <c r="G95" s="4" t="s">
        <v>10</v>
      </c>
      <c r="H95" s="4" t="s">
        <v>11</v>
      </c>
      <c r="I95" s="96"/>
      <c r="J95" s="96"/>
    </row>
    <row r="96" spans="1:10">
      <c r="A96" s="5" t="s">
        <v>502</v>
      </c>
      <c r="B96" s="6">
        <v>44936.771123865743</v>
      </c>
      <c r="C96" s="5" t="s">
        <v>198</v>
      </c>
      <c r="D96" s="7"/>
      <c r="E96" s="8"/>
      <c r="F96" s="9">
        <v>11295</v>
      </c>
      <c r="I96" s="10" t="s">
        <v>9</v>
      </c>
      <c r="J96" s="5" t="s">
        <v>201</v>
      </c>
    </row>
    <row r="97" spans="1:10">
      <c r="A97" s="5" t="s">
        <v>502</v>
      </c>
      <c r="B97" s="6">
        <v>44936.771123865743</v>
      </c>
      <c r="C97" s="5" t="s">
        <v>198</v>
      </c>
      <c r="D97" s="7"/>
      <c r="E97" s="8"/>
      <c r="F97" s="9">
        <v>23477.7</v>
      </c>
      <c r="I97" s="10" t="s">
        <v>9</v>
      </c>
      <c r="J97" s="5" t="s">
        <v>200</v>
      </c>
    </row>
    <row r="98" spans="1:10">
      <c r="A98" s="11" t="s">
        <v>22</v>
      </c>
      <c r="B98" s="3"/>
      <c r="C98" s="3"/>
      <c r="D98" s="7"/>
      <c r="E98" s="8"/>
      <c r="F98" s="12">
        <f>SUM(F96:G97)</f>
        <v>34772.699999999997</v>
      </c>
      <c r="H98" s="9"/>
      <c r="I98" s="10"/>
      <c r="J98" s="5"/>
    </row>
    <row r="99" spans="1:10" ht="15.75">
      <c r="A99" s="13" t="s">
        <v>23</v>
      </c>
      <c r="B99" s="13" t="s">
        <v>24</v>
      </c>
      <c r="C99" s="13" t="s">
        <v>25</v>
      </c>
      <c r="D99" s="14">
        <v>112576621</v>
      </c>
      <c r="E99" s="8"/>
      <c r="H99" s="9"/>
      <c r="I99" s="10"/>
      <c r="J99" s="5"/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508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95" t="s">
        <v>0</v>
      </c>
      <c r="B104" s="95" t="s">
        <v>2</v>
      </c>
      <c r="C104" s="95" t="s">
        <v>3</v>
      </c>
      <c r="D104" s="95" t="s">
        <v>4</v>
      </c>
      <c r="E104" s="95" t="s">
        <v>5</v>
      </c>
      <c r="F104" s="97" t="s">
        <v>6</v>
      </c>
      <c r="G104" s="98"/>
      <c r="H104" s="99"/>
      <c r="I104" s="95" t="s">
        <v>7</v>
      </c>
      <c r="J104" s="95" t="s">
        <v>8</v>
      </c>
    </row>
    <row r="105" spans="1:10">
      <c r="A105" s="96"/>
      <c r="B105" s="96"/>
      <c r="C105" s="96"/>
      <c r="D105" s="96"/>
      <c r="E105" s="96"/>
      <c r="F105" s="4" t="s">
        <v>9</v>
      </c>
      <c r="G105" s="4" t="s">
        <v>10</v>
      </c>
      <c r="H105" s="4" t="s">
        <v>11</v>
      </c>
      <c r="I105" s="96"/>
      <c r="J105" s="96"/>
    </row>
    <row r="106" spans="1:10">
      <c r="A106" s="5" t="s">
        <v>535</v>
      </c>
      <c r="B106" s="6">
        <v>44937.755490717595</v>
      </c>
      <c r="C106" s="5" t="s">
        <v>198</v>
      </c>
      <c r="D106" s="7">
        <v>3083606888</v>
      </c>
      <c r="E106" s="5" t="s">
        <v>305</v>
      </c>
      <c r="H106" s="9">
        <v>178.4</v>
      </c>
      <c r="I106" s="5" t="s">
        <v>28</v>
      </c>
      <c r="J106" s="8" t="s">
        <v>356</v>
      </c>
    </row>
    <row r="107" spans="1:10">
      <c r="A107" s="5" t="s">
        <v>535</v>
      </c>
      <c r="B107" s="6">
        <v>44937.755490717595</v>
      </c>
      <c r="C107" s="5" t="s">
        <v>198</v>
      </c>
      <c r="D107" s="15">
        <v>58670123917</v>
      </c>
      <c r="E107" s="8" t="s">
        <v>199</v>
      </c>
      <c r="H107" s="9">
        <v>22051</v>
      </c>
      <c r="I107" s="5" t="s">
        <v>28</v>
      </c>
      <c r="J107" s="5" t="s">
        <v>200</v>
      </c>
    </row>
    <row r="108" spans="1:10">
      <c r="A108" s="5" t="s">
        <v>535</v>
      </c>
      <c r="B108" s="6">
        <v>44937.755490717595</v>
      </c>
      <c r="C108" s="5" t="s">
        <v>198</v>
      </c>
      <c r="D108" s="7"/>
      <c r="E108" s="8"/>
      <c r="F108" s="9">
        <v>6503.8</v>
      </c>
      <c r="I108" s="10" t="s">
        <v>9</v>
      </c>
      <c r="J108" s="5" t="s">
        <v>201</v>
      </c>
    </row>
    <row r="109" spans="1:10">
      <c r="A109" s="5" t="s">
        <v>535</v>
      </c>
      <c r="B109" s="6">
        <v>44937.755490717595</v>
      </c>
      <c r="C109" s="5" t="s">
        <v>198</v>
      </c>
      <c r="D109" s="7"/>
      <c r="E109" s="8"/>
      <c r="F109" s="9">
        <v>16369.7</v>
      </c>
      <c r="I109" s="10" t="s">
        <v>9</v>
      </c>
      <c r="J109" s="5" t="s">
        <v>200</v>
      </c>
    </row>
    <row r="110" spans="1:10">
      <c r="A110" s="11" t="s">
        <v>22</v>
      </c>
      <c r="B110" s="3"/>
      <c r="C110" s="3"/>
      <c r="D110" s="7"/>
      <c r="E110" s="8"/>
      <c r="F110" s="37">
        <f>SUM(F106:G109)</f>
        <v>22873.5</v>
      </c>
      <c r="H110" s="9"/>
      <c r="I110" s="10"/>
      <c r="J110" s="8"/>
    </row>
    <row r="111" spans="1:10" ht="15.75">
      <c r="A111" s="13" t="s">
        <v>23</v>
      </c>
      <c r="B111" s="13" t="s">
        <v>24</v>
      </c>
      <c r="C111" s="13" t="s">
        <v>25</v>
      </c>
      <c r="D111" s="14">
        <v>112587152</v>
      </c>
      <c r="E111" s="8"/>
      <c r="H111" s="9"/>
      <c r="I111" s="10"/>
      <c r="J111" s="8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541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95" t="s">
        <v>0</v>
      </c>
      <c r="B116" s="95" t="s">
        <v>2</v>
      </c>
      <c r="C116" s="95" t="s">
        <v>3</v>
      </c>
      <c r="D116" s="95" t="s">
        <v>4</v>
      </c>
      <c r="E116" s="95" t="s">
        <v>5</v>
      </c>
      <c r="F116" s="97" t="s">
        <v>6</v>
      </c>
      <c r="G116" s="98"/>
      <c r="H116" s="99"/>
      <c r="I116" s="95" t="s">
        <v>7</v>
      </c>
      <c r="J116" s="95" t="s">
        <v>8</v>
      </c>
    </row>
    <row r="117" spans="1:10">
      <c r="A117" s="96"/>
      <c r="B117" s="96"/>
      <c r="C117" s="96"/>
      <c r="D117" s="96"/>
      <c r="E117" s="96"/>
      <c r="F117" s="4" t="s">
        <v>9</v>
      </c>
      <c r="G117" s="4" t="s">
        <v>10</v>
      </c>
      <c r="H117" s="4" t="s">
        <v>11</v>
      </c>
      <c r="I117" s="96"/>
      <c r="J117" s="96"/>
    </row>
    <row r="118" spans="1:10">
      <c r="A118" s="5" t="s">
        <v>571</v>
      </c>
      <c r="B118" s="6">
        <v>44938.763347118052</v>
      </c>
      <c r="C118" s="5" t="s">
        <v>198</v>
      </c>
      <c r="D118" s="7"/>
      <c r="E118" s="8"/>
      <c r="F118" s="9">
        <v>7150</v>
      </c>
      <c r="I118" s="10" t="s">
        <v>9</v>
      </c>
      <c r="J118" s="5" t="s">
        <v>201</v>
      </c>
    </row>
    <row r="119" spans="1:10">
      <c r="A119" s="5" t="s">
        <v>571</v>
      </c>
      <c r="B119" s="6">
        <v>44938.763347118052</v>
      </c>
      <c r="C119" s="5" t="s">
        <v>198</v>
      </c>
      <c r="D119" s="7"/>
      <c r="E119" s="8"/>
      <c r="F119" s="9">
        <v>29945</v>
      </c>
      <c r="I119" s="10" t="s">
        <v>9</v>
      </c>
      <c r="J119" s="5" t="s">
        <v>200</v>
      </c>
    </row>
    <row r="120" spans="1:10">
      <c r="A120" s="5" t="s">
        <v>571</v>
      </c>
      <c r="B120" s="6">
        <v>44938.763347118052</v>
      </c>
      <c r="C120" s="5" t="s">
        <v>198</v>
      </c>
      <c r="D120" s="7"/>
      <c r="E120" s="8"/>
      <c r="F120" s="9">
        <v>507</v>
      </c>
      <c r="I120" s="10" t="s">
        <v>9</v>
      </c>
      <c r="J120" s="8" t="s">
        <v>356</v>
      </c>
    </row>
    <row r="121" spans="1:10">
      <c r="A121" s="11" t="s">
        <v>22</v>
      </c>
      <c r="B121" s="3"/>
      <c r="C121" s="3"/>
      <c r="D121" s="7"/>
      <c r="E121" s="8"/>
      <c r="F121" s="49">
        <f>SUM(F118:G120)</f>
        <v>37602</v>
      </c>
      <c r="I121" s="10"/>
      <c r="J121" s="8"/>
    </row>
    <row r="122" spans="1:10" ht="15.75">
      <c r="A122" s="13" t="s">
        <v>23</v>
      </c>
      <c r="B122" s="13" t="s">
        <v>24</v>
      </c>
      <c r="C122" s="13" t="s">
        <v>25</v>
      </c>
      <c r="D122" s="14">
        <v>112587156</v>
      </c>
      <c r="E122" s="8"/>
      <c r="F122" s="9"/>
      <c r="I122" s="10"/>
      <c r="J122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585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5" t="s">
        <v>0</v>
      </c>
      <c r="B127" s="95" t="s">
        <v>2</v>
      </c>
      <c r="C127" s="95" t="s">
        <v>3</v>
      </c>
      <c r="D127" s="95" t="s">
        <v>4</v>
      </c>
      <c r="E127" s="95" t="s">
        <v>5</v>
      </c>
      <c r="F127" s="97" t="s">
        <v>6</v>
      </c>
      <c r="G127" s="98"/>
      <c r="H127" s="99"/>
      <c r="I127" s="95" t="s">
        <v>7</v>
      </c>
      <c r="J127" s="95" t="s">
        <v>8</v>
      </c>
    </row>
    <row r="128" spans="1:10">
      <c r="A128" s="96"/>
      <c r="B128" s="96"/>
      <c r="C128" s="96"/>
      <c r="D128" s="96"/>
      <c r="E128" s="96"/>
      <c r="F128" s="4" t="s">
        <v>9</v>
      </c>
      <c r="G128" s="4" t="s">
        <v>10</v>
      </c>
      <c r="H128" s="4" t="s">
        <v>11</v>
      </c>
      <c r="I128" s="96"/>
      <c r="J128" s="96"/>
    </row>
    <row r="129" spans="1:10">
      <c r="A129" s="5" t="s">
        <v>633</v>
      </c>
      <c r="B129" s="6">
        <v>44939.764899166665</v>
      </c>
      <c r="C129" s="5" t="s">
        <v>198</v>
      </c>
      <c r="D129" s="7">
        <v>35155224</v>
      </c>
      <c r="E129" s="5" t="s">
        <v>305</v>
      </c>
      <c r="H129" s="9">
        <v>1154</v>
      </c>
      <c r="I129" s="5" t="s">
        <v>28</v>
      </c>
      <c r="J129" s="8" t="s">
        <v>634</v>
      </c>
    </row>
    <row r="130" spans="1:10">
      <c r="A130" s="5" t="s">
        <v>633</v>
      </c>
      <c r="B130" s="6">
        <v>44939.764899166665</v>
      </c>
      <c r="C130" s="5" t="s">
        <v>198</v>
      </c>
      <c r="D130" s="7"/>
      <c r="E130" s="8"/>
      <c r="F130" s="9">
        <v>17550</v>
      </c>
      <c r="I130" s="10" t="s">
        <v>9</v>
      </c>
      <c r="J130" s="5" t="s">
        <v>200</v>
      </c>
    </row>
    <row r="131" spans="1:10">
      <c r="A131" s="5" t="s">
        <v>633</v>
      </c>
      <c r="B131" s="6">
        <v>44939.764899166665</v>
      </c>
      <c r="C131" s="5" t="s">
        <v>198</v>
      </c>
      <c r="D131" s="7"/>
      <c r="E131" s="8"/>
      <c r="F131" s="9">
        <v>250</v>
      </c>
      <c r="I131" s="10" t="s">
        <v>9</v>
      </c>
      <c r="J131" s="8" t="s">
        <v>634</v>
      </c>
    </row>
    <row r="132" spans="1:10">
      <c r="A132" s="11" t="s">
        <v>22</v>
      </c>
      <c r="B132" s="3"/>
      <c r="C132" s="3"/>
      <c r="D132" s="7"/>
      <c r="E132" s="8"/>
      <c r="F132" s="37">
        <f>SUM(F129:G131)</f>
        <v>17800</v>
      </c>
      <c r="H132" s="9"/>
      <c r="I132" s="5"/>
      <c r="J132" s="8"/>
    </row>
    <row r="133" spans="1:10" ht="15.75">
      <c r="A133" s="13" t="s">
        <v>23</v>
      </c>
      <c r="B133" s="13" t="s">
        <v>24</v>
      </c>
      <c r="C133" s="13" t="s">
        <v>25</v>
      </c>
      <c r="D133" s="14">
        <v>112603552</v>
      </c>
      <c r="E133" s="8"/>
      <c r="H133" s="9"/>
      <c r="I133" s="5"/>
      <c r="J133" s="8"/>
    </row>
    <row r="134" spans="1:10">
      <c r="A134" s="5"/>
      <c r="B134" s="6"/>
      <c r="C134" s="5"/>
      <c r="D134" s="7"/>
      <c r="E134" s="8"/>
      <c r="H134" s="9"/>
      <c r="I134" s="5"/>
      <c r="J134" s="8"/>
    </row>
    <row r="135" spans="1:10">
      <c r="A135" s="5"/>
      <c r="B135" s="6"/>
      <c r="C135" s="5"/>
      <c r="D135" s="7"/>
      <c r="E135" s="8"/>
      <c r="H135" s="9"/>
      <c r="I135" s="5"/>
      <c r="J135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581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5" t="s">
        <v>0</v>
      </c>
      <c r="B138" s="95" t="s">
        <v>2</v>
      </c>
      <c r="C138" s="95" t="s">
        <v>3</v>
      </c>
      <c r="D138" s="95" t="s">
        <v>4</v>
      </c>
      <c r="E138" s="95" t="s">
        <v>5</v>
      </c>
      <c r="F138" s="97" t="s">
        <v>6</v>
      </c>
      <c r="G138" s="98"/>
      <c r="H138" s="99"/>
      <c r="I138" s="95" t="s">
        <v>7</v>
      </c>
      <c r="J138" s="95" t="s">
        <v>8</v>
      </c>
    </row>
    <row r="139" spans="1:10">
      <c r="A139" s="96"/>
      <c r="B139" s="96"/>
      <c r="C139" s="96"/>
      <c r="D139" s="96"/>
      <c r="E139" s="96"/>
      <c r="F139" s="4" t="s">
        <v>9</v>
      </c>
      <c r="G139" s="4" t="s">
        <v>10</v>
      </c>
      <c r="H139" s="4" t="s">
        <v>11</v>
      </c>
      <c r="I139" s="96"/>
      <c r="J139" s="96"/>
    </row>
    <row r="140" spans="1:10">
      <c r="A140" s="5" t="s">
        <v>635</v>
      </c>
      <c r="B140" s="6">
        <v>44940.552153923614</v>
      </c>
      <c r="C140" s="5" t="s">
        <v>198</v>
      </c>
      <c r="D140" s="7">
        <v>3086539812</v>
      </c>
      <c r="E140" s="5" t="s">
        <v>305</v>
      </c>
      <c r="H140" s="9">
        <v>9337.44</v>
      </c>
      <c r="I140" s="5" t="s">
        <v>28</v>
      </c>
      <c r="J140" s="5" t="s">
        <v>200</v>
      </c>
    </row>
    <row r="141" spans="1:10">
      <c r="A141" s="5" t="s">
        <v>635</v>
      </c>
      <c r="B141" s="6">
        <v>44940.552153923614</v>
      </c>
      <c r="C141" s="5" t="s">
        <v>198</v>
      </c>
      <c r="D141" s="7"/>
      <c r="E141" s="8"/>
      <c r="F141" s="9">
        <v>16601.400000000001</v>
      </c>
      <c r="I141" s="10" t="s">
        <v>9</v>
      </c>
      <c r="J141" s="5" t="s">
        <v>201</v>
      </c>
    </row>
    <row r="142" spans="1:10">
      <c r="A142" s="5" t="s">
        <v>635</v>
      </c>
      <c r="B142" s="6">
        <v>44940.552153923614</v>
      </c>
      <c r="C142" s="5" t="s">
        <v>198</v>
      </c>
      <c r="D142" s="7"/>
      <c r="E142" s="8"/>
      <c r="F142" s="9">
        <v>9342.7000000000007</v>
      </c>
      <c r="I142" s="10" t="s">
        <v>9</v>
      </c>
      <c r="J142" s="5" t="s">
        <v>200</v>
      </c>
    </row>
    <row r="143" spans="1:10">
      <c r="A143" s="11" t="s">
        <v>22</v>
      </c>
      <c r="B143" s="3"/>
      <c r="C143" s="3"/>
      <c r="D143" s="7"/>
      <c r="E143" s="8"/>
      <c r="F143" s="37">
        <f>SUM(F140:G142)</f>
        <v>25944.100000000002</v>
      </c>
      <c r="H143" s="9"/>
      <c r="I143" s="5"/>
      <c r="J143" s="8"/>
    </row>
    <row r="144" spans="1:10" ht="15.75">
      <c r="A144" s="13" t="s">
        <v>23</v>
      </c>
      <c r="B144" s="13" t="s">
        <v>24</v>
      </c>
      <c r="C144" s="13" t="s">
        <v>25</v>
      </c>
      <c r="D144" s="14">
        <v>112603553</v>
      </c>
      <c r="E144" s="8"/>
      <c r="H144" s="9"/>
      <c r="I144" s="5"/>
      <c r="J144" s="8"/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647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95" t="s">
        <v>0</v>
      </c>
      <c r="B149" s="95" t="s">
        <v>2</v>
      </c>
      <c r="C149" s="95" t="s">
        <v>3</v>
      </c>
      <c r="D149" s="95" t="s">
        <v>4</v>
      </c>
      <c r="E149" s="95" t="s">
        <v>5</v>
      </c>
      <c r="F149" s="97" t="s">
        <v>6</v>
      </c>
      <c r="G149" s="98"/>
      <c r="H149" s="99"/>
      <c r="I149" s="95" t="s">
        <v>7</v>
      </c>
      <c r="J149" s="95" t="s">
        <v>8</v>
      </c>
    </row>
    <row r="150" spans="1:10">
      <c r="A150" s="96"/>
      <c r="B150" s="96"/>
      <c r="C150" s="96"/>
      <c r="D150" s="96"/>
      <c r="E150" s="96"/>
      <c r="F150" s="4" t="s">
        <v>9</v>
      </c>
      <c r="G150" s="4" t="s">
        <v>10</v>
      </c>
      <c r="H150" s="4" t="s">
        <v>11</v>
      </c>
      <c r="I150" s="96"/>
      <c r="J150" s="96"/>
    </row>
    <row r="151" spans="1:10">
      <c r="A151" s="5" t="s">
        <v>677</v>
      </c>
      <c r="B151" s="6">
        <v>44942.754490243053</v>
      </c>
      <c r="C151" s="5" t="s">
        <v>198</v>
      </c>
      <c r="D151" s="7">
        <v>3090738039</v>
      </c>
      <c r="E151" s="5" t="s">
        <v>305</v>
      </c>
      <c r="H151" s="9">
        <v>10527.2</v>
      </c>
      <c r="I151" s="5" t="s">
        <v>28</v>
      </c>
      <c r="J151" s="5" t="s">
        <v>200</v>
      </c>
    </row>
    <row r="152" spans="1:10">
      <c r="A152" s="5" t="s">
        <v>677</v>
      </c>
      <c r="B152" s="6">
        <v>44942.754490243053</v>
      </c>
      <c r="C152" s="5" t="s">
        <v>198</v>
      </c>
      <c r="D152" s="7"/>
      <c r="E152" s="8"/>
      <c r="F152" s="9">
        <v>37883.800000000003</v>
      </c>
      <c r="I152" s="10" t="s">
        <v>9</v>
      </c>
      <c r="J152" s="5" t="s">
        <v>355</v>
      </c>
    </row>
    <row r="153" spans="1:10">
      <c r="A153" s="5" t="s">
        <v>677</v>
      </c>
      <c r="B153" s="6">
        <v>44942.754490243053</v>
      </c>
      <c r="C153" s="5" t="s">
        <v>198</v>
      </c>
      <c r="D153" s="7"/>
      <c r="E153" s="8"/>
      <c r="F153" s="9">
        <v>14015</v>
      </c>
      <c r="I153" s="10" t="s">
        <v>9</v>
      </c>
      <c r="J153" s="5" t="s">
        <v>201</v>
      </c>
    </row>
    <row r="154" spans="1:10">
      <c r="A154" s="5" t="s">
        <v>677</v>
      </c>
      <c r="B154" s="6">
        <v>44942.754490243053</v>
      </c>
      <c r="C154" s="5" t="s">
        <v>198</v>
      </c>
      <c r="D154" s="7"/>
      <c r="E154" s="8"/>
      <c r="F154" s="9">
        <v>18962.5</v>
      </c>
      <c r="I154" s="10" t="s">
        <v>9</v>
      </c>
      <c r="J154" s="5" t="s">
        <v>200</v>
      </c>
    </row>
    <row r="155" spans="1:10">
      <c r="A155" s="5" t="s">
        <v>677</v>
      </c>
      <c r="B155" s="6">
        <v>44942.754490243053</v>
      </c>
      <c r="C155" s="5" t="s">
        <v>198</v>
      </c>
      <c r="D155" s="7"/>
      <c r="E155" s="8"/>
      <c r="F155" s="9">
        <v>8266.5</v>
      </c>
      <c r="I155" s="10" t="s">
        <v>9</v>
      </c>
      <c r="J155" s="8" t="s">
        <v>634</v>
      </c>
    </row>
    <row r="156" spans="1:10">
      <c r="A156" s="11" t="s">
        <v>22</v>
      </c>
      <c r="B156" s="3"/>
      <c r="C156" s="3"/>
      <c r="D156" s="19">
        <f>74047+5080.8</f>
        <v>79127.8</v>
      </c>
      <c r="E156" s="8"/>
      <c r="F156" s="37">
        <f>SUM(F151:G155)</f>
        <v>79127.8</v>
      </c>
      <c r="H156" s="9"/>
      <c r="I156" s="10"/>
      <c r="J156" s="5"/>
    </row>
    <row r="157" spans="1:10">
      <c r="A157" s="13" t="s">
        <v>23</v>
      </c>
      <c r="B157" s="13" t="s">
        <v>24</v>
      </c>
      <c r="C157" s="13" t="s">
        <v>25</v>
      </c>
      <c r="D157" s="7"/>
      <c r="E157" s="8"/>
      <c r="H157" s="9"/>
      <c r="I157" s="10"/>
      <c r="J157" s="5"/>
    </row>
    <row r="158" spans="1:10" ht="15.75">
      <c r="D158" s="14">
        <v>112617028</v>
      </c>
    </row>
    <row r="159" spans="1:10" ht="15.75">
      <c r="D159" s="14">
        <v>112617046</v>
      </c>
    </row>
    <row r="161" spans="1:10">
      <c r="A161" s="1" t="s">
        <v>0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3" t="s">
        <v>687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95" t="s">
        <v>0</v>
      </c>
      <c r="B163" s="95" t="s">
        <v>2</v>
      </c>
      <c r="C163" s="95" t="s">
        <v>3</v>
      </c>
      <c r="D163" s="95" t="s">
        <v>4</v>
      </c>
      <c r="E163" s="95" t="s">
        <v>5</v>
      </c>
      <c r="F163" s="97" t="s">
        <v>6</v>
      </c>
      <c r="G163" s="98"/>
      <c r="H163" s="99"/>
      <c r="I163" s="95" t="s">
        <v>7</v>
      </c>
      <c r="J163" s="95" t="s">
        <v>8</v>
      </c>
    </row>
    <row r="164" spans="1:10">
      <c r="A164" s="96"/>
      <c r="B164" s="96"/>
      <c r="C164" s="96"/>
      <c r="D164" s="96"/>
      <c r="E164" s="96"/>
      <c r="F164" s="4" t="s">
        <v>9</v>
      </c>
      <c r="G164" s="4" t="s">
        <v>10</v>
      </c>
      <c r="H164" s="4" t="s">
        <v>11</v>
      </c>
      <c r="I164" s="96"/>
      <c r="J164" s="96"/>
    </row>
    <row r="165" spans="1:10">
      <c r="A165" s="5" t="s">
        <v>716</v>
      </c>
      <c r="B165" s="6">
        <v>44943.745386249997</v>
      </c>
      <c r="C165" s="5" t="s">
        <v>198</v>
      </c>
      <c r="D165" s="7">
        <v>49670180</v>
      </c>
      <c r="E165" s="8" t="s">
        <v>199</v>
      </c>
      <c r="H165" s="9">
        <v>2000</v>
      </c>
      <c r="I165" s="5" t="s">
        <v>28</v>
      </c>
      <c r="J165" s="5" t="s">
        <v>200</v>
      </c>
    </row>
    <row r="166" spans="1:10">
      <c r="A166" s="5" t="s">
        <v>716</v>
      </c>
      <c r="B166" s="6">
        <v>44943.745386249997</v>
      </c>
      <c r="C166" s="5" t="s">
        <v>198</v>
      </c>
      <c r="D166" s="7">
        <v>3091817043</v>
      </c>
      <c r="E166" s="5" t="s">
        <v>305</v>
      </c>
      <c r="H166" s="9">
        <v>10000</v>
      </c>
      <c r="I166" s="5" t="s">
        <v>28</v>
      </c>
      <c r="J166" s="5" t="s">
        <v>200</v>
      </c>
    </row>
    <row r="167" spans="1:10">
      <c r="A167" s="5" t="s">
        <v>716</v>
      </c>
      <c r="B167" s="6">
        <v>44943.745386249997</v>
      </c>
      <c r="C167" s="5" t="s">
        <v>198</v>
      </c>
      <c r="D167" s="7"/>
      <c r="E167" s="8"/>
      <c r="F167" s="9">
        <v>10348.200000000001</v>
      </c>
      <c r="I167" s="10" t="s">
        <v>9</v>
      </c>
      <c r="J167" s="5" t="s">
        <v>201</v>
      </c>
    </row>
    <row r="168" spans="1:10">
      <c r="A168" s="5" t="s">
        <v>716</v>
      </c>
      <c r="B168" s="6">
        <v>44943.745386249997</v>
      </c>
      <c r="C168" s="5" t="s">
        <v>198</v>
      </c>
      <c r="D168" s="7"/>
      <c r="E168" s="8"/>
      <c r="F168" s="9">
        <v>16980.2</v>
      </c>
      <c r="I168" s="10" t="s">
        <v>9</v>
      </c>
      <c r="J168" s="5" t="s">
        <v>200</v>
      </c>
    </row>
    <row r="169" spans="1:10">
      <c r="A169" s="11" t="s">
        <v>22</v>
      </c>
      <c r="B169" s="3"/>
      <c r="C169" s="3"/>
      <c r="D169" s="7"/>
      <c r="E169" s="8"/>
      <c r="F169" s="37">
        <f>SUM(F165:G168)</f>
        <v>27328.400000000001</v>
      </c>
      <c r="G169" s="9"/>
      <c r="I169" s="10"/>
      <c r="J169" s="5"/>
    </row>
    <row r="170" spans="1:10" ht="15.75">
      <c r="A170" s="13" t="s">
        <v>23</v>
      </c>
      <c r="B170" s="13" t="s">
        <v>24</v>
      </c>
      <c r="C170" s="13" t="s">
        <v>25</v>
      </c>
      <c r="D170" s="14">
        <v>112617029</v>
      </c>
      <c r="E170" s="8"/>
      <c r="G170" s="9"/>
      <c r="I170" s="10"/>
      <c r="J170" s="5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725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95" t="s">
        <v>0</v>
      </c>
      <c r="B175" s="95" t="s">
        <v>2</v>
      </c>
      <c r="C175" s="95" t="s">
        <v>3</v>
      </c>
      <c r="D175" s="95" t="s">
        <v>4</v>
      </c>
      <c r="E175" s="95" t="s">
        <v>5</v>
      </c>
      <c r="F175" s="97" t="s">
        <v>6</v>
      </c>
      <c r="G175" s="98"/>
      <c r="H175" s="99"/>
      <c r="I175" s="95" t="s">
        <v>7</v>
      </c>
      <c r="J175" s="95" t="s">
        <v>8</v>
      </c>
    </row>
    <row r="176" spans="1:10">
      <c r="A176" s="96"/>
      <c r="B176" s="96"/>
      <c r="C176" s="96"/>
      <c r="D176" s="96"/>
      <c r="E176" s="96"/>
      <c r="F176" s="4" t="s">
        <v>9</v>
      </c>
      <c r="G176" s="4" t="s">
        <v>10</v>
      </c>
      <c r="H176" s="4" t="s">
        <v>11</v>
      </c>
      <c r="I176" s="96"/>
      <c r="J176" s="96"/>
    </row>
    <row r="177" spans="1:10">
      <c r="A177" s="5" t="s">
        <v>756</v>
      </c>
      <c r="B177" s="6">
        <v>44944.731982129633</v>
      </c>
      <c r="C177" s="5" t="s">
        <v>198</v>
      </c>
      <c r="D177" s="7">
        <v>35485421</v>
      </c>
      <c r="E177" s="5" t="s">
        <v>305</v>
      </c>
      <c r="H177" s="9">
        <v>857</v>
      </c>
      <c r="I177" s="5" t="s">
        <v>28</v>
      </c>
      <c r="J177" s="8" t="s">
        <v>757</v>
      </c>
    </row>
    <row r="178" spans="1:10">
      <c r="A178" s="5" t="s">
        <v>756</v>
      </c>
      <c r="B178" s="6">
        <v>44944.731982129633</v>
      </c>
      <c r="C178" s="5" t="s">
        <v>198</v>
      </c>
      <c r="D178" s="7">
        <v>3091692113</v>
      </c>
      <c r="E178" s="5" t="s">
        <v>305</v>
      </c>
      <c r="H178" s="9">
        <v>54</v>
      </c>
      <c r="I178" s="5" t="s">
        <v>28</v>
      </c>
      <c r="J178" s="8" t="s">
        <v>634</v>
      </c>
    </row>
    <row r="179" spans="1:10">
      <c r="A179" s="5" t="s">
        <v>756</v>
      </c>
      <c r="B179" s="6">
        <v>44944.731982129633</v>
      </c>
      <c r="C179" s="5" t="s">
        <v>198</v>
      </c>
      <c r="D179" s="7"/>
      <c r="E179" s="8"/>
      <c r="F179" s="9">
        <v>10584.7</v>
      </c>
      <c r="I179" s="10" t="s">
        <v>9</v>
      </c>
      <c r="J179" s="5" t="s">
        <v>201</v>
      </c>
    </row>
    <row r="180" spans="1:10">
      <c r="A180" s="5" t="s">
        <v>756</v>
      </c>
      <c r="B180" s="6">
        <v>44944.731982129633</v>
      </c>
      <c r="C180" s="5" t="s">
        <v>198</v>
      </c>
      <c r="D180" s="7"/>
      <c r="E180" s="8"/>
      <c r="F180" s="9">
        <v>5976.2</v>
      </c>
      <c r="I180" s="10" t="s">
        <v>9</v>
      </c>
      <c r="J180" s="5" t="s">
        <v>200</v>
      </c>
    </row>
    <row r="181" spans="1:10">
      <c r="A181" s="5" t="s">
        <v>756</v>
      </c>
      <c r="B181" s="6">
        <v>44944.731982129633</v>
      </c>
      <c r="C181" s="5" t="s">
        <v>198</v>
      </c>
      <c r="D181" s="7"/>
      <c r="E181" s="8"/>
      <c r="F181" s="9">
        <v>10258.799999999999</v>
      </c>
      <c r="I181" s="10" t="s">
        <v>9</v>
      </c>
      <c r="J181" s="8" t="s">
        <v>634</v>
      </c>
    </row>
    <row r="182" spans="1:10">
      <c r="A182" s="11" t="s">
        <v>22</v>
      </c>
      <c r="B182" s="3"/>
      <c r="C182" s="3"/>
      <c r="D182" s="7"/>
      <c r="E182" s="8"/>
      <c r="F182" s="54">
        <f>SUM(F177:G181)</f>
        <v>26819.7</v>
      </c>
      <c r="I182" s="10"/>
      <c r="J182" s="5"/>
    </row>
    <row r="183" spans="1:10" ht="15.75">
      <c r="A183" s="13" t="s">
        <v>23</v>
      </c>
      <c r="B183" s="13" t="s">
        <v>24</v>
      </c>
      <c r="C183" s="13" t="s">
        <v>25</v>
      </c>
      <c r="D183" s="14">
        <v>112636364</v>
      </c>
      <c r="E183" s="8"/>
      <c r="F183" s="9"/>
      <c r="I183" s="10"/>
      <c r="J183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769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95" t="s">
        <v>0</v>
      </c>
      <c r="B188" s="95" t="s">
        <v>2</v>
      </c>
      <c r="C188" s="95" t="s">
        <v>3</v>
      </c>
      <c r="D188" s="95" t="s">
        <v>4</v>
      </c>
      <c r="E188" s="95" t="s">
        <v>5</v>
      </c>
      <c r="F188" s="97" t="s">
        <v>6</v>
      </c>
      <c r="G188" s="98"/>
      <c r="H188" s="99"/>
      <c r="I188" s="95" t="s">
        <v>7</v>
      </c>
      <c r="J188" s="95" t="s">
        <v>8</v>
      </c>
    </row>
    <row r="189" spans="1:10">
      <c r="A189" s="96"/>
      <c r="B189" s="96"/>
      <c r="C189" s="96"/>
      <c r="D189" s="96"/>
      <c r="E189" s="96"/>
      <c r="F189" s="4" t="s">
        <v>9</v>
      </c>
      <c r="G189" s="4" t="s">
        <v>10</v>
      </c>
      <c r="H189" s="4" t="s">
        <v>11</v>
      </c>
      <c r="I189" s="96"/>
      <c r="J189" s="96"/>
    </row>
    <row r="190" spans="1:10">
      <c r="A190" s="5" t="s">
        <v>796</v>
      </c>
      <c r="B190" s="6">
        <v>44945.77291792824</v>
      </c>
      <c r="C190" s="5" t="s">
        <v>198</v>
      </c>
      <c r="D190" s="7">
        <v>3094084595</v>
      </c>
      <c r="E190" s="5" t="s">
        <v>305</v>
      </c>
      <c r="H190" s="9">
        <v>619.36</v>
      </c>
      <c r="I190" s="5" t="s">
        <v>28</v>
      </c>
      <c r="J190" s="8" t="s">
        <v>634</v>
      </c>
    </row>
    <row r="191" spans="1:10">
      <c r="A191" s="5" t="s">
        <v>796</v>
      </c>
      <c r="B191" s="6">
        <v>44945.77291792824</v>
      </c>
      <c r="C191" s="5" t="s">
        <v>198</v>
      </c>
      <c r="D191" s="7"/>
      <c r="E191" s="8"/>
      <c r="F191" s="9">
        <v>10631</v>
      </c>
      <c r="I191" s="10" t="s">
        <v>9</v>
      </c>
      <c r="J191" s="5" t="s">
        <v>201</v>
      </c>
    </row>
    <row r="192" spans="1:10">
      <c r="A192" s="11" t="s">
        <v>22</v>
      </c>
      <c r="B192" s="3"/>
      <c r="C192" s="3"/>
      <c r="D192" s="7"/>
      <c r="E192" s="8"/>
      <c r="H192" s="9"/>
      <c r="I192" s="10"/>
      <c r="J192" s="5"/>
    </row>
    <row r="193" spans="1:10" ht="15.75">
      <c r="A193" s="13" t="s">
        <v>23</v>
      </c>
      <c r="B193" s="13" t="s">
        <v>24</v>
      </c>
      <c r="C193" s="13" t="s">
        <v>25</v>
      </c>
      <c r="D193" s="14">
        <v>112636366</v>
      </c>
      <c r="E193" s="8"/>
      <c r="H193" s="9"/>
      <c r="I193" s="10"/>
      <c r="J193" s="5"/>
    </row>
    <row r="194" spans="1:10">
      <c r="A194" s="5"/>
      <c r="B194" s="6"/>
      <c r="C194" s="5"/>
      <c r="D194" s="7"/>
      <c r="E194" s="8"/>
      <c r="H194" s="9"/>
      <c r="I194" s="10"/>
      <c r="J194" s="5"/>
    </row>
    <row r="196" spans="1:10">
      <c r="A196" s="1" t="s">
        <v>0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3" t="s">
        <v>806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95" t="s">
        <v>0</v>
      </c>
      <c r="B198" s="95" t="s">
        <v>2</v>
      </c>
      <c r="C198" s="95" t="s">
        <v>3</v>
      </c>
      <c r="D198" s="95" t="s">
        <v>4</v>
      </c>
      <c r="E198" s="95" t="s">
        <v>5</v>
      </c>
      <c r="F198" s="97" t="s">
        <v>6</v>
      </c>
      <c r="G198" s="98"/>
      <c r="H198" s="99"/>
      <c r="I198" s="95" t="s">
        <v>7</v>
      </c>
      <c r="J198" s="95" t="s">
        <v>8</v>
      </c>
    </row>
    <row r="199" spans="1:10">
      <c r="A199" s="96"/>
      <c r="B199" s="96"/>
      <c r="C199" s="96"/>
      <c r="D199" s="96"/>
      <c r="E199" s="96"/>
      <c r="F199" s="4" t="s">
        <v>9</v>
      </c>
      <c r="G199" s="4" t="s">
        <v>10</v>
      </c>
      <c r="H199" s="4" t="s">
        <v>11</v>
      </c>
      <c r="I199" s="96"/>
      <c r="J199" s="96"/>
    </row>
    <row r="200" spans="1:10">
      <c r="A200" s="5" t="s">
        <v>859</v>
      </c>
      <c r="B200" s="6">
        <v>44946.728782013888</v>
      </c>
      <c r="C200" s="5" t="s">
        <v>198</v>
      </c>
      <c r="D200" s="15">
        <v>58660124795</v>
      </c>
      <c r="E200" s="8" t="s">
        <v>199</v>
      </c>
      <c r="H200" s="9">
        <v>13619.08</v>
      </c>
      <c r="I200" s="5" t="s">
        <v>28</v>
      </c>
      <c r="J200" s="5" t="s">
        <v>200</v>
      </c>
    </row>
    <row r="201" spans="1:10">
      <c r="A201" s="5" t="s">
        <v>859</v>
      </c>
      <c r="B201" s="6">
        <v>44946.728782013888</v>
      </c>
      <c r="C201" s="5" t="s">
        <v>198</v>
      </c>
      <c r="D201" s="7"/>
      <c r="E201" s="8"/>
      <c r="F201" s="9">
        <v>8999</v>
      </c>
      <c r="I201" s="10" t="s">
        <v>9</v>
      </c>
      <c r="J201" s="5" t="s">
        <v>201</v>
      </c>
    </row>
    <row r="202" spans="1:10">
      <c r="A202" s="5" t="s">
        <v>859</v>
      </c>
      <c r="B202" s="6">
        <v>44946.728782013888</v>
      </c>
      <c r="C202" s="5" t="s">
        <v>198</v>
      </c>
      <c r="D202" s="7"/>
      <c r="E202" s="8"/>
      <c r="F202" s="9">
        <v>47262</v>
      </c>
      <c r="I202" s="10" t="s">
        <v>9</v>
      </c>
      <c r="J202" s="5" t="s">
        <v>200</v>
      </c>
    </row>
    <row r="203" spans="1:10">
      <c r="A203" s="11" t="s">
        <v>22</v>
      </c>
      <c r="B203" s="3"/>
      <c r="C203" s="3"/>
      <c r="D203" s="10"/>
      <c r="E203" s="8"/>
      <c r="F203" s="37">
        <f>SUM(F200:G202)</f>
        <v>56261</v>
      </c>
      <c r="H203" s="9"/>
      <c r="I203" s="10"/>
      <c r="J203" s="5"/>
    </row>
    <row r="204" spans="1:10" ht="15.75">
      <c r="A204" s="13" t="s">
        <v>23</v>
      </c>
      <c r="B204" s="13" t="s">
        <v>24</v>
      </c>
      <c r="C204" s="13" t="s">
        <v>25</v>
      </c>
      <c r="D204" s="14">
        <v>112651376</v>
      </c>
      <c r="E204" s="8"/>
      <c r="H204" s="9"/>
      <c r="I204" s="10"/>
      <c r="J204" s="5"/>
    </row>
    <row r="205" spans="1:10">
      <c r="A205" s="5"/>
      <c r="B205" s="6"/>
      <c r="C205" s="5"/>
      <c r="D205" s="7"/>
      <c r="E205" s="8"/>
      <c r="H205" s="9"/>
      <c r="I205" s="10"/>
      <c r="J205" s="5"/>
    </row>
    <row r="206" spans="1:10">
      <c r="A206" s="5"/>
      <c r="B206" s="6"/>
      <c r="C206" s="5"/>
      <c r="D206" s="7"/>
      <c r="E206" s="8"/>
      <c r="H206" s="9"/>
      <c r="I206" s="10"/>
      <c r="J206" s="5"/>
    </row>
    <row r="207" spans="1:10">
      <c r="A207" s="1" t="s">
        <v>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3" t="s">
        <v>802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95" t="s">
        <v>0</v>
      </c>
      <c r="B209" s="95" t="s">
        <v>2</v>
      </c>
      <c r="C209" s="95" t="s">
        <v>3</v>
      </c>
      <c r="D209" s="95" t="s">
        <v>4</v>
      </c>
      <c r="E209" s="95" t="s">
        <v>5</v>
      </c>
      <c r="F209" s="97" t="s">
        <v>6</v>
      </c>
      <c r="G209" s="98"/>
      <c r="H209" s="99"/>
      <c r="I209" s="95" t="s">
        <v>7</v>
      </c>
      <c r="J209" s="95" t="s">
        <v>8</v>
      </c>
    </row>
    <row r="210" spans="1:10">
      <c r="A210" s="96"/>
      <c r="B210" s="96"/>
      <c r="C210" s="96"/>
      <c r="D210" s="96"/>
      <c r="E210" s="96"/>
      <c r="F210" s="4" t="s">
        <v>9</v>
      </c>
      <c r="G210" s="4" t="s">
        <v>10</v>
      </c>
      <c r="H210" s="4" t="s">
        <v>11</v>
      </c>
      <c r="I210" s="96"/>
      <c r="J210" s="96"/>
    </row>
    <row r="211" spans="1:10">
      <c r="A211" s="5" t="s">
        <v>860</v>
      </c>
      <c r="B211" s="6">
        <v>44947.557158379626</v>
      </c>
      <c r="C211" s="5" t="s">
        <v>198</v>
      </c>
      <c r="D211" s="7">
        <v>3093351863</v>
      </c>
      <c r="E211" s="5" t="s">
        <v>305</v>
      </c>
      <c r="H211" s="9">
        <v>829</v>
      </c>
      <c r="I211" s="5" t="s">
        <v>28</v>
      </c>
      <c r="J211" s="5" t="s">
        <v>355</v>
      </c>
    </row>
    <row r="212" spans="1:10">
      <c r="A212" s="5" t="s">
        <v>860</v>
      </c>
      <c r="B212" s="6">
        <v>44947.557158379626</v>
      </c>
      <c r="C212" s="5" t="s">
        <v>198</v>
      </c>
      <c r="D212" s="7">
        <v>3093071760</v>
      </c>
      <c r="E212" s="5" t="s">
        <v>305</v>
      </c>
      <c r="H212" s="9">
        <v>5596.03</v>
      </c>
      <c r="I212" s="5" t="s">
        <v>28</v>
      </c>
      <c r="J212" s="5" t="s">
        <v>355</v>
      </c>
    </row>
    <row r="213" spans="1:10">
      <c r="A213" s="5" t="s">
        <v>860</v>
      </c>
      <c r="B213" s="6">
        <v>44947.557158379626</v>
      </c>
      <c r="C213" s="5" t="s">
        <v>198</v>
      </c>
      <c r="D213" s="7">
        <v>3096408070</v>
      </c>
      <c r="E213" s="8" t="s">
        <v>90</v>
      </c>
      <c r="H213" s="9">
        <v>1174.78</v>
      </c>
      <c r="I213" s="5" t="s">
        <v>28</v>
      </c>
      <c r="J213" s="5" t="s">
        <v>355</v>
      </c>
    </row>
    <row r="214" spans="1:10">
      <c r="A214" s="5" t="s">
        <v>860</v>
      </c>
      <c r="B214" s="6">
        <v>44947.557158379626</v>
      </c>
      <c r="C214" s="5" t="s">
        <v>198</v>
      </c>
      <c r="D214" s="7">
        <v>3095755595</v>
      </c>
      <c r="E214" s="8" t="s">
        <v>90</v>
      </c>
      <c r="H214" s="9">
        <v>6200</v>
      </c>
      <c r="I214" s="5" t="s">
        <v>28</v>
      </c>
      <c r="J214" s="5" t="s">
        <v>355</v>
      </c>
    </row>
    <row r="215" spans="1:10">
      <c r="A215" s="5" t="s">
        <v>860</v>
      </c>
      <c r="B215" s="6">
        <v>44947.557158379626</v>
      </c>
      <c r="C215" s="5" t="s">
        <v>198</v>
      </c>
      <c r="D215" s="7"/>
      <c r="E215" s="8"/>
      <c r="F215" s="9">
        <v>97888</v>
      </c>
      <c r="I215" s="10" t="s">
        <v>9</v>
      </c>
      <c r="J215" s="5" t="s">
        <v>355</v>
      </c>
    </row>
    <row r="216" spans="1:10">
      <c r="A216" s="5" t="s">
        <v>860</v>
      </c>
      <c r="B216" s="6">
        <v>44947.557158379626</v>
      </c>
      <c r="C216" s="5" t="s">
        <v>198</v>
      </c>
      <c r="D216" s="7"/>
      <c r="E216" s="8"/>
      <c r="F216" s="9">
        <v>15807.2</v>
      </c>
      <c r="I216" s="10" t="s">
        <v>9</v>
      </c>
      <c r="J216" s="5" t="s">
        <v>200</v>
      </c>
    </row>
    <row r="217" spans="1:10">
      <c r="A217" s="11" t="s">
        <v>22</v>
      </c>
      <c r="B217" s="3"/>
      <c r="C217" s="3"/>
      <c r="D217" s="10"/>
      <c r="E217" s="8"/>
      <c r="F217" s="37">
        <f>SUM(F211:G216)</f>
        <v>113695.2</v>
      </c>
      <c r="H217" s="9"/>
      <c r="I217" s="10"/>
      <c r="J217" s="5"/>
    </row>
    <row r="218" spans="1:10" ht="15.75">
      <c r="A218" s="13" t="s">
        <v>23</v>
      </c>
      <c r="B218" s="13" t="s">
        <v>24</v>
      </c>
      <c r="C218" s="13" t="s">
        <v>25</v>
      </c>
      <c r="D218" s="14">
        <v>112651379</v>
      </c>
      <c r="E218" s="8"/>
      <c r="H218" s="9"/>
      <c r="I218" s="10"/>
      <c r="J218" s="5"/>
    </row>
    <row r="221" spans="1:10">
      <c r="A221" s="1" t="s">
        <v>0</v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3" t="s">
        <v>940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95" t="s">
        <v>0</v>
      </c>
      <c r="B223" s="95" t="s">
        <v>2</v>
      </c>
      <c r="C223" s="95" t="s">
        <v>3</v>
      </c>
      <c r="D223" s="95" t="s">
        <v>4</v>
      </c>
      <c r="E223" s="95" t="s">
        <v>5</v>
      </c>
      <c r="F223" s="97" t="s">
        <v>6</v>
      </c>
      <c r="G223" s="98"/>
      <c r="H223" s="99"/>
      <c r="I223" s="95" t="s">
        <v>7</v>
      </c>
      <c r="J223" s="95" t="s">
        <v>8</v>
      </c>
    </row>
    <row r="224" spans="1:10">
      <c r="A224" s="96"/>
      <c r="B224" s="96"/>
      <c r="C224" s="96"/>
      <c r="D224" s="96"/>
      <c r="E224" s="96"/>
      <c r="F224" s="4" t="s">
        <v>9</v>
      </c>
      <c r="G224" s="4" t="s">
        <v>10</v>
      </c>
      <c r="H224" s="4" t="s">
        <v>11</v>
      </c>
      <c r="I224" s="96"/>
      <c r="J224" s="96"/>
    </row>
    <row r="225" spans="1:10">
      <c r="A225" s="40" t="s">
        <v>941</v>
      </c>
      <c r="B225" s="41"/>
      <c r="C225" s="42"/>
      <c r="D225" s="70"/>
      <c r="E225" s="71"/>
      <c r="F225" s="9"/>
      <c r="I225" s="10"/>
      <c r="J225" s="5"/>
    </row>
    <row r="226" spans="1:10">
      <c r="A226" s="11" t="s">
        <v>22</v>
      </c>
      <c r="B226" s="3"/>
      <c r="C226" s="3"/>
      <c r="D226" s="7"/>
      <c r="E226" s="8"/>
      <c r="H226" s="9"/>
      <c r="I226" s="10"/>
      <c r="J226" s="5"/>
    </row>
    <row r="227" spans="1:10" ht="15.75">
      <c r="A227" s="13" t="s">
        <v>23</v>
      </c>
      <c r="B227" s="13" t="s">
        <v>24</v>
      </c>
      <c r="C227" s="13" t="s">
        <v>25</v>
      </c>
      <c r="D227" s="28"/>
      <c r="E227" s="14"/>
      <c r="H227" s="9"/>
      <c r="I227" s="10"/>
      <c r="J227" s="5"/>
    </row>
    <row r="230" spans="1:10">
      <c r="A230" s="1" t="s">
        <v>0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3" t="s">
        <v>872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95" t="s">
        <v>0</v>
      </c>
      <c r="B232" s="95" t="s">
        <v>2</v>
      </c>
      <c r="C232" s="95" t="s">
        <v>3</v>
      </c>
      <c r="D232" s="95" t="s">
        <v>4</v>
      </c>
      <c r="E232" s="95" t="s">
        <v>5</v>
      </c>
      <c r="F232" s="97" t="s">
        <v>6</v>
      </c>
      <c r="G232" s="98"/>
      <c r="H232" s="99"/>
      <c r="I232" s="95" t="s">
        <v>7</v>
      </c>
      <c r="J232" s="95" t="s">
        <v>8</v>
      </c>
    </row>
    <row r="233" spans="1:10">
      <c r="A233" s="96"/>
      <c r="B233" s="96"/>
      <c r="C233" s="96"/>
      <c r="D233" s="96"/>
      <c r="E233" s="96"/>
      <c r="F233" s="4" t="s">
        <v>9</v>
      </c>
      <c r="G233" s="4" t="s">
        <v>10</v>
      </c>
      <c r="H233" s="4" t="s">
        <v>11</v>
      </c>
      <c r="I233" s="96"/>
      <c r="J233" s="96"/>
    </row>
    <row r="234" spans="1:10">
      <c r="A234" s="5" t="s">
        <v>899</v>
      </c>
      <c r="B234" s="6">
        <v>44950.742344618055</v>
      </c>
      <c r="C234" s="5" t="s">
        <v>198</v>
      </c>
      <c r="D234" s="7">
        <v>36111853</v>
      </c>
      <c r="E234" s="8" t="s">
        <v>90</v>
      </c>
      <c r="H234" s="9">
        <v>20494</v>
      </c>
      <c r="I234" s="5" t="s">
        <v>28</v>
      </c>
      <c r="J234" s="5" t="s">
        <v>355</v>
      </c>
    </row>
    <row r="235" spans="1:10">
      <c r="A235" s="5" t="s">
        <v>899</v>
      </c>
      <c r="B235" s="6">
        <v>44950.742344618055</v>
      </c>
      <c r="C235" s="5" t="s">
        <v>198</v>
      </c>
      <c r="D235" s="7">
        <v>50243851</v>
      </c>
      <c r="E235" s="8" t="s">
        <v>199</v>
      </c>
      <c r="H235" s="9">
        <v>3738.97</v>
      </c>
      <c r="I235" s="5" t="s">
        <v>28</v>
      </c>
      <c r="J235" s="5" t="s">
        <v>200</v>
      </c>
    </row>
    <row r="236" spans="1:10">
      <c r="A236" s="5" t="s">
        <v>899</v>
      </c>
      <c r="B236" s="6">
        <v>44950.742344618055</v>
      </c>
      <c r="C236" s="5" t="s">
        <v>198</v>
      </c>
      <c r="D236" s="7"/>
      <c r="E236" s="8"/>
      <c r="F236" s="9">
        <v>66906.5</v>
      </c>
      <c r="I236" s="10" t="s">
        <v>9</v>
      </c>
      <c r="J236" s="5" t="s">
        <v>355</v>
      </c>
    </row>
    <row r="237" spans="1:10">
      <c r="A237" s="5" t="s">
        <v>899</v>
      </c>
      <c r="B237" s="6">
        <v>44950.742344618055</v>
      </c>
      <c r="C237" s="5" t="s">
        <v>198</v>
      </c>
      <c r="D237" s="7"/>
      <c r="E237" s="8"/>
      <c r="F237" s="9">
        <v>5309</v>
      </c>
      <c r="I237" s="10" t="s">
        <v>9</v>
      </c>
      <c r="J237" s="5" t="s">
        <v>201</v>
      </c>
    </row>
    <row r="238" spans="1:10">
      <c r="A238" s="5" t="s">
        <v>899</v>
      </c>
      <c r="B238" s="6">
        <v>44950.742344618055</v>
      </c>
      <c r="C238" s="5" t="s">
        <v>198</v>
      </c>
      <c r="D238" s="7"/>
      <c r="E238" s="8"/>
      <c r="F238" s="9">
        <v>29729</v>
      </c>
      <c r="I238" s="10" t="s">
        <v>9</v>
      </c>
      <c r="J238" s="5" t="s">
        <v>200</v>
      </c>
    </row>
    <row r="239" spans="1:10">
      <c r="A239" s="5" t="s">
        <v>899</v>
      </c>
      <c r="B239" s="6">
        <v>44950.742344618055</v>
      </c>
      <c r="C239" s="5" t="s">
        <v>198</v>
      </c>
      <c r="D239" s="7"/>
      <c r="E239" s="8"/>
      <c r="F239" s="9">
        <v>8785</v>
      </c>
      <c r="I239" s="10" t="s">
        <v>9</v>
      </c>
      <c r="J239" s="8" t="s">
        <v>757</v>
      </c>
    </row>
    <row r="240" spans="1:10">
      <c r="A240" s="11" t="s">
        <v>22</v>
      </c>
      <c r="B240" s="3"/>
      <c r="C240" s="3"/>
      <c r="D240" s="7"/>
      <c r="E240" s="8"/>
      <c r="F240" s="12">
        <f>SUM(F234:G239)</f>
        <v>110729.5</v>
      </c>
      <c r="H240" s="9"/>
      <c r="I240" s="10"/>
      <c r="J240" s="5"/>
    </row>
    <row r="241" spans="1:10" ht="15.75">
      <c r="A241" s="13" t="s">
        <v>23</v>
      </c>
      <c r="B241" s="13" t="s">
        <v>24</v>
      </c>
      <c r="C241" s="13" t="s">
        <v>25</v>
      </c>
      <c r="D241" s="14">
        <v>112651381</v>
      </c>
      <c r="E241" s="8"/>
      <c r="H241" s="9"/>
      <c r="I241" s="10"/>
      <c r="J241" s="5"/>
    </row>
    <row r="244" spans="1:10">
      <c r="A244" s="1" t="s">
        <v>0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3" t="s">
        <v>909</v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95" t="s">
        <v>0</v>
      </c>
      <c r="B246" s="95" t="s">
        <v>2</v>
      </c>
      <c r="C246" s="95" t="s">
        <v>3</v>
      </c>
      <c r="D246" s="95" t="s">
        <v>4</v>
      </c>
      <c r="E246" s="95" t="s">
        <v>5</v>
      </c>
      <c r="F246" s="97" t="s">
        <v>6</v>
      </c>
      <c r="G246" s="98"/>
      <c r="H246" s="99"/>
      <c r="I246" s="95" t="s">
        <v>7</v>
      </c>
      <c r="J246" s="95" t="s">
        <v>8</v>
      </c>
    </row>
    <row r="247" spans="1:10">
      <c r="A247" s="96"/>
      <c r="B247" s="96"/>
      <c r="C247" s="96"/>
      <c r="D247" s="96"/>
      <c r="E247" s="96"/>
      <c r="F247" s="4" t="s">
        <v>9</v>
      </c>
      <c r="G247" s="4" t="s">
        <v>10</v>
      </c>
      <c r="H247" s="4" t="s">
        <v>11</v>
      </c>
      <c r="I247" s="96"/>
      <c r="J247" s="96"/>
    </row>
    <row r="248" spans="1:10">
      <c r="A248" s="5" t="s">
        <v>935</v>
      </c>
      <c r="B248" s="6">
        <v>44951.74306872685</v>
      </c>
      <c r="C248" s="5" t="s">
        <v>198</v>
      </c>
      <c r="D248" s="15">
        <v>58630126141</v>
      </c>
      <c r="E248" s="8" t="s">
        <v>199</v>
      </c>
      <c r="H248" s="9">
        <v>11000</v>
      </c>
      <c r="I248" s="5" t="s">
        <v>28</v>
      </c>
      <c r="J248" s="5" t="s">
        <v>200</v>
      </c>
    </row>
    <row r="249" spans="1:10">
      <c r="A249" s="5" t="s">
        <v>935</v>
      </c>
      <c r="B249" s="6">
        <v>44951.74306872685</v>
      </c>
      <c r="C249" s="5" t="s">
        <v>198</v>
      </c>
      <c r="D249" s="7">
        <v>3100187468</v>
      </c>
      <c r="E249" s="5" t="s">
        <v>305</v>
      </c>
      <c r="H249" s="9">
        <v>15184.04</v>
      </c>
      <c r="I249" s="5" t="s">
        <v>28</v>
      </c>
      <c r="J249" s="5" t="s">
        <v>200</v>
      </c>
    </row>
    <row r="250" spans="1:10">
      <c r="A250" s="5" t="s">
        <v>935</v>
      </c>
      <c r="B250" s="6">
        <v>44951.74306872685</v>
      </c>
      <c r="C250" s="5" t="s">
        <v>198</v>
      </c>
      <c r="D250" s="7"/>
      <c r="E250" s="8"/>
      <c r="F250" s="9">
        <v>18289.5</v>
      </c>
      <c r="I250" s="10" t="s">
        <v>9</v>
      </c>
      <c r="J250" s="5" t="s">
        <v>200</v>
      </c>
    </row>
    <row r="251" spans="1:10">
      <c r="A251" s="5" t="s">
        <v>935</v>
      </c>
      <c r="B251" s="6">
        <v>44951.74306872685</v>
      </c>
      <c r="C251" s="5" t="s">
        <v>198</v>
      </c>
      <c r="D251" s="7"/>
      <c r="E251" s="8"/>
      <c r="F251" s="9">
        <v>22777.7</v>
      </c>
      <c r="I251" s="10" t="s">
        <v>9</v>
      </c>
      <c r="J251" s="8" t="s">
        <v>356</v>
      </c>
    </row>
    <row r="252" spans="1:10">
      <c r="A252" s="11" t="s">
        <v>22</v>
      </c>
      <c r="B252" s="3"/>
      <c r="C252" s="3"/>
      <c r="D252" s="7"/>
      <c r="E252" s="8"/>
      <c r="F252" s="37">
        <f>SUM(F248:G251)</f>
        <v>41067.199999999997</v>
      </c>
      <c r="H252" s="9"/>
      <c r="I252" s="10"/>
      <c r="J252" s="5"/>
    </row>
    <row r="253" spans="1:10" ht="15.75">
      <c r="A253" s="13" t="s">
        <v>23</v>
      </c>
      <c r="B253" s="13" t="s">
        <v>24</v>
      </c>
      <c r="C253" s="13" t="s">
        <v>25</v>
      </c>
      <c r="D253" s="14">
        <v>112672179</v>
      </c>
      <c r="E253" s="8"/>
      <c r="H253" s="9"/>
      <c r="I253" s="10"/>
      <c r="J253" s="5"/>
    </row>
    <row r="256" spans="1:10">
      <c r="A256" s="1" t="s">
        <v>0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3" t="s">
        <v>946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95" t="s">
        <v>0</v>
      </c>
      <c r="B258" s="95" t="s">
        <v>2</v>
      </c>
      <c r="C258" s="95" t="s">
        <v>3</v>
      </c>
      <c r="D258" s="95" t="s">
        <v>4</v>
      </c>
      <c r="E258" s="95" t="s">
        <v>5</v>
      </c>
      <c r="F258" s="97" t="s">
        <v>6</v>
      </c>
      <c r="G258" s="98"/>
      <c r="H258" s="99"/>
      <c r="I258" s="95" t="s">
        <v>7</v>
      </c>
      <c r="J258" s="95" t="s">
        <v>8</v>
      </c>
    </row>
    <row r="259" spans="1:10">
      <c r="A259" s="96"/>
      <c r="B259" s="96"/>
      <c r="C259" s="96"/>
      <c r="D259" s="96"/>
      <c r="E259" s="96"/>
      <c r="F259" s="4" t="s">
        <v>9</v>
      </c>
      <c r="G259" s="4" t="s">
        <v>10</v>
      </c>
      <c r="H259" s="4" t="s">
        <v>11</v>
      </c>
      <c r="I259" s="96"/>
      <c r="J259" s="96"/>
    </row>
    <row r="260" spans="1:10">
      <c r="A260" s="5" t="s">
        <v>973</v>
      </c>
      <c r="B260" s="6">
        <v>44952.741187106483</v>
      </c>
      <c r="C260" s="5" t="s">
        <v>198</v>
      </c>
      <c r="D260" s="7">
        <v>3101290953</v>
      </c>
      <c r="E260" s="5" t="s">
        <v>305</v>
      </c>
      <c r="H260" s="9">
        <v>24581.35</v>
      </c>
      <c r="I260" s="5" t="s">
        <v>28</v>
      </c>
      <c r="J260" s="5" t="s">
        <v>200</v>
      </c>
    </row>
    <row r="261" spans="1:10">
      <c r="A261" s="5" t="s">
        <v>973</v>
      </c>
      <c r="B261" s="6">
        <v>44952.741187106483</v>
      </c>
      <c r="C261" s="5" t="s">
        <v>198</v>
      </c>
      <c r="D261" s="7">
        <v>36432914</v>
      </c>
      <c r="E261" s="5" t="s">
        <v>305</v>
      </c>
      <c r="H261" s="9">
        <v>10505.48</v>
      </c>
      <c r="I261" s="5" t="s">
        <v>28</v>
      </c>
      <c r="J261" s="8" t="s">
        <v>757</v>
      </c>
    </row>
    <row r="262" spans="1:10">
      <c r="A262" s="5" t="s">
        <v>973</v>
      </c>
      <c r="B262" s="6">
        <v>44952.741187106483</v>
      </c>
      <c r="C262" s="5" t="s">
        <v>198</v>
      </c>
      <c r="D262" s="7">
        <v>3101121097</v>
      </c>
      <c r="E262" s="5" t="s">
        <v>305</v>
      </c>
      <c r="H262" s="9">
        <v>178.4</v>
      </c>
      <c r="I262" s="5" t="s">
        <v>28</v>
      </c>
      <c r="J262" s="8" t="s">
        <v>757</v>
      </c>
    </row>
    <row r="263" spans="1:10">
      <c r="A263" s="5" t="s">
        <v>974</v>
      </c>
      <c r="B263" s="6">
        <v>44952.741187106483</v>
      </c>
      <c r="C263" s="5" t="s">
        <v>198</v>
      </c>
      <c r="D263" s="7"/>
      <c r="E263" s="8"/>
      <c r="F263" s="9">
        <v>23496.2</v>
      </c>
      <c r="I263" s="10" t="s">
        <v>9</v>
      </c>
      <c r="J263" s="5" t="s">
        <v>200</v>
      </c>
    </row>
    <row r="264" spans="1:10">
      <c r="A264" s="5" t="s">
        <v>973</v>
      </c>
      <c r="B264" s="6">
        <v>44952.741187106483</v>
      </c>
      <c r="C264" s="5" t="s">
        <v>198</v>
      </c>
      <c r="D264" s="7"/>
      <c r="E264" s="8"/>
      <c r="F264" s="9">
        <v>54183</v>
      </c>
      <c r="I264" s="10" t="s">
        <v>9</v>
      </c>
      <c r="J264" s="8" t="s">
        <v>634</v>
      </c>
    </row>
    <row r="265" spans="1:10">
      <c r="A265" s="11" t="s">
        <v>22</v>
      </c>
      <c r="B265" s="3"/>
      <c r="C265" s="3"/>
      <c r="D265" s="19">
        <f>60279.2+17400</f>
        <v>77679.199999999997</v>
      </c>
      <c r="E265" s="8"/>
      <c r="F265" s="12">
        <f>SUM(F260:G264)</f>
        <v>77679.199999999997</v>
      </c>
      <c r="H265" s="9"/>
      <c r="I265" s="10"/>
      <c r="J265" s="5"/>
    </row>
    <row r="266" spans="1:10">
      <c r="A266" s="13" t="s">
        <v>23</v>
      </c>
      <c r="B266" s="13" t="s">
        <v>24</v>
      </c>
      <c r="C266" s="13" t="s">
        <v>25</v>
      </c>
      <c r="D266" s="7"/>
      <c r="E266" s="8"/>
      <c r="H266" s="9"/>
      <c r="I266" s="10"/>
      <c r="J266" s="5"/>
    </row>
    <row r="267" spans="1:10" ht="15.75">
      <c r="D267" s="14">
        <v>112672180</v>
      </c>
    </row>
    <row r="268" spans="1:10" ht="15.75">
      <c r="D268" s="14">
        <v>112672194</v>
      </c>
    </row>
    <row r="270" spans="1:10">
      <c r="A270" s="1" t="s">
        <v>0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3" t="s">
        <v>985</v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>
      <c r="A272" s="95" t="s">
        <v>0</v>
      </c>
      <c r="B272" s="95" t="s">
        <v>2</v>
      </c>
      <c r="C272" s="95" t="s">
        <v>3</v>
      </c>
      <c r="D272" s="95" t="s">
        <v>4</v>
      </c>
      <c r="E272" s="95" t="s">
        <v>5</v>
      </c>
      <c r="F272" s="97" t="s">
        <v>6</v>
      </c>
      <c r="G272" s="98"/>
      <c r="H272" s="99"/>
      <c r="I272" s="95" t="s">
        <v>7</v>
      </c>
      <c r="J272" s="95" t="s">
        <v>8</v>
      </c>
    </row>
    <row r="273" spans="1:10">
      <c r="A273" s="96"/>
      <c r="B273" s="96"/>
      <c r="C273" s="96"/>
      <c r="D273" s="96"/>
      <c r="E273" s="96"/>
      <c r="F273" s="4" t="s">
        <v>9</v>
      </c>
      <c r="G273" s="4" t="s">
        <v>10</v>
      </c>
      <c r="H273" s="4" t="s">
        <v>11</v>
      </c>
      <c r="I273" s="96"/>
      <c r="J273" s="96"/>
    </row>
    <row r="274" spans="1:10">
      <c r="A274" s="5" t="s">
        <v>1038</v>
      </c>
      <c r="B274" s="6">
        <v>44953.732808657405</v>
      </c>
      <c r="C274" s="5" t="s">
        <v>198</v>
      </c>
      <c r="D274" s="7">
        <v>3102430520</v>
      </c>
      <c r="E274" s="5" t="s">
        <v>305</v>
      </c>
      <c r="H274" s="9">
        <v>846</v>
      </c>
      <c r="I274" s="5" t="s">
        <v>28</v>
      </c>
      <c r="J274" s="8" t="s">
        <v>757</v>
      </c>
    </row>
    <row r="275" spans="1:10">
      <c r="A275" s="5" t="s">
        <v>1038</v>
      </c>
      <c r="B275" s="6">
        <v>44953.732808657405</v>
      </c>
      <c r="C275" s="5" t="s">
        <v>198</v>
      </c>
      <c r="D275" s="7"/>
      <c r="E275" s="8"/>
      <c r="F275" s="9">
        <v>3000</v>
      </c>
      <c r="I275" s="10" t="s">
        <v>9</v>
      </c>
      <c r="J275" s="5" t="s">
        <v>200</v>
      </c>
    </row>
    <row r="276" spans="1:10">
      <c r="A276" s="5" t="s">
        <v>1038</v>
      </c>
      <c r="B276" s="6">
        <v>44953.732808657405</v>
      </c>
      <c r="C276" s="5" t="s">
        <v>198</v>
      </c>
      <c r="D276" s="7"/>
      <c r="E276" s="8"/>
      <c r="F276" s="9">
        <v>11594.2</v>
      </c>
      <c r="I276" s="10" t="s">
        <v>9</v>
      </c>
      <c r="J276" s="8" t="s">
        <v>356</v>
      </c>
    </row>
    <row r="277" spans="1:10">
      <c r="A277" s="11" t="s">
        <v>22</v>
      </c>
      <c r="B277" s="3"/>
      <c r="C277" s="3"/>
      <c r="D277" s="7"/>
      <c r="E277" s="8"/>
      <c r="F277" s="37">
        <f>SUM(F274:G276)</f>
        <v>14594.2</v>
      </c>
      <c r="H277" s="9"/>
      <c r="I277" s="5"/>
      <c r="J277" s="8"/>
    </row>
    <row r="278" spans="1:10" ht="15.75">
      <c r="A278" s="13" t="s">
        <v>23</v>
      </c>
      <c r="B278" s="13" t="s">
        <v>24</v>
      </c>
      <c r="C278" s="13" t="s">
        <v>25</v>
      </c>
      <c r="D278" s="14">
        <v>112681927</v>
      </c>
      <c r="E278" s="8"/>
      <c r="H278" s="9"/>
      <c r="I278" s="5"/>
      <c r="J278" s="8"/>
    </row>
    <row r="279" spans="1:10">
      <c r="A279" s="5"/>
      <c r="B279" s="6"/>
      <c r="C279" s="5"/>
      <c r="D279" s="7"/>
      <c r="E279" s="8"/>
      <c r="H279" s="9"/>
      <c r="I279" s="5"/>
      <c r="J279" s="8"/>
    </row>
    <row r="280" spans="1:10">
      <c r="A280" s="5"/>
      <c r="B280" s="6"/>
      <c r="C280" s="5"/>
      <c r="D280" s="7"/>
      <c r="E280" s="8"/>
      <c r="H280" s="9"/>
      <c r="I280" s="5"/>
      <c r="J280" s="8"/>
    </row>
    <row r="281" spans="1:10">
      <c r="A281" s="1" t="s">
        <v>0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3" t="s">
        <v>981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95" t="s">
        <v>0</v>
      </c>
      <c r="B283" s="95" t="s">
        <v>2</v>
      </c>
      <c r="C283" s="95" t="s">
        <v>3</v>
      </c>
      <c r="D283" s="95" t="s">
        <v>4</v>
      </c>
      <c r="E283" s="95" t="s">
        <v>5</v>
      </c>
      <c r="F283" s="97" t="s">
        <v>6</v>
      </c>
      <c r="G283" s="98"/>
      <c r="H283" s="99"/>
      <c r="I283" s="95" t="s">
        <v>7</v>
      </c>
      <c r="J283" s="95" t="s">
        <v>8</v>
      </c>
    </row>
    <row r="284" spans="1:10">
      <c r="A284" s="96"/>
      <c r="B284" s="96"/>
      <c r="C284" s="96"/>
      <c r="D284" s="96"/>
      <c r="E284" s="96"/>
      <c r="F284" s="4" t="s">
        <v>9</v>
      </c>
      <c r="G284" s="4" t="s">
        <v>10</v>
      </c>
      <c r="H284" s="4" t="s">
        <v>11</v>
      </c>
      <c r="I284" s="96"/>
      <c r="J284" s="96"/>
    </row>
    <row r="285" spans="1:10">
      <c r="A285" s="5" t="s">
        <v>1039</v>
      </c>
      <c r="B285" s="6">
        <v>44954.482181944448</v>
      </c>
      <c r="C285" s="5" t="s">
        <v>198</v>
      </c>
      <c r="D285" s="7"/>
      <c r="E285" s="8"/>
      <c r="F285" s="9">
        <v>9170</v>
      </c>
      <c r="I285" s="10" t="s">
        <v>9</v>
      </c>
      <c r="J285" s="5" t="s">
        <v>201</v>
      </c>
    </row>
    <row r="286" spans="1:10">
      <c r="A286" s="5" t="s">
        <v>1039</v>
      </c>
      <c r="B286" s="6">
        <v>44954.482181944448</v>
      </c>
      <c r="C286" s="5" t="s">
        <v>198</v>
      </c>
      <c r="D286" s="7"/>
      <c r="E286" s="8"/>
      <c r="F286" s="9">
        <v>53618.5</v>
      </c>
      <c r="I286" s="10" t="s">
        <v>9</v>
      </c>
      <c r="J286" s="5" t="s">
        <v>200</v>
      </c>
    </row>
    <row r="287" spans="1:10">
      <c r="A287" s="11" t="s">
        <v>22</v>
      </c>
      <c r="B287" s="3"/>
      <c r="C287" s="3"/>
      <c r="D287" s="7"/>
      <c r="E287" s="8"/>
      <c r="F287" s="37">
        <f>SUM(F285:G286)</f>
        <v>62788.5</v>
      </c>
      <c r="H287" s="9"/>
      <c r="I287" s="5"/>
      <c r="J287" s="8"/>
    </row>
    <row r="288" spans="1:10" ht="15.75">
      <c r="A288" s="13" t="s">
        <v>23</v>
      </c>
      <c r="B288" s="13" t="s">
        <v>24</v>
      </c>
      <c r="C288" s="13" t="s">
        <v>25</v>
      </c>
      <c r="D288" s="14">
        <v>112681928</v>
      </c>
      <c r="E288" s="8"/>
      <c r="H288" s="9"/>
      <c r="I288" s="5"/>
      <c r="J288" s="8"/>
    </row>
    <row r="291" spans="1:10">
      <c r="A291" s="1" t="s">
        <v>0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3" t="s">
        <v>1052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95" t="s">
        <v>0</v>
      </c>
      <c r="B293" s="95" t="s">
        <v>2</v>
      </c>
      <c r="C293" s="95" t="s">
        <v>3</v>
      </c>
      <c r="D293" s="95" t="s">
        <v>4</v>
      </c>
      <c r="E293" s="95" t="s">
        <v>5</v>
      </c>
      <c r="F293" s="97" t="s">
        <v>6</v>
      </c>
      <c r="G293" s="98"/>
      <c r="H293" s="99"/>
      <c r="I293" s="95" t="s">
        <v>7</v>
      </c>
      <c r="J293" s="95" t="s">
        <v>8</v>
      </c>
    </row>
    <row r="294" spans="1:10">
      <c r="A294" s="96"/>
      <c r="B294" s="96"/>
      <c r="C294" s="96"/>
      <c r="D294" s="96"/>
      <c r="E294" s="96"/>
      <c r="F294" s="4" t="s">
        <v>9</v>
      </c>
      <c r="G294" s="4" t="s">
        <v>10</v>
      </c>
      <c r="H294" s="4" t="s">
        <v>11</v>
      </c>
      <c r="I294" s="96"/>
      <c r="J294" s="96"/>
    </row>
    <row r="295" spans="1:10">
      <c r="A295" s="5" t="s">
        <v>1082</v>
      </c>
      <c r="B295" s="6">
        <v>44956.731130416665</v>
      </c>
      <c r="C295" s="5" t="s">
        <v>198</v>
      </c>
      <c r="D295" s="7"/>
      <c r="E295" s="8"/>
      <c r="F295" s="9">
        <v>14817.9</v>
      </c>
      <c r="I295" s="10" t="s">
        <v>9</v>
      </c>
      <c r="J295" s="5" t="s">
        <v>201</v>
      </c>
    </row>
    <row r="296" spans="1:10">
      <c r="A296" s="5" t="s">
        <v>1082</v>
      </c>
      <c r="B296" s="6">
        <v>44956.731130416665</v>
      </c>
      <c r="C296" s="5" t="s">
        <v>198</v>
      </c>
      <c r="D296" s="7"/>
      <c r="E296" s="8"/>
      <c r="F296" s="9">
        <v>42918</v>
      </c>
      <c r="I296" s="10" t="s">
        <v>9</v>
      </c>
      <c r="J296" s="5" t="s">
        <v>200</v>
      </c>
    </row>
    <row r="297" spans="1:10">
      <c r="A297" s="5" t="s">
        <v>1082</v>
      </c>
      <c r="B297" s="6">
        <v>44956.731130416665</v>
      </c>
      <c r="C297" s="5" t="s">
        <v>198</v>
      </c>
      <c r="D297" s="7"/>
      <c r="E297" s="8"/>
      <c r="F297" s="9">
        <v>12326.6</v>
      </c>
      <c r="I297" s="10" t="s">
        <v>9</v>
      </c>
      <c r="J297" s="8" t="s">
        <v>634</v>
      </c>
    </row>
    <row r="298" spans="1:10">
      <c r="A298" s="11" t="s">
        <v>22</v>
      </c>
      <c r="B298" s="3"/>
      <c r="C298" s="3"/>
      <c r="D298" s="7"/>
      <c r="E298" s="8"/>
      <c r="F298" s="37">
        <f>SUM(F295:G297)</f>
        <v>70062.5</v>
      </c>
      <c r="G298" s="9"/>
      <c r="I298" s="10"/>
      <c r="J298" s="8"/>
    </row>
    <row r="299" spans="1:10" ht="15.75">
      <c r="A299" s="13" t="s">
        <v>23</v>
      </c>
      <c r="B299" s="13" t="s">
        <v>24</v>
      </c>
      <c r="C299" s="13" t="s">
        <v>25</v>
      </c>
      <c r="D299" s="14">
        <v>112695387</v>
      </c>
      <c r="E299" s="8"/>
      <c r="G299" s="9"/>
      <c r="I299" s="10"/>
      <c r="J299" s="8"/>
    </row>
    <row r="302" spans="1:10">
      <c r="A302" s="1" t="s">
        <v>0</v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3" t="s">
        <v>1093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95" t="s">
        <v>0</v>
      </c>
      <c r="B304" s="95" t="s">
        <v>2</v>
      </c>
      <c r="C304" s="95" t="s">
        <v>3</v>
      </c>
      <c r="D304" s="95" t="s">
        <v>4</v>
      </c>
      <c r="E304" s="95" t="s">
        <v>5</v>
      </c>
      <c r="F304" s="97" t="s">
        <v>6</v>
      </c>
      <c r="G304" s="98"/>
      <c r="H304" s="99"/>
      <c r="I304" s="95" t="s">
        <v>7</v>
      </c>
      <c r="J304" s="95" t="s">
        <v>8</v>
      </c>
    </row>
    <row r="305" spans="1:10">
      <c r="A305" s="96"/>
      <c r="B305" s="96"/>
      <c r="C305" s="96"/>
      <c r="D305" s="96"/>
      <c r="E305" s="96"/>
      <c r="F305" s="4" t="s">
        <v>9</v>
      </c>
      <c r="G305" s="4" t="s">
        <v>10</v>
      </c>
      <c r="H305" s="4" t="s">
        <v>11</v>
      </c>
      <c r="I305" s="96"/>
      <c r="J305" s="96"/>
    </row>
    <row r="306" spans="1:10">
      <c r="A306" s="5" t="s">
        <v>1122</v>
      </c>
      <c r="B306" s="6">
        <v>44957.922209189812</v>
      </c>
      <c r="C306" s="5" t="s">
        <v>198</v>
      </c>
      <c r="D306" s="7">
        <v>3105094526</v>
      </c>
      <c r="E306" s="5" t="s">
        <v>305</v>
      </c>
      <c r="H306" s="9">
        <v>2625.45</v>
      </c>
      <c r="I306" s="5" t="s">
        <v>28</v>
      </c>
      <c r="J306" s="5" t="s">
        <v>200</v>
      </c>
    </row>
    <row r="307" spans="1:10">
      <c r="A307" s="5" t="s">
        <v>1122</v>
      </c>
      <c r="B307" s="6">
        <v>44957.922209189812</v>
      </c>
      <c r="C307" s="5" t="s">
        <v>198</v>
      </c>
      <c r="D307" s="7">
        <v>36750983</v>
      </c>
      <c r="E307" s="5" t="s">
        <v>305</v>
      </c>
      <c r="H307" s="9">
        <v>301</v>
      </c>
      <c r="I307" s="5" t="s">
        <v>28</v>
      </c>
      <c r="J307" s="8" t="s">
        <v>757</v>
      </c>
    </row>
    <row r="308" spans="1:10">
      <c r="A308" s="5" t="s">
        <v>1122</v>
      </c>
      <c r="B308" s="6">
        <v>44957.922209189812</v>
      </c>
      <c r="C308" s="5" t="s">
        <v>198</v>
      </c>
      <c r="D308" s="7">
        <v>50886594</v>
      </c>
      <c r="E308" s="8" t="s">
        <v>199</v>
      </c>
      <c r="H308" s="9">
        <v>26647.29</v>
      </c>
      <c r="I308" s="5" t="s">
        <v>28</v>
      </c>
      <c r="J308" s="5" t="s">
        <v>200</v>
      </c>
    </row>
    <row r="309" spans="1:10">
      <c r="A309" s="5" t="s">
        <v>1122</v>
      </c>
      <c r="B309" s="6">
        <v>44957.922209189812</v>
      </c>
      <c r="C309" s="5" t="s">
        <v>198</v>
      </c>
      <c r="D309" s="7">
        <v>371885</v>
      </c>
      <c r="E309" s="8" t="s">
        <v>199</v>
      </c>
      <c r="H309" s="9">
        <v>60950</v>
      </c>
      <c r="I309" s="5" t="s">
        <v>28</v>
      </c>
      <c r="J309" s="5" t="s">
        <v>200</v>
      </c>
    </row>
    <row r="310" spans="1:10">
      <c r="A310" s="5" t="s">
        <v>1122</v>
      </c>
      <c r="B310" s="6">
        <v>44957.922209189812</v>
      </c>
      <c r="C310" s="5" t="s">
        <v>198</v>
      </c>
      <c r="D310" s="7"/>
      <c r="E310" s="8"/>
      <c r="F310" s="9">
        <v>1498</v>
      </c>
      <c r="I310" s="10" t="s">
        <v>9</v>
      </c>
      <c r="J310" s="5" t="s">
        <v>201</v>
      </c>
    </row>
    <row r="311" spans="1:10">
      <c r="A311" s="5" t="s">
        <v>1122</v>
      </c>
      <c r="B311" s="6">
        <v>44957.922209189812</v>
      </c>
      <c r="C311" s="5" t="s">
        <v>198</v>
      </c>
      <c r="D311" s="7"/>
      <c r="E311" s="8"/>
      <c r="F311" s="9">
        <v>25011.599999999999</v>
      </c>
      <c r="I311" s="10" t="s">
        <v>9</v>
      </c>
      <c r="J311" s="5" t="s">
        <v>200</v>
      </c>
    </row>
    <row r="312" spans="1:10">
      <c r="A312" s="5" t="s">
        <v>1122</v>
      </c>
      <c r="B312" s="6">
        <v>44957.922209189812</v>
      </c>
      <c r="C312" s="5" t="s">
        <v>198</v>
      </c>
      <c r="D312" s="7"/>
      <c r="E312" s="8"/>
      <c r="F312" s="9">
        <v>21840.2</v>
      </c>
      <c r="I312" s="10" t="s">
        <v>9</v>
      </c>
      <c r="J312" s="8" t="s">
        <v>634</v>
      </c>
    </row>
    <row r="313" spans="1:10">
      <c r="A313" s="11" t="s">
        <v>22</v>
      </c>
      <c r="B313" s="3"/>
      <c r="C313" s="3"/>
      <c r="D313" s="7"/>
      <c r="E313" s="8"/>
      <c r="F313" s="37">
        <f>SUM(F306:G312)</f>
        <v>48349.8</v>
      </c>
      <c r="G313" s="9"/>
      <c r="I313" s="10"/>
      <c r="J313" s="5"/>
    </row>
    <row r="314" spans="1:10" ht="15.75">
      <c r="A314" s="13" t="s">
        <v>23</v>
      </c>
      <c r="B314" s="13" t="s">
        <v>24</v>
      </c>
      <c r="C314" s="13" t="s">
        <v>25</v>
      </c>
      <c r="D314" s="14">
        <v>112695388</v>
      </c>
      <c r="E314" s="8"/>
      <c r="G314" s="9"/>
      <c r="I314" s="10"/>
      <c r="J314" s="5"/>
    </row>
    <row r="317" spans="1:10">
      <c r="A317" s="1" t="s">
        <v>0</v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3" t="s">
        <v>1131</v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95" t="s">
        <v>0</v>
      </c>
      <c r="B319" s="95" t="s">
        <v>2</v>
      </c>
      <c r="C319" s="95" t="s">
        <v>3</v>
      </c>
      <c r="D319" s="95" t="s">
        <v>4</v>
      </c>
      <c r="E319" s="95" t="s">
        <v>5</v>
      </c>
      <c r="F319" s="97" t="s">
        <v>6</v>
      </c>
      <c r="G319" s="98"/>
      <c r="H319" s="99"/>
      <c r="I319" s="95" t="s">
        <v>7</v>
      </c>
      <c r="J319" s="95" t="s">
        <v>8</v>
      </c>
    </row>
    <row r="320" spans="1:10">
      <c r="A320" s="96"/>
      <c r="B320" s="96"/>
      <c r="C320" s="96"/>
      <c r="D320" s="96"/>
      <c r="E320" s="96"/>
      <c r="F320" s="4" t="s">
        <v>9</v>
      </c>
      <c r="G320" s="4" t="s">
        <v>10</v>
      </c>
      <c r="H320" s="4" t="s">
        <v>11</v>
      </c>
      <c r="I320" s="96"/>
      <c r="J320" s="96"/>
    </row>
    <row r="321" spans="1:10">
      <c r="A321" s="5" t="s">
        <v>1157</v>
      </c>
      <c r="B321" s="6">
        <v>44958.734700347224</v>
      </c>
      <c r="C321" s="5" t="s">
        <v>198</v>
      </c>
      <c r="D321" s="7"/>
      <c r="E321" s="8"/>
      <c r="F321" s="9">
        <v>19678</v>
      </c>
      <c r="I321" s="10" t="s">
        <v>9</v>
      </c>
      <c r="J321" s="5" t="s">
        <v>201</v>
      </c>
    </row>
    <row r="322" spans="1:10">
      <c r="A322" s="5" t="s">
        <v>1157</v>
      </c>
      <c r="B322" s="6">
        <v>44958.734700347224</v>
      </c>
      <c r="C322" s="5" t="s">
        <v>198</v>
      </c>
      <c r="D322" s="7"/>
      <c r="E322" s="8"/>
      <c r="F322" s="9">
        <v>6600</v>
      </c>
      <c r="I322" s="10" t="s">
        <v>9</v>
      </c>
      <c r="J322" s="5" t="s">
        <v>200</v>
      </c>
    </row>
    <row r="323" spans="1:10">
      <c r="A323" s="11" t="s">
        <v>22</v>
      </c>
      <c r="B323" s="3"/>
      <c r="C323" s="3"/>
      <c r="D323" s="7"/>
      <c r="E323" s="8"/>
      <c r="F323" s="12">
        <f>SUM(F321:G322)</f>
        <v>26278</v>
      </c>
      <c r="H323" s="9"/>
      <c r="I323" s="10"/>
      <c r="J323" s="8"/>
    </row>
    <row r="324" spans="1:10" ht="15.75">
      <c r="A324" s="13" t="s">
        <v>23</v>
      </c>
      <c r="B324" s="13" t="s">
        <v>24</v>
      </c>
      <c r="C324" s="13" t="s">
        <v>25</v>
      </c>
      <c r="D324" s="14">
        <v>112722306</v>
      </c>
      <c r="E324" s="8"/>
      <c r="H324" s="9"/>
      <c r="I324" s="10"/>
      <c r="J324" s="8"/>
    </row>
    <row r="326" spans="1:10">
      <c r="A326" s="85" t="s">
        <v>1278</v>
      </c>
      <c r="B326" s="86"/>
      <c r="C326" s="86"/>
      <c r="D326" s="87"/>
    </row>
    <row r="328" spans="1:10">
      <c r="A328" s="1" t="s">
        <v>0</v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>
      <c r="A329" s="3" t="s">
        <v>1169</v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95" t="s">
        <v>0</v>
      </c>
      <c r="B330" s="95" t="s">
        <v>2</v>
      </c>
      <c r="C330" s="95" t="s">
        <v>3</v>
      </c>
      <c r="D330" s="95" t="s">
        <v>4</v>
      </c>
      <c r="E330" s="95" t="s">
        <v>5</v>
      </c>
      <c r="F330" s="97" t="s">
        <v>6</v>
      </c>
      <c r="G330" s="98"/>
      <c r="H330" s="99"/>
      <c r="I330" s="95" t="s">
        <v>7</v>
      </c>
      <c r="J330" s="95" t="s">
        <v>8</v>
      </c>
    </row>
    <row r="331" spans="1:10">
      <c r="A331" s="96"/>
      <c r="B331" s="96"/>
      <c r="C331" s="96"/>
      <c r="D331" s="96"/>
      <c r="E331" s="96"/>
      <c r="F331" s="4" t="s">
        <v>9</v>
      </c>
      <c r="G331" s="4" t="s">
        <v>10</v>
      </c>
      <c r="H331" s="4" t="s">
        <v>11</v>
      </c>
      <c r="I331" s="96"/>
      <c r="J331" s="96"/>
    </row>
    <row r="332" spans="1:10">
      <c r="A332" s="5" t="s">
        <v>1198</v>
      </c>
      <c r="B332" s="6">
        <v>44959.74889815972</v>
      </c>
      <c r="C332" s="5" t="s">
        <v>198</v>
      </c>
      <c r="D332" s="7">
        <v>37134510</v>
      </c>
      <c r="E332" s="5" t="s">
        <v>305</v>
      </c>
      <c r="H332" s="9">
        <v>1280.2</v>
      </c>
      <c r="I332" s="5" t="s">
        <v>28</v>
      </c>
      <c r="J332" s="8" t="s">
        <v>356</v>
      </c>
    </row>
    <row r="333" spans="1:10">
      <c r="A333" s="5" t="s">
        <v>1198</v>
      </c>
      <c r="B333" s="6">
        <v>44959.74889815972</v>
      </c>
      <c r="C333" s="5" t="s">
        <v>198</v>
      </c>
      <c r="D333" s="7"/>
      <c r="E333" s="8"/>
      <c r="F333" s="9">
        <v>10882.2</v>
      </c>
      <c r="I333" s="10" t="s">
        <v>9</v>
      </c>
      <c r="J333" s="5" t="s">
        <v>200</v>
      </c>
    </row>
    <row r="334" spans="1:10">
      <c r="A334" s="5" t="s">
        <v>1198</v>
      </c>
      <c r="B334" s="6">
        <v>44959.74889815972</v>
      </c>
      <c r="C334" s="5" t="s">
        <v>198</v>
      </c>
      <c r="D334" s="7"/>
      <c r="E334" s="8"/>
      <c r="F334" s="9">
        <v>4838.5</v>
      </c>
      <c r="I334" s="10" t="s">
        <v>9</v>
      </c>
      <c r="J334" s="8" t="s">
        <v>634</v>
      </c>
    </row>
    <row r="335" spans="1:10">
      <c r="A335" s="11" t="s">
        <v>22</v>
      </c>
      <c r="B335" s="3"/>
      <c r="C335" s="3"/>
      <c r="D335" s="7"/>
      <c r="E335" s="8"/>
      <c r="F335" s="12">
        <f>SUM(F332:G334)</f>
        <v>15720.7</v>
      </c>
      <c r="H335" s="9"/>
      <c r="I335" s="10"/>
      <c r="J335" s="5"/>
    </row>
    <row r="336" spans="1:10" ht="15.75">
      <c r="A336" s="13" t="s">
        <v>23</v>
      </c>
      <c r="B336" s="13" t="s">
        <v>24</v>
      </c>
      <c r="C336" s="13" t="s">
        <v>25</v>
      </c>
      <c r="D336" s="14">
        <v>112722307</v>
      </c>
      <c r="E336" s="8"/>
      <c r="H336" s="9"/>
      <c r="I336" s="10"/>
      <c r="J336" s="5"/>
    </row>
    <row r="338" spans="1:10">
      <c r="A338" s="85" t="s">
        <v>1278</v>
      </c>
      <c r="B338" s="86"/>
      <c r="C338" s="86"/>
      <c r="D338" s="87"/>
    </row>
    <row r="340" spans="1:10">
      <c r="A340" s="1" t="s">
        <v>0</v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>
      <c r="A341" s="3" t="s">
        <v>1217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95" t="s">
        <v>0</v>
      </c>
      <c r="B342" s="95" t="s">
        <v>2</v>
      </c>
      <c r="C342" s="95" t="s">
        <v>3</v>
      </c>
      <c r="D342" s="95" t="s">
        <v>4</v>
      </c>
      <c r="E342" s="95" t="s">
        <v>5</v>
      </c>
      <c r="F342" s="97" t="s">
        <v>6</v>
      </c>
      <c r="G342" s="98"/>
      <c r="H342" s="99"/>
      <c r="I342" s="95" t="s">
        <v>7</v>
      </c>
      <c r="J342" s="95" t="s">
        <v>8</v>
      </c>
    </row>
    <row r="343" spans="1:10">
      <c r="A343" s="96"/>
      <c r="B343" s="96"/>
      <c r="C343" s="96"/>
      <c r="D343" s="96"/>
      <c r="E343" s="96"/>
      <c r="F343" s="4" t="s">
        <v>9</v>
      </c>
      <c r="G343" s="4" t="s">
        <v>10</v>
      </c>
      <c r="H343" s="4" t="s">
        <v>11</v>
      </c>
      <c r="I343" s="96"/>
      <c r="J343" s="96"/>
    </row>
    <row r="344" spans="1:10">
      <c r="A344" s="5" t="s">
        <v>1268</v>
      </c>
      <c r="B344" s="6">
        <v>44960.736056747686</v>
      </c>
      <c r="C344" s="5" t="s">
        <v>198</v>
      </c>
      <c r="D344" s="15">
        <v>58610129347</v>
      </c>
      <c r="E344" s="8" t="s">
        <v>199</v>
      </c>
      <c r="H344" s="9">
        <v>10358.620000000001</v>
      </c>
      <c r="I344" s="5" t="s">
        <v>28</v>
      </c>
      <c r="J344" s="5" t="s">
        <v>200</v>
      </c>
    </row>
    <row r="345" spans="1:10">
      <c r="A345" s="5" t="s">
        <v>1268</v>
      </c>
      <c r="B345" s="6">
        <v>44960.736056747686</v>
      </c>
      <c r="C345" s="5" t="s">
        <v>198</v>
      </c>
      <c r="D345" s="7"/>
      <c r="E345" s="8"/>
      <c r="F345" s="9">
        <v>5305</v>
      </c>
      <c r="I345" s="10" t="s">
        <v>9</v>
      </c>
      <c r="J345" s="5" t="s">
        <v>200</v>
      </c>
    </row>
    <row r="346" spans="1:10">
      <c r="A346" s="11" t="s">
        <v>22</v>
      </c>
      <c r="B346" s="3"/>
      <c r="C346" s="3"/>
      <c r="D346" s="7"/>
      <c r="E346" s="8"/>
      <c r="H346" s="9"/>
      <c r="I346" s="10"/>
      <c r="J346" s="5"/>
    </row>
    <row r="347" spans="1:10" ht="15.75">
      <c r="A347" s="13" t="s">
        <v>23</v>
      </c>
      <c r="B347" s="13" t="s">
        <v>24</v>
      </c>
      <c r="C347" s="13" t="s">
        <v>25</v>
      </c>
      <c r="D347" s="14">
        <v>112729138</v>
      </c>
      <c r="E347" s="8"/>
      <c r="H347" s="9"/>
      <c r="I347" s="10"/>
      <c r="J347" s="5"/>
    </row>
    <row r="348" spans="1:10">
      <c r="A348" s="5"/>
      <c r="B348" s="6"/>
      <c r="C348" s="5"/>
      <c r="D348" s="7"/>
      <c r="E348" s="8"/>
      <c r="H348" s="9"/>
      <c r="I348" s="10"/>
      <c r="J348" s="5"/>
    </row>
    <row r="349" spans="1:10">
      <c r="A349" s="5"/>
      <c r="B349" s="6"/>
      <c r="C349" s="5"/>
      <c r="D349" s="7"/>
      <c r="E349" s="8"/>
      <c r="H349" s="9"/>
      <c r="I349" s="10"/>
      <c r="J349" s="5"/>
    </row>
    <row r="350" spans="1:10">
      <c r="A350" s="1" t="s">
        <v>0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3" t="s">
        <v>1214</v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>
      <c r="A352" s="95" t="s">
        <v>0</v>
      </c>
      <c r="B352" s="95" t="s">
        <v>2</v>
      </c>
      <c r="C352" s="95" t="s">
        <v>3</v>
      </c>
      <c r="D352" s="95" t="s">
        <v>4</v>
      </c>
      <c r="E352" s="95" t="s">
        <v>5</v>
      </c>
      <c r="F352" s="97" t="s">
        <v>6</v>
      </c>
      <c r="G352" s="98"/>
      <c r="H352" s="99"/>
      <c r="I352" s="95" t="s">
        <v>7</v>
      </c>
      <c r="J352" s="95" t="s">
        <v>8</v>
      </c>
    </row>
    <row r="353" spans="1:10">
      <c r="A353" s="96"/>
      <c r="B353" s="96"/>
      <c r="C353" s="96"/>
      <c r="D353" s="96"/>
      <c r="E353" s="96"/>
      <c r="F353" s="4" t="s">
        <v>9</v>
      </c>
      <c r="G353" s="4" t="s">
        <v>10</v>
      </c>
      <c r="H353" s="4" t="s">
        <v>11</v>
      </c>
      <c r="I353" s="96"/>
      <c r="J353" s="96"/>
    </row>
    <row r="354" spans="1:10">
      <c r="A354" s="5" t="s">
        <v>1269</v>
      </c>
      <c r="B354" s="6">
        <v>44961.54965552083</v>
      </c>
      <c r="C354" s="5" t="s">
        <v>198</v>
      </c>
      <c r="D354" s="7">
        <v>37297137</v>
      </c>
      <c r="E354" s="5" t="s">
        <v>305</v>
      </c>
      <c r="H354" s="9">
        <v>13786.27</v>
      </c>
      <c r="I354" s="5" t="s">
        <v>28</v>
      </c>
      <c r="J354" s="8" t="s">
        <v>757</v>
      </c>
    </row>
    <row r="355" spans="1:10">
      <c r="A355" s="5" t="s">
        <v>1269</v>
      </c>
      <c r="B355" s="6">
        <v>44961.54965552083</v>
      </c>
      <c r="C355" s="5" t="s">
        <v>198</v>
      </c>
      <c r="D355" s="7"/>
      <c r="E355" s="8"/>
      <c r="F355" s="9">
        <v>17575.7</v>
      </c>
      <c r="I355" s="10" t="s">
        <v>9</v>
      </c>
      <c r="J355" s="5" t="s">
        <v>200</v>
      </c>
    </row>
    <row r="356" spans="1:10">
      <c r="A356" s="5" t="s">
        <v>1269</v>
      </c>
      <c r="B356" s="6">
        <v>44961.54965552083</v>
      </c>
      <c r="C356" s="5" t="s">
        <v>198</v>
      </c>
      <c r="D356" s="7"/>
      <c r="E356" s="8"/>
      <c r="F356" s="9">
        <v>14962</v>
      </c>
      <c r="I356" s="10" t="s">
        <v>9</v>
      </c>
      <c r="J356" s="8" t="s">
        <v>634</v>
      </c>
    </row>
    <row r="357" spans="1:10">
      <c r="A357" s="5" t="s">
        <v>1269</v>
      </c>
      <c r="B357" s="6">
        <v>44961.54965552083</v>
      </c>
      <c r="C357" s="5" t="s">
        <v>198</v>
      </c>
      <c r="D357" s="7"/>
      <c r="E357" s="8"/>
      <c r="F357" s="9">
        <v>1672</v>
      </c>
      <c r="I357" s="10" t="s">
        <v>9</v>
      </c>
      <c r="J357" s="8" t="s">
        <v>757</v>
      </c>
    </row>
    <row r="358" spans="1:10">
      <c r="A358" s="11" t="s">
        <v>22</v>
      </c>
      <c r="B358" s="3"/>
      <c r="C358" s="3"/>
      <c r="D358" s="7"/>
      <c r="E358" s="8"/>
      <c r="F358" s="12">
        <f>SUM(F354:G357)</f>
        <v>34209.699999999997</v>
      </c>
      <c r="H358" s="9"/>
      <c r="I358" s="10"/>
      <c r="J358" s="5"/>
    </row>
    <row r="359" spans="1:10" ht="15.75">
      <c r="A359" s="13" t="s">
        <v>23</v>
      </c>
      <c r="B359" s="13" t="s">
        <v>24</v>
      </c>
      <c r="C359" s="13" t="s">
        <v>25</v>
      </c>
      <c r="D359" s="14">
        <v>112729139</v>
      </c>
      <c r="E359" s="8"/>
      <c r="H359" s="9"/>
      <c r="I359" s="10"/>
      <c r="J359" s="5"/>
    </row>
    <row r="362" spans="1:10">
      <c r="A362" s="1" t="s">
        <v>0</v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>
      <c r="A363" s="3" t="s">
        <v>1283</v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95" t="s">
        <v>0</v>
      </c>
      <c r="B364" s="95" t="s">
        <v>2</v>
      </c>
      <c r="C364" s="95" t="s">
        <v>3</v>
      </c>
      <c r="D364" s="95" t="s">
        <v>4</v>
      </c>
      <c r="E364" s="95" t="s">
        <v>5</v>
      </c>
      <c r="F364" s="97" t="s">
        <v>6</v>
      </c>
      <c r="G364" s="98"/>
      <c r="H364" s="99"/>
      <c r="I364" s="95" t="s">
        <v>7</v>
      </c>
      <c r="J364" s="95" t="s">
        <v>8</v>
      </c>
    </row>
    <row r="365" spans="1:10">
      <c r="A365" s="96"/>
      <c r="B365" s="96"/>
      <c r="C365" s="96"/>
      <c r="D365" s="96"/>
      <c r="E365" s="96"/>
      <c r="F365" s="4" t="s">
        <v>9</v>
      </c>
      <c r="G365" s="4" t="s">
        <v>10</v>
      </c>
      <c r="H365" s="4" t="s">
        <v>11</v>
      </c>
      <c r="I365" s="96"/>
      <c r="J365" s="96"/>
    </row>
    <row r="366" spans="1:10">
      <c r="A366" s="5" t="s">
        <v>1312</v>
      </c>
      <c r="B366" s="6">
        <v>44963.749006122685</v>
      </c>
      <c r="C366" s="5" t="s">
        <v>198</v>
      </c>
      <c r="D366" s="15">
        <v>58640127996</v>
      </c>
      <c r="E366" s="8" t="s">
        <v>199</v>
      </c>
      <c r="H366" s="9">
        <v>26332.639999999999</v>
      </c>
      <c r="I366" s="5" t="s">
        <v>28</v>
      </c>
      <c r="J366" s="5" t="s">
        <v>200</v>
      </c>
    </row>
    <row r="367" spans="1:10">
      <c r="A367" s="5" t="s">
        <v>1312</v>
      </c>
      <c r="B367" s="6">
        <v>44963.749006122685</v>
      </c>
      <c r="C367" s="5" t="s">
        <v>198</v>
      </c>
      <c r="D367" s="7"/>
      <c r="E367" s="8"/>
      <c r="F367" s="9">
        <v>38930</v>
      </c>
      <c r="I367" s="10" t="s">
        <v>9</v>
      </c>
      <c r="J367" s="5" t="s">
        <v>201</v>
      </c>
    </row>
    <row r="368" spans="1:10">
      <c r="A368" s="5" t="s">
        <v>1312</v>
      </c>
      <c r="B368" s="6">
        <v>44963.749006122685</v>
      </c>
      <c r="C368" s="5" t="s">
        <v>198</v>
      </c>
      <c r="D368" s="7"/>
      <c r="E368" s="8"/>
      <c r="F368" s="9">
        <v>22106.7</v>
      </c>
      <c r="I368" s="10" t="s">
        <v>9</v>
      </c>
      <c r="J368" s="5" t="s">
        <v>200</v>
      </c>
    </row>
    <row r="369" spans="1:10">
      <c r="A369" s="5" t="s">
        <v>1312</v>
      </c>
      <c r="B369" s="6">
        <v>44963.749006122685</v>
      </c>
      <c r="C369" s="5" t="s">
        <v>198</v>
      </c>
      <c r="D369" s="7"/>
      <c r="E369" s="8"/>
      <c r="F369" s="9">
        <v>2784.9</v>
      </c>
      <c r="I369" s="10" t="s">
        <v>9</v>
      </c>
      <c r="J369" s="8" t="s">
        <v>356</v>
      </c>
    </row>
    <row r="370" spans="1:10">
      <c r="A370" s="5" t="s">
        <v>1312</v>
      </c>
      <c r="B370" s="6">
        <v>44963.749006122685</v>
      </c>
      <c r="C370" s="5" t="s">
        <v>198</v>
      </c>
      <c r="D370" s="7"/>
      <c r="E370" s="8"/>
      <c r="F370" s="9">
        <v>16308.6</v>
      </c>
      <c r="I370" s="10" t="s">
        <v>9</v>
      </c>
      <c r="J370" s="8" t="s">
        <v>634</v>
      </c>
    </row>
    <row r="371" spans="1:10">
      <c r="A371" s="11" t="s">
        <v>22</v>
      </c>
      <c r="B371" s="3"/>
      <c r="C371" s="3"/>
      <c r="D371" s="19">
        <f>71082.2+9048</f>
        <v>80130.2</v>
      </c>
      <c r="E371" s="8"/>
      <c r="F371" s="12">
        <f>SUM(F366:G370)</f>
        <v>80130.2</v>
      </c>
      <c r="H371" s="9"/>
      <c r="I371" s="10"/>
      <c r="J371" s="5"/>
    </row>
    <row r="372" spans="1:10">
      <c r="A372" s="13" t="s">
        <v>23</v>
      </c>
      <c r="B372" s="13" t="s">
        <v>24</v>
      </c>
      <c r="C372" s="13" t="s">
        <v>25</v>
      </c>
      <c r="D372" s="7"/>
      <c r="E372" s="8"/>
      <c r="H372" s="9"/>
      <c r="I372" s="10"/>
      <c r="J372" s="5"/>
    </row>
    <row r="373" spans="1:10" ht="15.75">
      <c r="D373" s="14">
        <v>112732559</v>
      </c>
    </row>
    <row r="374" spans="1:10" ht="15.75">
      <c r="D374" s="14">
        <v>112732567</v>
      </c>
    </row>
    <row r="376" spans="1:10">
      <c r="A376" s="1" t="s">
        <v>0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3" t="s">
        <v>1322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95" t="s">
        <v>0</v>
      </c>
      <c r="B378" s="95" t="s">
        <v>2</v>
      </c>
      <c r="C378" s="95" t="s">
        <v>3</v>
      </c>
      <c r="D378" s="95" t="s">
        <v>4</v>
      </c>
      <c r="E378" s="95" t="s">
        <v>5</v>
      </c>
      <c r="F378" s="97" t="s">
        <v>6</v>
      </c>
      <c r="G378" s="98"/>
      <c r="H378" s="99"/>
      <c r="I378" s="95" t="s">
        <v>7</v>
      </c>
      <c r="J378" s="95" t="s">
        <v>8</v>
      </c>
    </row>
    <row r="379" spans="1:10">
      <c r="A379" s="96"/>
      <c r="B379" s="96"/>
      <c r="C379" s="96"/>
      <c r="D379" s="96"/>
      <c r="E379" s="96"/>
      <c r="F379" s="4" t="s">
        <v>9</v>
      </c>
      <c r="G379" s="4" t="s">
        <v>10</v>
      </c>
      <c r="H379" s="4" t="s">
        <v>11</v>
      </c>
      <c r="I379" s="96"/>
      <c r="J379" s="96"/>
    </row>
    <row r="380" spans="1:10">
      <c r="A380" s="5" t="s">
        <v>1349</v>
      </c>
      <c r="B380" s="6">
        <v>44964.73426409722</v>
      </c>
      <c r="C380" s="5" t="s">
        <v>198</v>
      </c>
      <c r="D380" s="7">
        <v>3117565106</v>
      </c>
      <c r="E380" s="5" t="s">
        <v>305</v>
      </c>
      <c r="H380" s="9">
        <v>5433</v>
      </c>
      <c r="I380" s="5" t="s">
        <v>28</v>
      </c>
      <c r="J380" s="8" t="s">
        <v>757</v>
      </c>
    </row>
    <row r="381" spans="1:10">
      <c r="A381" s="5" t="s">
        <v>1349</v>
      </c>
      <c r="B381" s="6">
        <v>44964.73426409722</v>
      </c>
      <c r="C381" s="5" t="s">
        <v>198</v>
      </c>
      <c r="D381" s="7">
        <v>37736883</v>
      </c>
      <c r="E381" s="5" t="s">
        <v>305</v>
      </c>
      <c r="H381" s="9">
        <v>2689</v>
      </c>
      <c r="I381" s="5" t="s">
        <v>28</v>
      </c>
      <c r="J381" s="8" t="s">
        <v>757</v>
      </c>
    </row>
    <row r="382" spans="1:10">
      <c r="A382" s="5" t="s">
        <v>1349</v>
      </c>
      <c r="B382" s="6">
        <v>44964.73426409722</v>
      </c>
      <c r="C382" s="5" t="s">
        <v>198</v>
      </c>
      <c r="D382" s="15">
        <v>45113304770</v>
      </c>
      <c r="E382" s="8" t="s">
        <v>199</v>
      </c>
      <c r="H382" s="9">
        <v>495</v>
      </c>
      <c r="I382" s="5" t="s">
        <v>28</v>
      </c>
      <c r="J382" s="8" t="s">
        <v>634</v>
      </c>
    </row>
    <row r="383" spans="1:10">
      <c r="A383" s="5" t="s">
        <v>1349</v>
      </c>
      <c r="B383" s="6">
        <v>44964.73426409722</v>
      </c>
      <c r="C383" s="5" t="s">
        <v>198</v>
      </c>
      <c r="D383" s="7"/>
      <c r="E383" s="8"/>
      <c r="F383" s="9">
        <v>21139.5</v>
      </c>
      <c r="I383" s="10" t="s">
        <v>9</v>
      </c>
      <c r="J383" s="5" t="s">
        <v>200</v>
      </c>
    </row>
    <row r="384" spans="1:10">
      <c r="A384" s="5" t="s">
        <v>1349</v>
      </c>
      <c r="B384" s="6">
        <v>44964.73426409722</v>
      </c>
      <c r="C384" s="5" t="s">
        <v>198</v>
      </c>
      <c r="D384" s="7"/>
      <c r="E384" s="8"/>
      <c r="F384" s="9">
        <v>5907.4</v>
      </c>
      <c r="I384" s="10" t="s">
        <v>9</v>
      </c>
      <c r="J384" s="8" t="s">
        <v>634</v>
      </c>
    </row>
    <row r="385" spans="1:10">
      <c r="A385" s="11" t="s">
        <v>22</v>
      </c>
      <c r="B385" s="3"/>
      <c r="C385" s="3"/>
      <c r="D385" s="7"/>
      <c r="E385" s="8"/>
      <c r="F385" s="12">
        <f>SUM(F380:G384)</f>
        <v>27046.9</v>
      </c>
      <c r="H385" s="9"/>
      <c r="I385" s="10"/>
      <c r="J385" s="5"/>
    </row>
    <row r="386" spans="1:10" ht="15.75">
      <c r="A386" s="13" t="s">
        <v>23</v>
      </c>
      <c r="B386" s="13" t="s">
        <v>24</v>
      </c>
      <c r="C386" s="13" t="s">
        <v>25</v>
      </c>
      <c r="D386" s="14">
        <v>112732560</v>
      </c>
      <c r="E386" s="8"/>
      <c r="H386" s="9"/>
      <c r="I386" s="10"/>
      <c r="J386" s="5"/>
    </row>
    <row r="389" spans="1:10">
      <c r="A389" s="1" t="s">
        <v>0</v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>
      <c r="A390" s="3" t="s">
        <v>1355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95" t="s">
        <v>0</v>
      </c>
      <c r="B391" s="95" t="s">
        <v>2</v>
      </c>
      <c r="C391" s="95" t="s">
        <v>3</v>
      </c>
      <c r="D391" s="95" t="s">
        <v>4</v>
      </c>
      <c r="E391" s="95" t="s">
        <v>5</v>
      </c>
      <c r="F391" s="97" t="s">
        <v>6</v>
      </c>
      <c r="G391" s="98"/>
      <c r="H391" s="99"/>
      <c r="I391" s="95" t="s">
        <v>7</v>
      </c>
      <c r="J391" s="95" t="s">
        <v>8</v>
      </c>
    </row>
    <row r="392" spans="1:10">
      <c r="A392" s="96"/>
      <c r="B392" s="96"/>
      <c r="C392" s="96"/>
      <c r="D392" s="96"/>
      <c r="E392" s="96"/>
      <c r="F392" s="4" t="s">
        <v>9</v>
      </c>
      <c r="G392" s="4" t="s">
        <v>10</v>
      </c>
      <c r="H392" s="4" t="s">
        <v>11</v>
      </c>
      <c r="I392" s="96"/>
      <c r="J392" s="96"/>
    </row>
    <row r="393" spans="1:10">
      <c r="A393" s="5" t="s">
        <v>1384</v>
      </c>
      <c r="B393" s="6">
        <v>44965.724743159721</v>
      </c>
      <c r="C393" s="5" t="s">
        <v>198</v>
      </c>
      <c r="D393" s="15">
        <v>58670127898</v>
      </c>
      <c r="E393" s="8" t="s">
        <v>199</v>
      </c>
      <c r="H393" s="9">
        <v>3591.17</v>
      </c>
      <c r="I393" s="5" t="s">
        <v>28</v>
      </c>
      <c r="J393" s="5" t="s">
        <v>200</v>
      </c>
    </row>
    <row r="394" spans="1:10">
      <c r="A394" s="5" t="s">
        <v>1384</v>
      </c>
      <c r="B394" s="6">
        <v>44965.724743159721</v>
      </c>
      <c r="C394" s="5" t="s">
        <v>198</v>
      </c>
      <c r="D394" s="7"/>
      <c r="E394" s="8"/>
      <c r="F394" s="9">
        <v>12246.1</v>
      </c>
      <c r="I394" s="10" t="s">
        <v>9</v>
      </c>
      <c r="J394" s="5" t="s">
        <v>200</v>
      </c>
    </row>
    <row r="395" spans="1:10">
      <c r="A395" s="5" t="s">
        <v>1384</v>
      </c>
      <c r="B395" s="6">
        <v>44965.724743159721</v>
      </c>
      <c r="C395" s="5" t="s">
        <v>198</v>
      </c>
      <c r="D395" s="7"/>
      <c r="E395" s="8"/>
      <c r="F395" s="9">
        <v>5786.2</v>
      </c>
      <c r="I395" s="10" t="s">
        <v>9</v>
      </c>
      <c r="J395" s="8" t="s">
        <v>356</v>
      </c>
    </row>
    <row r="396" spans="1:10">
      <c r="A396" s="11" t="s">
        <v>22</v>
      </c>
      <c r="B396" s="3"/>
      <c r="C396" s="3"/>
      <c r="D396" s="7"/>
      <c r="E396" s="8"/>
      <c r="F396" s="54">
        <f>SUM(F393:G395)</f>
        <v>18032.3</v>
      </c>
      <c r="I396" s="10"/>
      <c r="J396" s="5"/>
    </row>
    <row r="397" spans="1:10" ht="15.75">
      <c r="A397" s="13" t="s">
        <v>23</v>
      </c>
      <c r="B397" s="13" t="s">
        <v>24</v>
      </c>
      <c r="C397" s="13" t="s">
        <v>25</v>
      </c>
      <c r="D397" s="14">
        <v>112736409</v>
      </c>
      <c r="E397" s="8"/>
      <c r="F397" s="9"/>
      <c r="I397" s="10"/>
      <c r="J397" s="5"/>
    </row>
    <row r="400" spans="1:10">
      <c r="A400" s="1" t="s">
        <v>0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3" t="s">
        <v>1394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95" t="s">
        <v>0</v>
      </c>
      <c r="B402" s="95" t="s">
        <v>2</v>
      </c>
      <c r="C402" s="95" t="s">
        <v>3</v>
      </c>
      <c r="D402" s="95" t="s">
        <v>4</v>
      </c>
      <c r="E402" s="95" t="s">
        <v>5</v>
      </c>
      <c r="F402" s="97" t="s">
        <v>6</v>
      </c>
      <c r="G402" s="98"/>
      <c r="H402" s="99"/>
      <c r="I402" s="95" t="s">
        <v>7</v>
      </c>
      <c r="J402" s="95" t="s">
        <v>8</v>
      </c>
    </row>
    <row r="403" spans="1:10">
      <c r="A403" s="96"/>
      <c r="B403" s="96"/>
      <c r="C403" s="96"/>
      <c r="D403" s="96"/>
      <c r="E403" s="96"/>
      <c r="F403" s="4" t="s">
        <v>9</v>
      </c>
      <c r="G403" s="4" t="s">
        <v>10</v>
      </c>
      <c r="H403" s="4" t="s">
        <v>11</v>
      </c>
      <c r="I403" s="96"/>
      <c r="J403" s="96"/>
    </row>
    <row r="404" spans="1:10">
      <c r="A404" s="5" t="s">
        <v>1423</v>
      </c>
      <c r="B404" s="6">
        <v>44966.766942442133</v>
      </c>
      <c r="C404" s="5" t="s">
        <v>198</v>
      </c>
      <c r="D404" s="7">
        <v>3120438517</v>
      </c>
      <c r="E404" s="5" t="s">
        <v>305</v>
      </c>
      <c r="H404" s="9">
        <v>10638.92</v>
      </c>
      <c r="I404" s="5" t="s">
        <v>28</v>
      </c>
      <c r="J404" s="8" t="s">
        <v>757</v>
      </c>
    </row>
    <row r="405" spans="1:10">
      <c r="A405" s="5" t="s">
        <v>1423</v>
      </c>
      <c r="B405" s="6">
        <v>44966.766942442133</v>
      </c>
      <c r="C405" s="5" t="s">
        <v>198</v>
      </c>
      <c r="D405" s="7">
        <v>3122130329</v>
      </c>
      <c r="E405" s="5" t="s">
        <v>305</v>
      </c>
      <c r="H405" s="9">
        <v>256.16000000000003</v>
      </c>
      <c r="I405" s="5" t="s">
        <v>28</v>
      </c>
      <c r="J405" s="8" t="s">
        <v>634</v>
      </c>
    </row>
    <row r="406" spans="1:10">
      <c r="A406" s="5" t="s">
        <v>1423</v>
      </c>
      <c r="B406" s="6">
        <v>44966.766942442133</v>
      </c>
      <c r="C406" s="5" t="s">
        <v>198</v>
      </c>
      <c r="D406" s="7"/>
      <c r="E406" s="8"/>
      <c r="F406" s="9">
        <v>23117.599999999999</v>
      </c>
      <c r="I406" s="10" t="s">
        <v>9</v>
      </c>
      <c r="J406" s="5" t="s">
        <v>200</v>
      </c>
    </row>
    <row r="407" spans="1:10">
      <c r="A407" s="5" t="s">
        <v>1423</v>
      </c>
      <c r="B407" s="6">
        <v>44966.766942442133</v>
      </c>
      <c r="C407" s="5" t="s">
        <v>198</v>
      </c>
      <c r="D407" s="7"/>
      <c r="E407" s="8"/>
      <c r="F407" s="9">
        <v>18794.5</v>
      </c>
      <c r="I407" s="10" t="s">
        <v>9</v>
      </c>
      <c r="J407" s="8" t="s">
        <v>356</v>
      </c>
    </row>
    <row r="408" spans="1:10">
      <c r="A408" s="5" t="s">
        <v>1423</v>
      </c>
      <c r="B408" s="6">
        <v>44966.766942442133</v>
      </c>
      <c r="C408" s="5" t="s">
        <v>198</v>
      </c>
      <c r="D408" s="7"/>
      <c r="E408" s="8"/>
      <c r="F408" s="9">
        <v>22539.1</v>
      </c>
      <c r="I408" s="10" t="s">
        <v>9</v>
      </c>
      <c r="J408" s="8" t="s">
        <v>634</v>
      </c>
    </row>
    <row r="409" spans="1:10">
      <c r="A409" s="11" t="s">
        <v>22</v>
      </c>
      <c r="B409" s="3"/>
      <c r="C409" s="3"/>
      <c r="D409" s="7"/>
      <c r="E409" s="8"/>
      <c r="F409" s="37">
        <f>SUM(F404:G408)</f>
        <v>64451.199999999997</v>
      </c>
      <c r="G409" s="9"/>
      <c r="I409" s="10"/>
      <c r="J409" s="8"/>
    </row>
    <row r="410" spans="1:10" ht="15.75">
      <c r="A410" s="13" t="s">
        <v>23</v>
      </c>
      <c r="B410" s="13" t="s">
        <v>24</v>
      </c>
      <c r="C410" s="13" t="s">
        <v>25</v>
      </c>
      <c r="D410" s="14">
        <v>112736410</v>
      </c>
      <c r="E410" s="8"/>
      <c r="G410" s="9"/>
      <c r="I410" s="10"/>
      <c r="J410" s="8"/>
    </row>
    <row r="413" spans="1:10">
      <c r="A413" s="1" t="s">
        <v>0</v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3" t="s">
        <v>1433</v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>
      <c r="A415" s="95" t="s">
        <v>0</v>
      </c>
      <c r="B415" s="95" t="s">
        <v>2</v>
      </c>
      <c r="C415" s="95" t="s">
        <v>3</v>
      </c>
      <c r="D415" s="95" t="s">
        <v>4</v>
      </c>
      <c r="E415" s="95" t="s">
        <v>5</v>
      </c>
      <c r="F415" s="97" t="s">
        <v>6</v>
      </c>
      <c r="G415" s="98"/>
      <c r="H415" s="99"/>
      <c r="I415" s="95" t="s">
        <v>7</v>
      </c>
      <c r="J415" s="95" t="s">
        <v>8</v>
      </c>
    </row>
    <row r="416" spans="1:10">
      <c r="A416" s="96"/>
      <c r="B416" s="96"/>
      <c r="C416" s="96"/>
      <c r="D416" s="96"/>
      <c r="E416" s="96"/>
      <c r="F416" s="4" t="s">
        <v>9</v>
      </c>
      <c r="G416" s="4" t="s">
        <v>10</v>
      </c>
      <c r="H416" s="4" t="s">
        <v>11</v>
      </c>
      <c r="I416" s="96"/>
      <c r="J416" s="96"/>
    </row>
    <row r="417" spans="1:10">
      <c r="A417" s="5" t="s">
        <v>1483</v>
      </c>
      <c r="B417" s="6">
        <v>44967.71798425926</v>
      </c>
      <c r="C417" s="5" t="s">
        <v>198</v>
      </c>
      <c r="D417" s="7">
        <v>38177033</v>
      </c>
      <c r="E417" s="5" t="s">
        <v>305</v>
      </c>
      <c r="H417" s="9">
        <v>396</v>
      </c>
      <c r="I417" s="5" t="s">
        <v>28</v>
      </c>
      <c r="J417" s="8" t="s">
        <v>757</v>
      </c>
    </row>
    <row r="418" spans="1:10">
      <c r="A418" s="5" t="s">
        <v>1483</v>
      </c>
      <c r="B418" s="6">
        <v>44967.71798425926</v>
      </c>
      <c r="C418" s="5" t="s">
        <v>198</v>
      </c>
      <c r="D418" s="7"/>
      <c r="E418" s="8"/>
      <c r="F418" s="9">
        <v>64881.599999999999</v>
      </c>
      <c r="I418" s="10" t="s">
        <v>9</v>
      </c>
      <c r="J418" s="5" t="s">
        <v>200</v>
      </c>
    </row>
    <row r="419" spans="1:10">
      <c r="A419" s="5" t="s">
        <v>1483</v>
      </c>
      <c r="B419" s="6">
        <v>44967.71798425926</v>
      </c>
      <c r="C419" s="5" t="s">
        <v>198</v>
      </c>
      <c r="D419" s="7"/>
      <c r="E419" s="8"/>
      <c r="F419" s="9">
        <v>10974</v>
      </c>
      <c r="I419" s="10" t="s">
        <v>9</v>
      </c>
      <c r="J419" s="8" t="s">
        <v>634</v>
      </c>
    </row>
    <row r="420" spans="1:10">
      <c r="A420" s="11" t="s">
        <v>22</v>
      </c>
      <c r="B420" s="3"/>
      <c r="C420" s="3"/>
      <c r="D420" s="7"/>
      <c r="E420" s="8"/>
      <c r="F420" s="37">
        <f>SUM(F417:G419)</f>
        <v>75855.600000000006</v>
      </c>
      <c r="H420" s="9"/>
      <c r="I420" s="10"/>
      <c r="J420" s="5"/>
    </row>
    <row r="421" spans="1:10" ht="15.75">
      <c r="A421" s="13" t="s">
        <v>23</v>
      </c>
      <c r="B421" s="13" t="s">
        <v>24</v>
      </c>
      <c r="C421" s="13" t="s">
        <v>25</v>
      </c>
      <c r="D421" s="14">
        <v>112761170</v>
      </c>
      <c r="E421" s="8"/>
      <c r="H421" s="9"/>
      <c r="I421" s="10"/>
      <c r="J421" s="5"/>
    </row>
    <row r="422" spans="1:10">
      <c r="A422" s="5"/>
      <c r="B422" s="6"/>
      <c r="C422" s="5"/>
      <c r="D422" s="7"/>
      <c r="E422" s="8"/>
      <c r="H422" s="9"/>
      <c r="I422" s="10"/>
      <c r="J422" s="5"/>
    </row>
    <row r="423" spans="1:10">
      <c r="A423" s="5"/>
      <c r="B423" s="6"/>
      <c r="C423" s="5"/>
      <c r="D423" s="7"/>
      <c r="E423" s="8"/>
      <c r="H423" s="9"/>
      <c r="I423" s="10"/>
      <c r="J423" s="5"/>
    </row>
    <row r="424" spans="1:10">
      <c r="A424" s="1" t="s">
        <v>0</v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3" t="s">
        <v>1429</v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>
      <c r="A426" s="95" t="s">
        <v>0</v>
      </c>
      <c r="B426" s="95" t="s">
        <v>2</v>
      </c>
      <c r="C426" s="95" t="s">
        <v>3</v>
      </c>
      <c r="D426" s="95" t="s">
        <v>4</v>
      </c>
      <c r="E426" s="95" t="s">
        <v>5</v>
      </c>
      <c r="F426" s="97" t="s">
        <v>6</v>
      </c>
      <c r="G426" s="98"/>
      <c r="H426" s="99"/>
      <c r="I426" s="95" t="s">
        <v>7</v>
      </c>
      <c r="J426" s="95" t="s">
        <v>8</v>
      </c>
    </row>
    <row r="427" spans="1:10">
      <c r="A427" s="96"/>
      <c r="B427" s="96"/>
      <c r="C427" s="96"/>
      <c r="D427" s="96"/>
      <c r="E427" s="96"/>
      <c r="F427" s="4" t="s">
        <v>9</v>
      </c>
      <c r="G427" s="4" t="s">
        <v>10</v>
      </c>
      <c r="H427" s="4" t="s">
        <v>11</v>
      </c>
      <c r="I427" s="96"/>
      <c r="J427" s="96"/>
    </row>
    <row r="428" spans="1:10">
      <c r="A428" s="5" t="s">
        <v>1484</v>
      </c>
      <c r="B428" s="6">
        <v>44968.470027708332</v>
      </c>
      <c r="C428" s="5" t="s">
        <v>198</v>
      </c>
      <c r="D428" s="7">
        <v>51933363</v>
      </c>
      <c r="E428" s="8" t="s">
        <v>199</v>
      </c>
      <c r="H428" s="9">
        <v>6800</v>
      </c>
      <c r="I428" s="5" t="s">
        <v>28</v>
      </c>
      <c r="J428" s="5" t="s">
        <v>200</v>
      </c>
    </row>
    <row r="429" spans="1:10">
      <c r="A429" s="5" t="s">
        <v>1484</v>
      </c>
      <c r="B429" s="6">
        <v>44968.470027708332</v>
      </c>
      <c r="C429" s="5" t="s">
        <v>198</v>
      </c>
      <c r="D429" s="7">
        <v>3124239311</v>
      </c>
      <c r="E429" s="5" t="s">
        <v>305</v>
      </c>
      <c r="H429" s="9">
        <v>1470</v>
      </c>
      <c r="I429" s="5" t="s">
        <v>28</v>
      </c>
      <c r="J429" s="5" t="s">
        <v>355</v>
      </c>
    </row>
    <row r="430" spans="1:10">
      <c r="A430" s="5" t="s">
        <v>1484</v>
      </c>
      <c r="B430" s="6">
        <v>44968.470027708332</v>
      </c>
      <c r="C430" s="5" t="s">
        <v>198</v>
      </c>
      <c r="D430" s="7">
        <v>3124239311</v>
      </c>
      <c r="E430" s="5" t="s">
        <v>305</v>
      </c>
      <c r="H430" s="9">
        <v>1103.0899999999999</v>
      </c>
      <c r="I430" s="5" t="s">
        <v>28</v>
      </c>
      <c r="J430" s="5" t="s">
        <v>355</v>
      </c>
    </row>
    <row r="431" spans="1:10">
      <c r="A431" s="5" t="s">
        <v>1484</v>
      </c>
      <c r="B431" s="6">
        <v>44968.470027708332</v>
      </c>
      <c r="C431" s="5" t="s">
        <v>198</v>
      </c>
      <c r="D431" s="7">
        <v>3124239311</v>
      </c>
      <c r="E431" s="5" t="s">
        <v>305</v>
      </c>
      <c r="H431" s="9">
        <v>2399.04</v>
      </c>
      <c r="I431" s="5" t="s">
        <v>28</v>
      </c>
      <c r="J431" s="5" t="s">
        <v>355</v>
      </c>
    </row>
    <row r="432" spans="1:10">
      <c r="A432" s="5" t="s">
        <v>1484</v>
      </c>
      <c r="B432" s="6">
        <v>44968.470027708332</v>
      </c>
      <c r="C432" s="5" t="s">
        <v>198</v>
      </c>
      <c r="D432" s="7">
        <v>3124239311</v>
      </c>
      <c r="E432" s="5" t="s">
        <v>305</v>
      </c>
      <c r="H432" s="9">
        <v>3375.12</v>
      </c>
      <c r="I432" s="5" t="s">
        <v>28</v>
      </c>
      <c r="J432" s="5" t="s">
        <v>355</v>
      </c>
    </row>
    <row r="433" spans="1:10">
      <c r="A433" s="5" t="s">
        <v>1484</v>
      </c>
      <c r="B433" s="6">
        <v>44968.470027708332</v>
      </c>
      <c r="C433" s="5" t="s">
        <v>198</v>
      </c>
      <c r="D433" s="7">
        <v>3117366324</v>
      </c>
      <c r="E433" s="5" t="s">
        <v>305</v>
      </c>
      <c r="H433" s="9">
        <v>9295.56</v>
      </c>
      <c r="I433" s="5" t="s">
        <v>28</v>
      </c>
      <c r="J433" s="5" t="s">
        <v>355</v>
      </c>
    </row>
    <row r="434" spans="1:10">
      <c r="A434" s="5" t="s">
        <v>1484</v>
      </c>
      <c r="B434" s="6">
        <v>44968.470027708332</v>
      </c>
      <c r="C434" s="5" t="s">
        <v>198</v>
      </c>
      <c r="D434" s="7"/>
      <c r="E434" s="8"/>
      <c r="F434" s="9">
        <v>25525.9</v>
      </c>
      <c r="I434" s="10" t="s">
        <v>9</v>
      </c>
      <c r="J434" s="5" t="s">
        <v>355</v>
      </c>
    </row>
    <row r="435" spans="1:10">
      <c r="A435" s="5" t="s">
        <v>1484</v>
      </c>
      <c r="B435" s="6">
        <v>44968.470027708332</v>
      </c>
      <c r="C435" s="5" t="s">
        <v>198</v>
      </c>
      <c r="D435" s="7"/>
      <c r="E435" s="8"/>
      <c r="F435" s="9">
        <v>962</v>
      </c>
      <c r="I435" s="10" t="s">
        <v>9</v>
      </c>
      <c r="J435" s="5" t="s">
        <v>200</v>
      </c>
    </row>
    <row r="436" spans="1:10">
      <c r="A436" s="11" t="s">
        <v>22</v>
      </c>
      <c r="B436" s="3"/>
      <c r="C436" s="3"/>
      <c r="D436" s="7"/>
      <c r="E436" s="8"/>
      <c r="F436" s="37">
        <f>SUM(F428:G435)</f>
        <v>26487.9</v>
      </c>
      <c r="H436" s="9"/>
      <c r="I436" s="10"/>
      <c r="J436" s="5"/>
    </row>
    <row r="437" spans="1:10" ht="15.75">
      <c r="A437" s="13" t="s">
        <v>23</v>
      </c>
      <c r="B437" s="13" t="s">
        <v>24</v>
      </c>
      <c r="C437" s="13" t="s">
        <v>25</v>
      </c>
      <c r="D437" s="14">
        <v>112761174</v>
      </c>
      <c r="E437" s="8"/>
      <c r="H437" s="9"/>
      <c r="I437" s="10"/>
      <c r="J437" s="5"/>
    </row>
    <row r="440" spans="1:10">
      <c r="A440" s="1" t="s">
        <v>0</v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>
      <c r="A441" s="3" t="s">
        <v>1496</v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>
      <c r="A442" s="95" t="s">
        <v>0</v>
      </c>
      <c r="B442" s="95" t="s">
        <v>2</v>
      </c>
      <c r="C442" s="95" t="s">
        <v>3</v>
      </c>
      <c r="D442" s="95" t="s">
        <v>4</v>
      </c>
      <c r="E442" s="95" t="s">
        <v>5</v>
      </c>
      <c r="F442" s="97" t="s">
        <v>6</v>
      </c>
      <c r="G442" s="98"/>
      <c r="H442" s="99"/>
      <c r="I442" s="95" t="s">
        <v>7</v>
      </c>
      <c r="J442" s="95" t="s">
        <v>8</v>
      </c>
    </row>
    <row r="443" spans="1:10">
      <c r="A443" s="96"/>
      <c r="B443" s="96"/>
      <c r="C443" s="96"/>
      <c r="D443" s="96"/>
      <c r="E443" s="96"/>
      <c r="F443" s="4" t="s">
        <v>9</v>
      </c>
      <c r="G443" s="4" t="s">
        <v>10</v>
      </c>
      <c r="H443" s="4" t="s">
        <v>11</v>
      </c>
      <c r="I443" s="96"/>
      <c r="J443" s="96"/>
    </row>
    <row r="444" spans="1:10">
      <c r="A444" s="5" t="s">
        <v>1526</v>
      </c>
      <c r="B444" s="6">
        <v>44970.723755057872</v>
      </c>
      <c r="C444" s="5" t="s">
        <v>198</v>
      </c>
      <c r="D444" s="7">
        <v>38356637</v>
      </c>
      <c r="E444" s="5" t="s">
        <v>305</v>
      </c>
      <c r="H444" s="9">
        <v>2644.6</v>
      </c>
      <c r="I444" s="5" t="s">
        <v>28</v>
      </c>
      <c r="J444" s="8" t="s">
        <v>757</v>
      </c>
    </row>
    <row r="445" spans="1:10">
      <c r="A445" s="5" t="s">
        <v>1526</v>
      </c>
      <c r="B445" s="6">
        <v>44970.723755057872</v>
      </c>
      <c r="C445" s="5" t="s">
        <v>198</v>
      </c>
      <c r="D445" s="7">
        <v>3124255035</v>
      </c>
      <c r="E445" s="5" t="s">
        <v>305</v>
      </c>
      <c r="H445" s="9">
        <v>3044.8</v>
      </c>
      <c r="I445" s="5" t="s">
        <v>28</v>
      </c>
      <c r="J445" s="5" t="s">
        <v>355</v>
      </c>
    </row>
    <row r="446" spans="1:10">
      <c r="A446" s="5" t="s">
        <v>1526</v>
      </c>
      <c r="B446" s="6">
        <v>44970.723755057872</v>
      </c>
      <c r="C446" s="5" t="s">
        <v>198</v>
      </c>
      <c r="D446" s="7">
        <v>3126152526</v>
      </c>
      <c r="E446" s="5" t="s">
        <v>305</v>
      </c>
      <c r="H446" s="9">
        <v>3122.86</v>
      </c>
      <c r="I446" s="5" t="s">
        <v>28</v>
      </c>
      <c r="J446" s="5" t="s">
        <v>355</v>
      </c>
    </row>
    <row r="447" spans="1:10">
      <c r="A447" s="5" t="s">
        <v>1526</v>
      </c>
      <c r="B447" s="6">
        <v>44970.723755057872</v>
      </c>
      <c r="C447" s="5" t="s">
        <v>198</v>
      </c>
      <c r="D447" s="7"/>
      <c r="E447" s="8"/>
      <c r="F447" s="9">
        <v>65608.5</v>
      </c>
      <c r="I447" s="10" t="s">
        <v>9</v>
      </c>
      <c r="J447" s="5" t="s">
        <v>355</v>
      </c>
    </row>
    <row r="448" spans="1:10">
      <c r="A448" s="5" t="s">
        <v>1526</v>
      </c>
      <c r="B448" s="6">
        <v>44970.723755057872</v>
      </c>
      <c r="C448" s="5" t="s">
        <v>198</v>
      </c>
      <c r="D448" s="7"/>
      <c r="E448" s="8"/>
      <c r="F448" s="9">
        <v>19154.5</v>
      </c>
      <c r="I448" s="10" t="s">
        <v>9</v>
      </c>
      <c r="J448" s="8" t="s">
        <v>634</v>
      </c>
    </row>
    <row r="449" spans="1:10">
      <c r="A449" s="5" t="s">
        <v>1526</v>
      </c>
      <c r="B449" s="6">
        <v>44970.723755057872</v>
      </c>
      <c r="C449" s="5" t="s">
        <v>198</v>
      </c>
      <c r="D449" s="7"/>
      <c r="E449" s="8"/>
      <c r="F449" s="9">
        <v>18577</v>
      </c>
      <c r="I449" s="10" t="s">
        <v>9</v>
      </c>
      <c r="J449" s="8" t="s">
        <v>757</v>
      </c>
    </row>
    <row r="450" spans="1:10">
      <c r="A450" s="11" t="s">
        <v>22</v>
      </c>
      <c r="B450" s="3"/>
      <c r="C450" s="3"/>
      <c r="D450" s="7"/>
      <c r="E450" s="8"/>
      <c r="F450" s="37">
        <f>SUM(F444:G449)</f>
        <v>103340</v>
      </c>
      <c r="H450" s="9"/>
      <c r="I450" s="10"/>
      <c r="J450" s="5"/>
    </row>
    <row r="451" spans="1:10" ht="15.75">
      <c r="A451" s="13" t="s">
        <v>23</v>
      </c>
      <c r="B451" s="13" t="s">
        <v>24</v>
      </c>
      <c r="C451" s="13" t="s">
        <v>25</v>
      </c>
      <c r="D451" s="14">
        <v>112782352</v>
      </c>
      <c r="E451" s="8"/>
      <c r="H451" s="9"/>
      <c r="I451" s="10"/>
      <c r="J451" s="5"/>
    </row>
    <row r="454" spans="1:10">
      <c r="A454" s="1" t="s">
        <v>0</v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>
      <c r="A455" s="3" t="s">
        <v>1535</v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>
      <c r="A456" s="95" t="s">
        <v>0</v>
      </c>
      <c r="B456" s="95" t="s">
        <v>2</v>
      </c>
      <c r="C456" s="95" t="s">
        <v>3</v>
      </c>
      <c r="D456" s="95" t="s">
        <v>4</v>
      </c>
      <c r="E456" s="95" t="s">
        <v>5</v>
      </c>
      <c r="F456" s="97" t="s">
        <v>6</v>
      </c>
      <c r="G456" s="98"/>
      <c r="H456" s="99"/>
      <c r="I456" s="95" t="s">
        <v>7</v>
      </c>
      <c r="J456" s="95" t="s">
        <v>8</v>
      </c>
    </row>
    <row r="457" spans="1:10">
      <c r="A457" s="96"/>
      <c r="B457" s="96"/>
      <c r="C457" s="96"/>
      <c r="D457" s="96"/>
      <c r="E457" s="96"/>
      <c r="F457" s="4" t="s">
        <v>9</v>
      </c>
      <c r="G457" s="4" t="s">
        <v>10</v>
      </c>
      <c r="H457" s="4" t="s">
        <v>11</v>
      </c>
      <c r="I457" s="96"/>
      <c r="J457" s="96"/>
    </row>
    <row r="458" spans="1:10">
      <c r="A458" s="5" t="s">
        <v>1564</v>
      </c>
      <c r="B458" s="6">
        <v>44971.73725377315</v>
      </c>
      <c r="C458" s="5" t="s">
        <v>198</v>
      </c>
      <c r="D458" s="7"/>
      <c r="E458" s="8"/>
      <c r="F458" s="9">
        <v>46904.6</v>
      </c>
      <c r="I458" s="10" t="s">
        <v>9</v>
      </c>
      <c r="J458" s="5" t="s">
        <v>200</v>
      </c>
    </row>
    <row r="459" spans="1:10">
      <c r="A459" s="5" t="s">
        <v>1564</v>
      </c>
      <c r="B459" s="6">
        <v>44971.73725377315</v>
      </c>
      <c r="C459" s="5" t="s">
        <v>198</v>
      </c>
      <c r="D459" s="7"/>
      <c r="E459" s="8"/>
      <c r="F459" s="9">
        <v>989.5</v>
      </c>
      <c r="I459" s="10" t="s">
        <v>9</v>
      </c>
      <c r="J459" s="8" t="s">
        <v>356</v>
      </c>
    </row>
    <row r="460" spans="1:10">
      <c r="A460" s="5" t="s">
        <v>1564</v>
      </c>
      <c r="B460" s="6">
        <v>44971.73725377315</v>
      </c>
      <c r="C460" s="5" t="s">
        <v>198</v>
      </c>
      <c r="D460" s="7"/>
      <c r="E460" s="8"/>
      <c r="F460" s="9">
        <v>4821</v>
      </c>
      <c r="I460" s="10" t="s">
        <v>9</v>
      </c>
      <c r="J460" s="8" t="s">
        <v>757</v>
      </c>
    </row>
    <row r="461" spans="1:10">
      <c r="A461" s="11" t="s">
        <v>22</v>
      </c>
      <c r="B461" s="3"/>
      <c r="C461" s="3"/>
      <c r="D461" s="7"/>
      <c r="E461" s="8"/>
      <c r="F461" s="37">
        <f>SUM(F458:G460)</f>
        <v>52715.1</v>
      </c>
      <c r="H461" s="9"/>
      <c r="I461" s="10"/>
      <c r="J461" s="5"/>
    </row>
    <row r="462" spans="1:10" ht="15.75">
      <c r="A462" s="13" t="s">
        <v>23</v>
      </c>
      <c r="B462" s="13" t="s">
        <v>24</v>
      </c>
      <c r="C462" s="13" t="s">
        <v>25</v>
      </c>
      <c r="D462" s="14">
        <v>112782353</v>
      </c>
      <c r="E462" s="8"/>
      <c r="H462" s="9"/>
      <c r="I462" s="10"/>
      <c r="J462" s="5"/>
    </row>
    <row r="463" spans="1:10">
      <c r="A463" s="5"/>
      <c r="B463" s="6"/>
      <c r="C463" s="5"/>
      <c r="D463" s="7"/>
      <c r="E463" s="8"/>
      <c r="H463" s="9"/>
      <c r="I463" s="10"/>
      <c r="J463" s="5"/>
    </row>
    <row r="465" spans="1:10">
      <c r="A465" s="1" t="s">
        <v>0</v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>
      <c r="A466" s="3" t="s">
        <v>1572</v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>
      <c r="A467" s="95" t="s">
        <v>0</v>
      </c>
      <c r="B467" s="95" t="s">
        <v>2</v>
      </c>
      <c r="C467" s="95" t="s">
        <v>3</v>
      </c>
      <c r="D467" s="95" t="s">
        <v>4</v>
      </c>
      <c r="E467" s="95" t="s">
        <v>5</v>
      </c>
      <c r="F467" s="97" t="s">
        <v>6</v>
      </c>
      <c r="G467" s="98"/>
      <c r="H467" s="99"/>
      <c r="I467" s="95" t="s">
        <v>7</v>
      </c>
      <c r="J467" s="95" t="s">
        <v>8</v>
      </c>
    </row>
    <row r="468" spans="1:10">
      <c r="A468" s="96"/>
      <c r="B468" s="96"/>
      <c r="C468" s="96"/>
      <c r="D468" s="96"/>
      <c r="E468" s="96"/>
      <c r="F468" s="4" t="s">
        <v>9</v>
      </c>
      <c r="G468" s="4" t="s">
        <v>10</v>
      </c>
      <c r="H468" s="4" t="s">
        <v>11</v>
      </c>
      <c r="I468" s="96"/>
      <c r="J468" s="96"/>
    </row>
    <row r="469" spans="1:10">
      <c r="A469" s="5" t="s">
        <v>1603</v>
      </c>
      <c r="B469" s="6">
        <v>44972.732041886571</v>
      </c>
      <c r="C469" s="5" t="s">
        <v>198</v>
      </c>
      <c r="D469" s="15">
        <v>45113335865</v>
      </c>
      <c r="E469" s="8" t="s">
        <v>199</v>
      </c>
      <c r="H469" s="9">
        <v>783</v>
      </c>
      <c r="I469" s="5" t="s">
        <v>28</v>
      </c>
      <c r="J469" s="8" t="s">
        <v>634</v>
      </c>
    </row>
    <row r="470" spans="1:10">
      <c r="A470" s="5" t="s">
        <v>1603</v>
      </c>
      <c r="B470" s="6">
        <v>44972.732041886571</v>
      </c>
      <c r="C470" s="5" t="s">
        <v>198</v>
      </c>
      <c r="D470" s="7"/>
      <c r="E470" s="8"/>
      <c r="F470" s="9">
        <v>44226</v>
      </c>
      <c r="I470" s="10" t="s">
        <v>9</v>
      </c>
      <c r="J470" s="5" t="s">
        <v>200</v>
      </c>
    </row>
    <row r="471" spans="1:10">
      <c r="A471" s="5" t="s">
        <v>1603</v>
      </c>
      <c r="B471" s="6">
        <v>44972.732041886571</v>
      </c>
      <c r="C471" s="5" t="s">
        <v>198</v>
      </c>
      <c r="D471" s="7"/>
      <c r="E471" s="8"/>
      <c r="F471" s="9">
        <v>20006.7</v>
      </c>
      <c r="I471" s="10" t="s">
        <v>9</v>
      </c>
      <c r="J471" s="8" t="s">
        <v>634</v>
      </c>
    </row>
    <row r="472" spans="1:10">
      <c r="A472" s="11" t="s">
        <v>22</v>
      </c>
      <c r="B472" s="3"/>
      <c r="C472" s="3"/>
      <c r="D472" s="7"/>
      <c r="E472" s="8"/>
      <c r="F472" s="37">
        <f>SUM(F469:G471)</f>
        <v>64232.7</v>
      </c>
      <c r="H472" s="9"/>
      <c r="I472" s="10"/>
      <c r="J472" s="5"/>
    </row>
    <row r="473" spans="1:10" ht="15.75">
      <c r="A473" s="13" t="s">
        <v>23</v>
      </c>
      <c r="B473" s="13" t="s">
        <v>24</v>
      </c>
      <c r="C473" s="13" t="s">
        <v>25</v>
      </c>
      <c r="D473" s="14">
        <v>112800008</v>
      </c>
      <c r="E473" s="8"/>
      <c r="H473" s="9"/>
      <c r="I473" s="10"/>
      <c r="J473" s="5"/>
    </row>
    <row r="476" spans="1:10">
      <c r="A476" s="1" t="s">
        <v>0</v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>
      <c r="A477" s="3" t="s">
        <v>1612</v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>
      <c r="A478" s="95" t="s">
        <v>0</v>
      </c>
      <c r="B478" s="95" t="s">
        <v>2</v>
      </c>
      <c r="C478" s="95" t="s">
        <v>3</v>
      </c>
      <c r="D478" s="95" t="s">
        <v>4</v>
      </c>
      <c r="E478" s="95" t="s">
        <v>5</v>
      </c>
      <c r="F478" s="97" t="s">
        <v>6</v>
      </c>
      <c r="G478" s="98"/>
      <c r="H478" s="99"/>
      <c r="I478" s="95" t="s">
        <v>7</v>
      </c>
      <c r="J478" s="95" t="s">
        <v>8</v>
      </c>
    </row>
    <row r="479" spans="1:10">
      <c r="A479" s="96"/>
      <c r="B479" s="96"/>
      <c r="C479" s="96"/>
      <c r="D479" s="96"/>
      <c r="E479" s="96"/>
      <c r="F479" s="4" t="s">
        <v>9</v>
      </c>
      <c r="G479" s="4" t="s">
        <v>10</v>
      </c>
      <c r="H479" s="4" t="s">
        <v>11</v>
      </c>
      <c r="I479" s="96"/>
      <c r="J479" s="96"/>
    </row>
    <row r="480" spans="1:10">
      <c r="A480" s="5" t="s">
        <v>1643</v>
      </c>
      <c r="B480" s="6">
        <v>44973.723944780089</v>
      </c>
      <c r="C480" s="5" t="s">
        <v>198</v>
      </c>
      <c r="D480" s="7"/>
      <c r="E480" s="8"/>
      <c r="F480" s="9">
        <v>7882.6</v>
      </c>
      <c r="I480" s="10" t="s">
        <v>9</v>
      </c>
      <c r="J480" s="5" t="s">
        <v>200</v>
      </c>
    </row>
    <row r="481" spans="1:10">
      <c r="A481" s="5" t="s">
        <v>1643</v>
      </c>
      <c r="B481" s="6">
        <v>44973.723944780089</v>
      </c>
      <c r="C481" s="5" t="s">
        <v>198</v>
      </c>
      <c r="D481" s="7"/>
      <c r="E481" s="8"/>
      <c r="F481" s="9">
        <v>12162.5</v>
      </c>
      <c r="I481" s="10" t="s">
        <v>9</v>
      </c>
      <c r="J481" s="8" t="s">
        <v>634</v>
      </c>
    </row>
    <row r="482" spans="1:10">
      <c r="A482" s="11" t="s">
        <v>22</v>
      </c>
      <c r="B482" s="3"/>
      <c r="C482" s="3"/>
      <c r="D482" s="7"/>
      <c r="E482" s="8"/>
      <c r="F482" s="37">
        <f>SUM(F480:G481)</f>
        <v>20045.099999999999</v>
      </c>
      <c r="H482" s="9"/>
      <c r="I482" s="10"/>
      <c r="J482" s="8"/>
    </row>
    <row r="483" spans="1:10" ht="15.75">
      <c r="A483" s="13" t="s">
        <v>23</v>
      </c>
      <c r="B483" s="13" t="s">
        <v>24</v>
      </c>
      <c r="C483" s="13" t="s">
        <v>25</v>
      </c>
      <c r="D483" s="14">
        <v>112800009</v>
      </c>
      <c r="E483" s="8"/>
      <c r="H483" s="9"/>
      <c r="I483" s="10"/>
      <c r="J483" s="8"/>
    </row>
    <row r="486" spans="1:10">
      <c r="A486" s="1" t="s">
        <v>0</v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>
      <c r="A487" s="3" t="s">
        <v>1656</v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>
      <c r="A488" s="95" t="s">
        <v>0</v>
      </c>
      <c r="B488" s="95" t="s">
        <v>2</v>
      </c>
      <c r="C488" s="95" t="s">
        <v>3</v>
      </c>
      <c r="D488" s="95" t="s">
        <v>4</v>
      </c>
      <c r="E488" s="95" t="s">
        <v>5</v>
      </c>
      <c r="F488" s="97" t="s">
        <v>6</v>
      </c>
      <c r="G488" s="98"/>
      <c r="H488" s="99"/>
      <c r="I488" s="95" t="s">
        <v>7</v>
      </c>
      <c r="J488" s="95" t="s">
        <v>8</v>
      </c>
    </row>
    <row r="489" spans="1:10">
      <c r="A489" s="96"/>
      <c r="B489" s="96"/>
      <c r="C489" s="96"/>
      <c r="D489" s="96"/>
      <c r="E489" s="96"/>
      <c r="F489" s="4" t="s">
        <v>9</v>
      </c>
      <c r="G489" s="4" t="s">
        <v>10</v>
      </c>
      <c r="H489" s="4" t="s">
        <v>11</v>
      </c>
      <c r="I489" s="96"/>
      <c r="J489" s="96"/>
    </row>
    <row r="490" spans="1:10">
      <c r="A490" s="5" t="s">
        <v>1707</v>
      </c>
      <c r="B490" s="6">
        <v>44974.731185300923</v>
      </c>
      <c r="C490" s="5" t="s">
        <v>198</v>
      </c>
      <c r="D490" s="7"/>
      <c r="E490" s="8"/>
      <c r="G490" s="9">
        <v>26724.85</v>
      </c>
      <c r="I490" s="10" t="s">
        <v>10</v>
      </c>
      <c r="J490" s="5" t="s">
        <v>200</v>
      </c>
    </row>
    <row r="491" spans="1:10">
      <c r="A491" s="5" t="s">
        <v>1707</v>
      </c>
      <c r="B491" s="6">
        <v>44974.731185300923</v>
      </c>
      <c r="C491" s="5" t="s">
        <v>198</v>
      </c>
      <c r="D491" s="7">
        <v>38757273</v>
      </c>
      <c r="E491" s="5" t="s">
        <v>305</v>
      </c>
      <c r="H491" s="9">
        <v>28003.5</v>
      </c>
      <c r="I491" s="5" t="s">
        <v>28</v>
      </c>
      <c r="J491" s="5" t="s">
        <v>355</v>
      </c>
    </row>
    <row r="492" spans="1:10">
      <c r="A492" s="5" t="s">
        <v>1707</v>
      </c>
      <c r="B492" s="6">
        <v>44974.731185300923</v>
      </c>
      <c r="C492" s="5" t="s">
        <v>198</v>
      </c>
      <c r="D492" s="7">
        <v>39043224</v>
      </c>
      <c r="E492" s="5" t="s">
        <v>305</v>
      </c>
      <c r="H492" s="9">
        <v>584</v>
      </c>
      <c r="I492" s="5" t="s">
        <v>28</v>
      </c>
      <c r="J492" s="8" t="s">
        <v>757</v>
      </c>
    </row>
    <row r="493" spans="1:10">
      <c r="A493" s="5" t="s">
        <v>1707</v>
      </c>
      <c r="B493" s="6">
        <v>44974.731185300923</v>
      </c>
      <c r="C493" s="5" t="s">
        <v>198</v>
      </c>
      <c r="D493" s="7"/>
      <c r="E493" s="8"/>
      <c r="F493" s="9">
        <v>66474.600000000006</v>
      </c>
      <c r="I493" s="10" t="s">
        <v>9</v>
      </c>
      <c r="J493" s="5" t="s">
        <v>355</v>
      </c>
    </row>
    <row r="494" spans="1:10">
      <c r="A494" s="5" t="s">
        <v>1707</v>
      </c>
      <c r="B494" s="6">
        <v>44974.731185300923</v>
      </c>
      <c r="C494" s="5" t="s">
        <v>198</v>
      </c>
      <c r="D494" s="7"/>
      <c r="E494" s="8"/>
      <c r="F494" s="9">
        <v>50361.7</v>
      </c>
      <c r="I494" s="10" t="s">
        <v>9</v>
      </c>
      <c r="J494" s="5" t="s">
        <v>200</v>
      </c>
    </row>
    <row r="495" spans="1:10">
      <c r="A495" s="11" t="s">
        <v>22</v>
      </c>
      <c r="B495" s="3"/>
      <c r="C495" s="3"/>
      <c r="D495" s="7"/>
      <c r="E495" s="8"/>
      <c r="F495" s="37">
        <f>SUM(F490:G494)</f>
        <v>143561.15000000002</v>
      </c>
      <c r="G495" s="9"/>
      <c r="I495" s="10"/>
      <c r="J495" s="8"/>
    </row>
    <row r="496" spans="1:10" ht="15.75">
      <c r="A496" s="13" t="s">
        <v>23</v>
      </c>
      <c r="B496" s="13" t="s">
        <v>24</v>
      </c>
      <c r="C496" s="13" t="s">
        <v>25</v>
      </c>
      <c r="D496" s="69">
        <v>112808054</v>
      </c>
      <c r="E496" s="14">
        <v>112808176</v>
      </c>
      <c r="G496" s="9"/>
      <c r="I496" s="10"/>
      <c r="J496" s="8"/>
    </row>
    <row r="497" spans="1:10">
      <c r="A497" s="5"/>
      <c r="B497" s="6"/>
      <c r="C497" s="5"/>
      <c r="D497" s="35" t="s">
        <v>641</v>
      </c>
      <c r="E497" s="8"/>
      <c r="G497" s="9"/>
      <c r="I497" s="10"/>
      <c r="J497" s="8"/>
    </row>
    <row r="498" spans="1:10">
      <c r="A498" s="5"/>
      <c r="B498" s="6"/>
      <c r="C498" s="5"/>
      <c r="D498" s="7"/>
      <c r="E498" s="8"/>
      <c r="G498" s="9"/>
      <c r="I498" s="10"/>
      <c r="J498" s="8"/>
    </row>
    <row r="499" spans="1:10">
      <c r="A499" s="1" t="s">
        <v>0</v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>
      <c r="A500" s="3" t="s">
        <v>1649</v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95" t="s">
        <v>0</v>
      </c>
      <c r="B501" s="95" t="s">
        <v>2</v>
      </c>
      <c r="C501" s="95" t="s">
        <v>3</v>
      </c>
      <c r="D501" s="95" t="s">
        <v>4</v>
      </c>
      <c r="E501" s="95" t="s">
        <v>5</v>
      </c>
      <c r="F501" s="97" t="s">
        <v>6</v>
      </c>
      <c r="G501" s="98"/>
      <c r="H501" s="99"/>
      <c r="I501" s="95" t="s">
        <v>7</v>
      </c>
      <c r="J501" s="95" t="s">
        <v>8</v>
      </c>
    </row>
    <row r="502" spans="1:10">
      <c r="A502" s="96"/>
      <c r="B502" s="96"/>
      <c r="C502" s="96"/>
      <c r="D502" s="96"/>
      <c r="E502" s="96"/>
      <c r="F502" s="4" t="s">
        <v>9</v>
      </c>
      <c r="G502" s="4" t="s">
        <v>10</v>
      </c>
      <c r="H502" s="4" t="s">
        <v>11</v>
      </c>
      <c r="I502" s="96"/>
      <c r="J502" s="96"/>
    </row>
    <row r="503" spans="1:10">
      <c r="A503" s="5" t="s">
        <v>1708</v>
      </c>
      <c r="B503" s="6">
        <v>44975.545425416669</v>
      </c>
      <c r="C503" s="5" t="s">
        <v>198</v>
      </c>
      <c r="D503" s="7"/>
      <c r="E503" s="8"/>
      <c r="F503" s="9">
        <v>12145.5</v>
      </c>
      <c r="I503" s="10" t="s">
        <v>9</v>
      </c>
      <c r="J503" s="8" t="s">
        <v>634</v>
      </c>
    </row>
    <row r="504" spans="1:10">
      <c r="A504" s="11" t="s">
        <v>22</v>
      </c>
      <c r="B504" s="3"/>
      <c r="C504" s="3"/>
      <c r="D504" s="7"/>
      <c r="E504" s="8"/>
      <c r="G504" s="9"/>
      <c r="I504" s="10"/>
      <c r="J504" s="8"/>
    </row>
    <row r="505" spans="1:10" ht="15.75">
      <c r="A505" s="13" t="s">
        <v>23</v>
      </c>
      <c r="B505" s="13" t="s">
        <v>24</v>
      </c>
      <c r="C505" s="13" t="s">
        <v>25</v>
      </c>
      <c r="D505" s="69">
        <v>112808053</v>
      </c>
      <c r="E505" s="14">
        <v>112808177</v>
      </c>
      <c r="G505" s="9"/>
      <c r="I505" s="10"/>
      <c r="J505" s="8"/>
    </row>
    <row r="506" spans="1:10">
      <c r="D506" s="35" t="s">
        <v>641</v>
      </c>
    </row>
    <row r="508" spans="1:10">
      <c r="A508" s="1" t="s">
        <v>0</v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>
      <c r="A509" s="3" t="s">
        <v>1714</v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>
      <c r="A510" s="95" t="s">
        <v>0</v>
      </c>
      <c r="B510" s="95" t="s">
        <v>2</v>
      </c>
      <c r="C510" s="95" t="s">
        <v>3</v>
      </c>
      <c r="D510" s="95" t="s">
        <v>4</v>
      </c>
      <c r="E510" s="95" t="s">
        <v>5</v>
      </c>
      <c r="F510" s="97" t="s">
        <v>6</v>
      </c>
      <c r="G510" s="98"/>
      <c r="H510" s="99"/>
      <c r="I510" s="95" t="s">
        <v>7</v>
      </c>
      <c r="J510" s="95" t="s">
        <v>8</v>
      </c>
    </row>
    <row r="511" spans="1:10">
      <c r="A511" s="96"/>
      <c r="B511" s="96"/>
      <c r="C511" s="96"/>
      <c r="D511" s="96"/>
      <c r="E511" s="96"/>
      <c r="F511" s="4" t="s">
        <v>9</v>
      </c>
      <c r="G511" s="4" t="s">
        <v>10</v>
      </c>
      <c r="H511" s="4" t="s">
        <v>11</v>
      </c>
      <c r="I511" s="96"/>
      <c r="J511" s="96"/>
    </row>
    <row r="512" spans="1:10">
      <c r="A512" s="40" t="s">
        <v>1715</v>
      </c>
      <c r="B512" s="52"/>
      <c r="C512" s="40"/>
      <c r="D512" s="23"/>
      <c r="E512" s="8"/>
      <c r="H512" s="9"/>
      <c r="I512" s="5"/>
      <c r="J512" s="8"/>
    </row>
    <row r="513" spans="1:10">
      <c r="A513" s="11" t="s">
        <v>22</v>
      </c>
      <c r="B513" s="3"/>
      <c r="C513" s="3"/>
      <c r="D513" s="7"/>
      <c r="E513" s="8"/>
      <c r="G513" s="9"/>
      <c r="I513" s="10"/>
      <c r="J513" s="8"/>
    </row>
    <row r="514" spans="1:10">
      <c r="A514" s="13" t="s">
        <v>23</v>
      </c>
      <c r="B514" s="13" t="s">
        <v>24</v>
      </c>
      <c r="C514" s="13" t="s">
        <v>25</v>
      </c>
      <c r="D514" s="7"/>
      <c r="E514" s="8"/>
      <c r="G514" s="9"/>
      <c r="I514" s="10"/>
      <c r="J514" s="8"/>
    </row>
    <row r="516" spans="1:10">
      <c r="A516" s="1" t="s">
        <v>0</v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>
      <c r="A517" s="3" t="s">
        <v>1716</v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>
      <c r="A518" s="95" t="s">
        <v>0</v>
      </c>
      <c r="B518" s="95" t="s">
        <v>2</v>
      </c>
      <c r="C518" s="95" t="s">
        <v>3</v>
      </c>
      <c r="D518" s="95" t="s">
        <v>4</v>
      </c>
      <c r="E518" s="95" t="s">
        <v>5</v>
      </c>
      <c r="F518" s="97" t="s">
        <v>6</v>
      </c>
      <c r="G518" s="98"/>
      <c r="H518" s="99"/>
      <c r="I518" s="95" t="s">
        <v>7</v>
      </c>
      <c r="J518" s="95" t="s">
        <v>8</v>
      </c>
    </row>
    <row r="519" spans="1:10">
      <c r="A519" s="96"/>
      <c r="B519" s="96"/>
      <c r="C519" s="96"/>
      <c r="D519" s="96"/>
      <c r="E519" s="96"/>
      <c r="F519" s="4" t="s">
        <v>9</v>
      </c>
      <c r="G519" s="4" t="s">
        <v>10</v>
      </c>
      <c r="H519" s="4" t="s">
        <v>11</v>
      </c>
      <c r="I519" s="96"/>
      <c r="J519" s="96"/>
    </row>
    <row r="520" spans="1:10">
      <c r="A520" s="40" t="s">
        <v>1715</v>
      </c>
      <c r="B520" s="52"/>
      <c r="C520" s="40"/>
      <c r="D520" s="23"/>
      <c r="E520" s="8"/>
      <c r="H520" s="9"/>
      <c r="I520" s="5"/>
      <c r="J520" s="8"/>
    </row>
    <row r="521" spans="1:10">
      <c r="A521" s="11" t="s">
        <v>22</v>
      </c>
      <c r="B521" s="3"/>
      <c r="C521" s="3"/>
      <c r="D521" s="7"/>
      <c r="E521" s="8"/>
      <c r="G521" s="9"/>
      <c r="I521" s="10"/>
      <c r="J521" s="8"/>
    </row>
    <row r="522" spans="1:10">
      <c r="A522" s="13" t="s">
        <v>23</v>
      </c>
      <c r="B522" s="13" t="s">
        <v>24</v>
      </c>
      <c r="C522" s="13" t="s">
        <v>25</v>
      </c>
    </row>
    <row r="525" spans="1:10">
      <c r="A525" s="1" t="s">
        <v>0</v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>
      <c r="A526" s="3" t="s">
        <v>1728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95" t="s">
        <v>0</v>
      </c>
      <c r="B527" s="95" t="s">
        <v>2</v>
      </c>
      <c r="C527" s="95" t="s">
        <v>3</v>
      </c>
      <c r="D527" s="95" t="s">
        <v>4</v>
      </c>
      <c r="E527" s="95" t="s">
        <v>5</v>
      </c>
      <c r="F527" s="97" t="s">
        <v>6</v>
      </c>
      <c r="G527" s="98"/>
      <c r="H527" s="99"/>
      <c r="I527" s="95" t="s">
        <v>7</v>
      </c>
      <c r="J527" s="95" t="s">
        <v>8</v>
      </c>
    </row>
    <row r="528" spans="1:10">
      <c r="A528" s="96"/>
      <c r="B528" s="96"/>
      <c r="C528" s="96"/>
      <c r="D528" s="96"/>
      <c r="E528" s="96"/>
      <c r="F528" s="4" t="s">
        <v>9</v>
      </c>
      <c r="G528" s="4" t="s">
        <v>10</v>
      </c>
      <c r="H528" s="4" t="s">
        <v>11</v>
      </c>
      <c r="I528" s="96"/>
      <c r="J528" s="96"/>
    </row>
    <row r="529" spans="1:10">
      <c r="A529" s="5" t="s">
        <v>1764</v>
      </c>
      <c r="B529" s="6">
        <v>44979.711050613427</v>
      </c>
      <c r="C529" s="5" t="s">
        <v>198</v>
      </c>
      <c r="D529" s="7"/>
      <c r="E529" s="8"/>
      <c r="F529" s="9">
        <v>40517</v>
      </c>
      <c r="I529" s="10" t="s">
        <v>9</v>
      </c>
      <c r="J529" s="5" t="s">
        <v>355</v>
      </c>
    </row>
    <row r="530" spans="1:10">
      <c r="A530" s="5" t="s">
        <v>1764</v>
      </c>
      <c r="B530" s="6">
        <v>44979.711050613427</v>
      </c>
      <c r="C530" s="5" t="s">
        <v>198</v>
      </c>
      <c r="D530" s="7"/>
      <c r="E530" s="8"/>
      <c r="F530" s="9">
        <v>5182.5</v>
      </c>
      <c r="I530" s="10" t="s">
        <v>9</v>
      </c>
      <c r="J530" s="5" t="s">
        <v>201</v>
      </c>
    </row>
    <row r="531" spans="1:10">
      <c r="A531" s="5" t="s">
        <v>1764</v>
      </c>
      <c r="B531" s="6">
        <v>44979.711050613427</v>
      </c>
      <c r="C531" s="5" t="s">
        <v>198</v>
      </c>
      <c r="D531" s="7"/>
      <c r="E531" s="8"/>
      <c r="F531" s="9">
        <v>5287</v>
      </c>
      <c r="I531" s="10" t="s">
        <v>9</v>
      </c>
      <c r="J531" s="5" t="s">
        <v>200</v>
      </c>
    </row>
    <row r="532" spans="1:10">
      <c r="A532" s="5" t="s">
        <v>1764</v>
      </c>
      <c r="B532" s="6">
        <v>44979.711050613427</v>
      </c>
      <c r="C532" s="5" t="s">
        <v>198</v>
      </c>
      <c r="D532" s="7"/>
      <c r="E532" s="8"/>
      <c r="F532" s="9">
        <v>4729.3999999999996</v>
      </c>
      <c r="I532" s="10" t="s">
        <v>9</v>
      </c>
      <c r="J532" s="8" t="s">
        <v>356</v>
      </c>
    </row>
    <row r="533" spans="1:10">
      <c r="A533" s="5" t="s">
        <v>1764</v>
      </c>
      <c r="B533" s="6">
        <v>44979.711050613427</v>
      </c>
      <c r="C533" s="5" t="s">
        <v>198</v>
      </c>
      <c r="D533" s="7"/>
      <c r="E533" s="8"/>
      <c r="F533" s="9">
        <v>11138.5</v>
      </c>
      <c r="I533" s="10" t="s">
        <v>9</v>
      </c>
      <c r="J533" s="8" t="s">
        <v>634</v>
      </c>
    </row>
    <row r="534" spans="1:10">
      <c r="A534" s="5" t="s">
        <v>1764</v>
      </c>
      <c r="B534" s="6">
        <v>44979.711050613427</v>
      </c>
      <c r="C534" s="5" t="s">
        <v>198</v>
      </c>
      <c r="D534" s="7"/>
      <c r="E534" s="8"/>
      <c r="F534" s="9">
        <v>3892.5</v>
      </c>
      <c r="I534" s="10" t="s">
        <v>9</v>
      </c>
      <c r="J534" s="8" t="s">
        <v>757</v>
      </c>
    </row>
    <row r="535" spans="1:10">
      <c r="A535" s="11" t="s">
        <v>22</v>
      </c>
      <c r="B535" s="3"/>
      <c r="C535" s="3"/>
      <c r="D535" s="76">
        <f>65178.9+5568</f>
        <v>70746.899999999994</v>
      </c>
      <c r="E535" s="8"/>
      <c r="F535" s="37">
        <f>SUM(F529:G534)</f>
        <v>70746.899999999994</v>
      </c>
      <c r="H535" s="9"/>
      <c r="I535" s="10"/>
      <c r="J535" s="5"/>
    </row>
    <row r="536" spans="1:10">
      <c r="A536" s="13" t="s">
        <v>23</v>
      </c>
      <c r="B536" s="13" t="s">
        <v>24</v>
      </c>
      <c r="C536" s="13" t="s">
        <v>25</v>
      </c>
      <c r="D536" s="7"/>
      <c r="E536" s="8"/>
      <c r="H536" s="9"/>
      <c r="I536" s="10"/>
      <c r="J536" s="5"/>
    </row>
    <row r="537" spans="1:10">
      <c r="A537" s="5"/>
      <c r="B537" s="6"/>
      <c r="C537" s="5"/>
      <c r="D537" s="7"/>
      <c r="E537" s="8"/>
      <c r="H537" s="9"/>
      <c r="I537" s="10"/>
      <c r="J537" s="5"/>
    </row>
    <row r="538" spans="1:10">
      <c r="A538" s="5"/>
      <c r="B538" s="6"/>
      <c r="C538" s="5"/>
      <c r="D538" s="7"/>
      <c r="E538" s="8"/>
      <c r="H538" s="9"/>
      <c r="I538" s="10"/>
      <c r="J538" s="5"/>
    </row>
  </sheetData>
  <mergeCells count="368">
    <mergeCell ref="A510:A511"/>
    <mergeCell ref="B510:B511"/>
    <mergeCell ref="C510:C511"/>
    <mergeCell ref="D510:D511"/>
    <mergeCell ref="E510:E511"/>
    <mergeCell ref="F510:H510"/>
    <mergeCell ref="I510:I511"/>
    <mergeCell ref="J510:J511"/>
    <mergeCell ref="A518:A519"/>
    <mergeCell ref="B518:B519"/>
    <mergeCell ref="C518:C519"/>
    <mergeCell ref="D518:D519"/>
    <mergeCell ref="E518:E519"/>
    <mergeCell ref="F518:H518"/>
    <mergeCell ref="I518:I519"/>
    <mergeCell ref="J518:J519"/>
    <mergeCell ref="A501:A502"/>
    <mergeCell ref="B501:B502"/>
    <mergeCell ref="C501:C502"/>
    <mergeCell ref="D501:D502"/>
    <mergeCell ref="E501:E502"/>
    <mergeCell ref="F501:H501"/>
    <mergeCell ref="I501:I502"/>
    <mergeCell ref="J501:J502"/>
    <mergeCell ref="A488:A489"/>
    <mergeCell ref="B488:B489"/>
    <mergeCell ref="C488:C489"/>
    <mergeCell ref="D488:D489"/>
    <mergeCell ref="E488:E489"/>
    <mergeCell ref="F488:H488"/>
    <mergeCell ref="A456:A457"/>
    <mergeCell ref="B456:B457"/>
    <mergeCell ref="C456:C457"/>
    <mergeCell ref="D456:D457"/>
    <mergeCell ref="E456:E457"/>
    <mergeCell ref="F456:H456"/>
    <mergeCell ref="I456:I457"/>
    <mergeCell ref="J456:J457"/>
    <mergeCell ref="I488:I489"/>
    <mergeCell ref="J488:J489"/>
    <mergeCell ref="I478:I479"/>
    <mergeCell ref="J478:J479"/>
    <mergeCell ref="A478:A479"/>
    <mergeCell ref="B478:B479"/>
    <mergeCell ref="C478:C479"/>
    <mergeCell ref="D478:D479"/>
    <mergeCell ref="E478:E479"/>
    <mergeCell ref="F478:H478"/>
    <mergeCell ref="I402:I403"/>
    <mergeCell ref="J402:J403"/>
    <mergeCell ref="A402:A403"/>
    <mergeCell ref="B402:B403"/>
    <mergeCell ref="C402:C403"/>
    <mergeCell ref="D402:D403"/>
    <mergeCell ref="E402:E403"/>
    <mergeCell ref="F402:H402"/>
    <mergeCell ref="A415:A416"/>
    <mergeCell ref="B415:B416"/>
    <mergeCell ref="C415:C416"/>
    <mergeCell ref="D415:D416"/>
    <mergeCell ref="E415:E416"/>
    <mergeCell ref="F415:H415"/>
    <mergeCell ref="I415:I416"/>
    <mergeCell ref="J415:J416"/>
    <mergeCell ref="I378:I379"/>
    <mergeCell ref="J378:J379"/>
    <mergeCell ref="A378:A379"/>
    <mergeCell ref="B378:B379"/>
    <mergeCell ref="C378:C379"/>
    <mergeCell ref="D378:D379"/>
    <mergeCell ref="E378:E379"/>
    <mergeCell ref="F378:H378"/>
    <mergeCell ref="I391:I392"/>
    <mergeCell ref="J391:J392"/>
    <mergeCell ref="A391:A392"/>
    <mergeCell ref="B391:B392"/>
    <mergeCell ref="C391:C392"/>
    <mergeCell ref="D391:D392"/>
    <mergeCell ref="E391:E392"/>
    <mergeCell ref="F391:H391"/>
    <mergeCell ref="I352:I353"/>
    <mergeCell ref="J352:J353"/>
    <mergeCell ref="A352:A353"/>
    <mergeCell ref="B352:B353"/>
    <mergeCell ref="C352:C353"/>
    <mergeCell ref="D352:D353"/>
    <mergeCell ref="E352:E353"/>
    <mergeCell ref="F352:H352"/>
    <mergeCell ref="A364:A365"/>
    <mergeCell ref="B364:B365"/>
    <mergeCell ref="C364:C365"/>
    <mergeCell ref="D364:D365"/>
    <mergeCell ref="E364:E365"/>
    <mergeCell ref="F364:H364"/>
    <mergeCell ref="I364:I365"/>
    <mergeCell ref="J364:J365"/>
    <mergeCell ref="A342:A343"/>
    <mergeCell ref="B342:B343"/>
    <mergeCell ref="C342:C343"/>
    <mergeCell ref="D342:D343"/>
    <mergeCell ref="E342:E343"/>
    <mergeCell ref="F342:H342"/>
    <mergeCell ref="I342:I343"/>
    <mergeCell ref="J342:J343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A319:A320"/>
    <mergeCell ref="B319:B320"/>
    <mergeCell ref="C319:C320"/>
    <mergeCell ref="D319:D320"/>
    <mergeCell ref="E319:E320"/>
    <mergeCell ref="F319:H319"/>
    <mergeCell ref="I319:I320"/>
    <mergeCell ref="J319:J320"/>
    <mergeCell ref="I283:I284"/>
    <mergeCell ref="J283:J284"/>
    <mergeCell ref="A283:A284"/>
    <mergeCell ref="B283:B284"/>
    <mergeCell ref="C283:C284"/>
    <mergeCell ref="D283:D284"/>
    <mergeCell ref="E283:E284"/>
    <mergeCell ref="F283:H283"/>
    <mergeCell ref="A272:A273"/>
    <mergeCell ref="B272:B273"/>
    <mergeCell ref="C272:C273"/>
    <mergeCell ref="D272:D273"/>
    <mergeCell ref="E272:E273"/>
    <mergeCell ref="F272:H272"/>
    <mergeCell ref="I272:I273"/>
    <mergeCell ref="J272:J273"/>
    <mergeCell ref="A258:A259"/>
    <mergeCell ref="B258:B259"/>
    <mergeCell ref="C258:C259"/>
    <mergeCell ref="D258:D259"/>
    <mergeCell ref="E258:E259"/>
    <mergeCell ref="F258:H258"/>
    <mergeCell ref="I258:I259"/>
    <mergeCell ref="J258:J259"/>
    <mergeCell ref="A223:A224"/>
    <mergeCell ref="B223:B224"/>
    <mergeCell ref="C223:C224"/>
    <mergeCell ref="D223:D224"/>
    <mergeCell ref="E223:E224"/>
    <mergeCell ref="F223:H223"/>
    <mergeCell ref="I223:I224"/>
    <mergeCell ref="J223:J224"/>
    <mergeCell ref="I246:I247"/>
    <mergeCell ref="J246:J247"/>
    <mergeCell ref="A246:A247"/>
    <mergeCell ref="B246:B247"/>
    <mergeCell ref="C246:C247"/>
    <mergeCell ref="D246:D247"/>
    <mergeCell ref="E246:E247"/>
    <mergeCell ref="F246:H246"/>
    <mergeCell ref="I232:I233"/>
    <mergeCell ref="J232:J233"/>
    <mergeCell ref="A232:A233"/>
    <mergeCell ref="B232:B233"/>
    <mergeCell ref="C232:C233"/>
    <mergeCell ref="D232:D233"/>
    <mergeCell ref="E232:E233"/>
    <mergeCell ref="F232:H232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A198:A199"/>
    <mergeCell ref="B198:B199"/>
    <mergeCell ref="C198:C199"/>
    <mergeCell ref="D198:D199"/>
    <mergeCell ref="E198:E199"/>
    <mergeCell ref="F198:H198"/>
    <mergeCell ref="I198:I199"/>
    <mergeCell ref="J198:J199"/>
    <mergeCell ref="F104:H104"/>
    <mergeCell ref="I104:I105"/>
    <mergeCell ref="J104:J105"/>
    <mergeCell ref="A104:A105"/>
    <mergeCell ref="B104:B105"/>
    <mergeCell ref="C104:C105"/>
    <mergeCell ref="D104:D105"/>
    <mergeCell ref="E104:E105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F116:H116"/>
    <mergeCell ref="I116:I117"/>
    <mergeCell ref="J116:J117"/>
    <mergeCell ref="A116:A117"/>
    <mergeCell ref="B116:B117"/>
    <mergeCell ref="C116:C117"/>
    <mergeCell ref="D116:D117"/>
    <mergeCell ref="E116:E117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5:I36"/>
    <mergeCell ref="J35:J36"/>
    <mergeCell ref="A35:A36"/>
    <mergeCell ref="B35:B36"/>
    <mergeCell ref="C35:C36"/>
    <mergeCell ref="D35:D36"/>
    <mergeCell ref="E35:E36"/>
    <mergeCell ref="F35:H35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78:I79"/>
    <mergeCell ref="J78:J79"/>
    <mergeCell ref="A78:A79"/>
    <mergeCell ref="B78:B79"/>
    <mergeCell ref="C78:C79"/>
    <mergeCell ref="D78:D79"/>
    <mergeCell ref="E78:E79"/>
    <mergeCell ref="F78:H78"/>
    <mergeCell ref="I94:I95"/>
    <mergeCell ref="J94:J95"/>
    <mergeCell ref="A94:A95"/>
    <mergeCell ref="B94:B95"/>
    <mergeCell ref="C94:C95"/>
    <mergeCell ref="D94:D95"/>
    <mergeCell ref="E94:E95"/>
    <mergeCell ref="F94:H94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A163:A164"/>
    <mergeCell ref="B163:B164"/>
    <mergeCell ref="C163:C164"/>
    <mergeCell ref="D163:D164"/>
    <mergeCell ref="E163:E164"/>
    <mergeCell ref="F163:H163"/>
    <mergeCell ref="I163:I164"/>
    <mergeCell ref="J163:J164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75:I176"/>
    <mergeCell ref="J175:J176"/>
    <mergeCell ref="A175:A176"/>
    <mergeCell ref="B175:B176"/>
    <mergeCell ref="C175:C176"/>
    <mergeCell ref="D175:D176"/>
    <mergeCell ref="E175:E176"/>
    <mergeCell ref="F175:H175"/>
    <mergeCell ref="I426:I427"/>
    <mergeCell ref="J426:J427"/>
    <mergeCell ref="A426:A427"/>
    <mergeCell ref="B426:B427"/>
    <mergeCell ref="C426:C427"/>
    <mergeCell ref="D426:D427"/>
    <mergeCell ref="E426:E427"/>
    <mergeCell ref="F426:H426"/>
    <mergeCell ref="A304:A305"/>
    <mergeCell ref="B304:B305"/>
    <mergeCell ref="C304:C305"/>
    <mergeCell ref="D304:D305"/>
    <mergeCell ref="E304:E305"/>
    <mergeCell ref="F304:H304"/>
    <mergeCell ref="I304:I305"/>
    <mergeCell ref="J304:J305"/>
    <mergeCell ref="F330:H330"/>
    <mergeCell ref="I330:I331"/>
    <mergeCell ref="J330:J331"/>
    <mergeCell ref="A330:A331"/>
    <mergeCell ref="B330:B331"/>
    <mergeCell ref="C330:C331"/>
    <mergeCell ref="D330:D331"/>
    <mergeCell ref="E330:E331"/>
    <mergeCell ref="I527:I528"/>
    <mergeCell ref="J527:J528"/>
    <mergeCell ref="A527:A528"/>
    <mergeCell ref="B527:B528"/>
    <mergeCell ref="C527:C528"/>
    <mergeCell ref="D527:D528"/>
    <mergeCell ref="E527:E528"/>
    <mergeCell ref="F527:H527"/>
    <mergeCell ref="A442:A443"/>
    <mergeCell ref="B442:B443"/>
    <mergeCell ref="C442:C443"/>
    <mergeCell ref="D442:D443"/>
    <mergeCell ref="E442:E443"/>
    <mergeCell ref="F442:H442"/>
    <mergeCell ref="I442:I443"/>
    <mergeCell ref="J442:J443"/>
    <mergeCell ref="I467:I468"/>
    <mergeCell ref="J467:J468"/>
    <mergeCell ref="A467:A468"/>
    <mergeCell ref="B467:B468"/>
    <mergeCell ref="C467:C468"/>
    <mergeCell ref="D467:D468"/>
    <mergeCell ref="E467:E468"/>
    <mergeCell ref="F467:H46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1846-D17A-4736-978E-2A035D6D3510}">
  <sheetPr>
    <tabColor theme="9"/>
  </sheetPr>
  <dimension ref="A1:J418"/>
  <sheetViews>
    <sheetView topLeftCell="A382" workbookViewId="0">
      <selection activeCell="D392" sqref="D392:D39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202</v>
      </c>
      <c r="B5" s="6">
        <v>44926.549931631947</v>
      </c>
      <c r="C5" s="5" t="s">
        <v>203</v>
      </c>
      <c r="D5" s="7"/>
      <c r="E5" s="8"/>
      <c r="F5" s="9">
        <v>2923.47</v>
      </c>
      <c r="I5" s="10" t="s">
        <v>9</v>
      </c>
      <c r="J5" s="5" t="s">
        <v>203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112517645</v>
      </c>
      <c r="E7" s="14">
        <v>112517751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269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5" t="s">
        <v>0</v>
      </c>
      <c r="B12" s="95" t="s">
        <v>2</v>
      </c>
      <c r="C12" s="95" t="s">
        <v>3</v>
      </c>
      <c r="D12" s="95" t="s">
        <v>4</v>
      </c>
      <c r="E12" s="95" t="s">
        <v>5</v>
      </c>
      <c r="F12" s="97" t="s">
        <v>6</v>
      </c>
      <c r="G12" s="98"/>
      <c r="H12" s="99"/>
      <c r="I12" s="95" t="s">
        <v>7</v>
      </c>
      <c r="J12" s="95" t="s">
        <v>8</v>
      </c>
    </row>
    <row r="13" spans="1:10">
      <c r="A13" s="96"/>
      <c r="B13" s="96"/>
      <c r="C13" s="96"/>
      <c r="D13" s="96"/>
      <c r="E13" s="96"/>
      <c r="F13" s="4" t="s">
        <v>9</v>
      </c>
      <c r="G13" s="4" t="s">
        <v>10</v>
      </c>
      <c r="H13" s="4" t="s">
        <v>11</v>
      </c>
      <c r="I13" s="96"/>
      <c r="J13" s="96"/>
    </row>
    <row r="14" spans="1:10">
      <c r="A14" s="17" t="s">
        <v>270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216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5" t="s">
        <v>0</v>
      </c>
      <c r="B21" s="95" t="s">
        <v>2</v>
      </c>
      <c r="C21" s="95" t="s">
        <v>3</v>
      </c>
      <c r="D21" s="95" t="s">
        <v>4</v>
      </c>
      <c r="E21" s="95" t="s">
        <v>5</v>
      </c>
      <c r="F21" s="97" t="s">
        <v>6</v>
      </c>
      <c r="G21" s="98"/>
      <c r="H21" s="99"/>
      <c r="I21" s="95" t="s">
        <v>7</v>
      </c>
      <c r="J21" s="95" t="s">
        <v>8</v>
      </c>
    </row>
    <row r="22" spans="1:10">
      <c r="A22" s="96"/>
      <c r="B22" s="96"/>
      <c r="C22" s="96"/>
      <c r="D22" s="96"/>
      <c r="E22" s="96"/>
      <c r="F22" s="4" t="s">
        <v>9</v>
      </c>
      <c r="G22" s="4" t="s">
        <v>10</v>
      </c>
      <c r="H22" s="4" t="s">
        <v>11</v>
      </c>
      <c r="I22" s="96"/>
      <c r="J22" s="96"/>
    </row>
    <row r="23" spans="1:10">
      <c r="A23" s="5" t="s">
        <v>265</v>
      </c>
      <c r="B23" s="6">
        <v>44929.790917615741</v>
      </c>
      <c r="C23" s="5" t="s">
        <v>203</v>
      </c>
      <c r="D23" s="7"/>
      <c r="E23" s="8"/>
      <c r="F23" s="9">
        <v>2675.69</v>
      </c>
      <c r="I23" s="10" t="s">
        <v>9</v>
      </c>
      <c r="J23" s="5" t="s">
        <v>203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>
      <c r="A25" s="13" t="s">
        <v>23</v>
      </c>
      <c r="B25" s="13" t="s">
        <v>24</v>
      </c>
      <c r="C25" s="13" t="s">
        <v>25</v>
      </c>
      <c r="D25" s="28">
        <v>112519042</v>
      </c>
      <c r="E25" s="14">
        <v>112519198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271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95" t="s">
        <v>0</v>
      </c>
      <c r="B30" s="95" t="s">
        <v>2</v>
      </c>
      <c r="C30" s="95" t="s">
        <v>3</v>
      </c>
      <c r="D30" s="95" t="s">
        <v>4</v>
      </c>
      <c r="E30" s="95" t="s">
        <v>5</v>
      </c>
      <c r="F30" s="97" t="s">
        <v>6</v>
      </c>
      <c r="G30" s="98"/>
      <c r="H30" s="99"/>
      <c r="I30" s="95" t="s">
        <v>7</v>
      </c>
      <c r="J30" s="95" t="s">
        <v>8</v>
      </c>
    </row>
    <row r="31" spans="1:10">
      <c r="A31" s="96"/>
      <c r="B31" s="96"/>
      <c r="C31" s="96"/>
      <c r="D31" s="96"/>
      <c r="E31" s="96"/>
      <c r="F31" s="4" t="s">
        <v>9</v>
      </c>
      <c r="G31" s="4" t="s">
        <v>10</v>
      </c>
      <c r="H31" s="4" t="s">
        <v>11</v>
      </c>
      <c r="I31" s="96"/>
      <c r="J31" s="96"/>
    </row>
    <row r="32" spans="1:10">
      <c r="A32" s="5" t="s">
        <v>306</v>
      </c>
      <c r="B32" s="6">
        <v>44930.790650578703</v>
      </c>
      <c r="C32" s="5" t="s">
        <v>203</v>
      </c>
      <c r="D32" s="7"/>
      <c r="E32" s="8"/>
      <c r="F32" s="9">
        <v>1599.8</v>
      </c>
      <c r="I32" s="10" t="s">
        <v>9</v>
      </c>
      <c r="J32" s="5" t="s">
        <v>203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>
      <c r="A34" s="13" t="s">
        <v>23</v>
      </c>
      <c r="B34" s="13" t="s">
        <v>24</v>
      </c>
      <c r="C34" s="13" t="s">
        <v>25</v>
      </c>
      <c r="D34" s="28">
        <v>112521225</v>
      </c>
      <c r="E34" s="14">
        <v>112521463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323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95" t="s">
        <v>0</v>
      </c>
      <c r="B39" s="95" t="s">
        <v>2</v>
      </c>
      <c r="C39" s="95" t="s">
        <v>3</v>
      </c>
      <c r="D39" s="95" t="s">
        <v>4</v>
      </c>
      <c r="E39" s="95" t="s">
        <v>5</v>
      </c>
      <c r="F39" s="97" t="s">
        <v>6</v>
      </c>
      <c r="G39" s="98"/>
      <c r="H39" s="99"/>
      <c r="I39" s="95" t="s">
        <v>7</v>
      </c>
      <c r="J39" s="95" t="s">
        <v>8</v>
      </c>
    </row>
    <row r="40" spans="1:10">
      <c r="A40" s="96"/>
      <c r="B40" s="96"/>
      <c r="C40" s="96"/>
      <c r="D40" s="96"/>
      <c r="E40" s="96"/>
      <c r="F40" s="4" t="s">
        <v>9</v>
      </c>
      <c r="G40" s="4" t="s">
        <v>10</v>
      </c>
      <c r="H40" s="4" t="s">
        <v>11</v>
      </c>
      <c r="I40" s="96"/>
      <c r="J40" s="96"/>
    </row>
    <row r="41" spans="1:10">
      <c r="A41" s="5" t="s">
        <v>357</v>
      </c>
      <c r="B41" s="6">
        <v>44931.795755127314</v>
      </c>
      <c r="C41" s="5" t="s">
        <v>203</v>
      </c>
      <c r="D41" s="7"/>
      <c r="E41" s="8"/>
      <c r="F41" s="9">
        <v>1062.98</v>
      </c>
      <c r="I41" s="10" t="s">
        <v>9</v>
      </c>
      <c r="J41" s="5" t="s">
        <v>203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>
      <c r="A43" s="13" t="s">
        <v>23</v>
      </c>
      <c r="B43" s="13" t="s">
        <v>24</v>
      </c>
      <c r="C43" s="13" t="s">
        <v>25</v>
      </c>
      <c r="D43" s="28">
        <v>112547041</v>
      </c>
      <c r="E43" s="14">
        <v>112556997</v>
      </c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363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95" t="s">
        <v>0</v>
      </c>
      <c r="B48" s="95" t="s">
        <v>2</v>
      </c>
      <c r="C48" s="95" t="s">
        <v>3</v>
      </c>
      <c r="D48" s="95" t="s">
        <v>4</v>
      </c>
      <c r="E48" s="95" t="s">
        <v>5</v>
      </c>
      <c r="F48" s="97" t="s">
        <v>6</v>
      </c>
      <c r="G48" s="98"/>
      <c r="H48" s="99"/>
      <c r="I48" s="95" t="s">
        <v>7</v>
      </c>
      <c r="J48" s="95" t="s">
        <v>8</v>
      </c>
    </row>
    <row r="49" spans="1:10">
      <c r="A49" s="96"/>
      <c r="B49" s="96"/>
      <c r="C49" s="96"/>
      <c r="D49" s="96"/>
      <c r="E49" s="96"/>
      <c r="F49" s="4" t="s">
        <v>9</v>
      </c>
      <c r="G49" s="4" t="s">
        <v>10</v>
      </c>
      <c r="H49" s="4" t="s">
        <v>11</v>
      </c>
      <c r="I49" s="96"/>
      <c r="J49" s="96"/>
    </row>
    <row r="50" spans="1:10">
      <c r="A50" s="5" t="s">
        <v>421</v>
      </c>
      <c r="B50" s="6">
        <v>44932.79050210648</v>
      </c>
      <c r="C50" s="5" t="s">
        <v>203</v>
      </c>
      <c r="D50" s="7"/>
      <c r="E50" s="8"/>
      <c r="F50" s="9">
        <v>1254.46</v>
      </c>
      <c r="I50" s="10" t="s">
        <v>9</v>
      </c>
      <c r="J50" s="5" t="s">
        <v>203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28">
        <v>112547265</v>
      </c>
      <c r="E52" s="14">
        <v>112556998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366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5" t="s">
        <v>0</v>
      </c>
      <c r="B57" s="95" t="s">
        <v>2</v>
      </c>
      <c r="C57" s="95" t="s">
        <v>3</v>
      </c>
      <c r="D57" s="95" t="s">
        <v>4</v>
      </c>
      <c r="E57" s="95" t="s">
        <v>5</v>
      </c>
      <c r="F57" s="97" t="s">
        <v>6</v>
      </c>
      <c r="G57" s="98"/>
      <c r="H57" s="99"/>
      <c r="I57" s="95" t="s">
        <v>7</v>
      </c>
      <c r="J57" s="95" t="s">
        <v>8</v>
      </c>
    </row>
    <row r="58" spans="1:10">
      <c r="A58" s="96"/>
      <c r="B58" s="96"/>
      <c r="C58" s="96"/>
      <c r="D58" s="96"/>
      <c r="E58" s="96"/>
      <c r="F58" s="4" t="s">
        <v>9</v>
      </c>
      <c r="G58" s="4" t="s">
        <v>10</v>
      </c>
      <c r="H58" s="4" t="s">
        <v>11</v>
      </c>
      <c r="I58" s="96"/>
      <c r="J58" s="96"/>
    </row>
    <row r="59" spans="1:10">
      <c r="A59" s="5" t="s">
        <v>422</v>
      </c>
      <c r="B59" s="6">
        <v>44933.545177986111</v>
      </c>
      <c r="C59" s="5" t="s">
        <v>203</v>
      </c>
      <c r="D59" s="7"/>
      <c r="E59" s="8"/>
      <c r="F59" s="9">
        <v>1546.9</v>
      </c>
      <c r="I59" s="10" t="s">
        <v>9</v>
      </c>
      <c r="J59" s="5" t="s">
        <v>203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8">
        <v>112563546</v>
      </c>
      <c r="E61" s="14">
        <v>112563615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433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95" t="s">
        <v>0</v>
      </c>
      <c r="B66" s="95" t="s">
        <v>2</v>
      </c>
      <c r="C66" s="95" t="s">
        <v>3</v>
      </c>
      <c r="D66" s="95" t="s">
        <v>4</v>
      </c>
      <c r="E66" s="95" t="s">
        <v>5</v>
      </c>
      <c r="F66" s="97" t="s">
        <v>6</v>
      </c>
      <c r="G66" s="98"/>
      <c r="H66" s="99"/>
      <c r="I66" s="95" t="s">
        <v>7</v>
      </c>
      <c r="J66" s="95" t="s">
        <v>8</v>
      </c>
    </row>
    <row r="67" spans="1:10">
      <c r="A67" s="96"/>
      <c r="B67" s="96"/>
      <c r="C67" s="96"/>
      <c r="D67" s="96"/>
      <c r="E67" s="96"/>
      <c r="F67" s="4" t="s">
        <v>9</v>
      </c>
      <c r="G67" s="4" t="s">
        <v>10</v>
      </c>
      <c r="H67" s="4" t="s">
        <v>11</v>
      </c>
      <c r="I67" s="96"/>
      <c r="J67" s="96"/>
    </row>
    <row r="68" spans="1:10">
      <c r="A68" s="5" t="s">
        <v>468</v>
      </c>
      <c r="B68" s="6">
        <v>44935.790533831016</v>
      </c>
      <c r="C68" s="5" t="s">
        <v>203</v>
      </c>
      <c r="D68" s="7"/>
      <c r="E68" s="8"/>
      <c r="F68" s="9">
        <v>3366.43</v>
      </c>
      <c r="I68" s="10" t="s">
        <v>9</v>
      </c>
      <c r="J68" s="5" t="s">
        <v>203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8">
        <v>112569813</v>
      </c>
      <c r="E70" s="14">
        <v>112569882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474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5" t="s">
        <v>0</v>
      </c>
      <c r="B75" s="95" t="s">
        <v>2</v>
      </c>
      <c r="C75" s="95" t="s">
        <v>3</v>
      </c>
      <c r="D75" s="95" t="s">
        <v>4</v>
      </c>
      <c r="E75" s="95" t="s">
        <v>5</v>
      </c>
      <c r="F75" s="97" t="s">
        <v>6</v>
      </c>
      <c r="G75" s="98"/>
      <c r="H75" s="99"/>
      <c r="I75" s="95" t="s">
        <v>7</v>
      </c>
      <c r="J75" s="95" t="s">
        <v>8</v>
      </c>
    </row>
    <row r="76" spans="1:10">
      <c r="A76" s="96"/>
      <c r="B76" s="96"/>
      <c r="C76" s="96"/>
      <c r="D76" s="96"/>
      <c r="E76" s="96"/>
      <c r="F76" s="4" t="s">
        <v>9</v>
      </c>
      <c r="G76" s="4" t="s">
        <v>10</v>
      </c>
      <c r="H76" s="4" t="s">
        <v>11</v>
      </c>
      <c r="I76" s="96"/>
      <c r="J76" s="96"/>
    </row>
    <row r="77" spans="1:10">
      <c r="A77" s="5" t="s">
        <v>503</v>
      </c>
      <c r="B77" s="6">
        <v>44936.791958923612</v>
      </c>
      <c r="C77" s="5" t="s">
        <v>203</v>
      </c>
      <c r="D77" s="7"/>
      <c r="E77" s="8"/>
      <c r="F77" s="9">
        <v>1853.49</v>
      </c>
      <c r="I77" s="10" t="s">
        <v>9</v>
      </c>
      <c r="J77" s="5" t="s">
        <v>203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 ht="15.75">
      <c r="A79" s="13" t="s">
        <v>23</v>
      </c>
      <c r="B79" s="13" t="s">
        <v>24</v>
      </c>
      <c r="C79" s="13" t="s">
        <v>25</v>
      </c>
      <c r="D79" s="28">
        <v>112576502</v>
      </c>
      <c r="E79" s="14">
        <v>112576623</v>
      </c>
      <c r="H79" s="9"/>
      <c r="I79" s="10"/>
      <c r="J79" s="5"/>
    </row>
    <row r="80" spans="1:10">
      <c r="A80" s="5"/>
      <c r="B80" s="45"/>
      <c r="C80" s="5"/>
      <c r="D80" s="45"/>
      <c r="E80" s="45"/>
      <c r="F80" s="45"/>
      <c r="G80" s="45"/>
      <c r="H80" s="45"/>
      <c r="I80" s="45"/>
      <c r="J80" s="4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508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95" t="s">
        <v>0</v>
      </c>
      <c r="B84" s="95" t="s">
        <v>2</v>
      </c>
      <c r="C84" s="95" t="s">
        <v>3</v>
      </c>
      <c r="D84" s="95" t="s">
        <v>4</v>
      </c>
      <c r="E84" s="95" t="s">
        <v>5</v>
      </c>
      <c r="F84" s="97" t="s">
        <v>6</v>
      </c>
      <c r="G84" s="98"/>
      <c r="H84" s="99"/>
      <c r="I84" s="95" t="s">
        <v>7</v>
      </c>
      <c r="J84" s="95" t="s">
        <v>8</v>
      </c>
    </row>
    <row r="85" spans="1:10">
      <c r="A85" s="96"/>
      <c r="B85" s="96"/>
      <c r="C85" s="96"/>
      <c r="D85" s="96"/>
      <c r="E85" s="96"/>
      <c r="F85" s="4" t="s">
        <v>9</v>
      </c>
      <c r="G85" s="4" t="s">
        <v>10</v>
      </c>
      <c r="H85" s="4" t="s">
        <v>11</v>
      </c>
      <c r="I85" s="96"/>
      <c r="J85" s="96"/>
    </row>
    <row r="86" spans="1:10">
      <c r="A86" s="5" t="s">
        <v>536</v>
      </c>
      <c r="B86" s="6">
        <v>44937.791563125</v>
      </c>
      <c r="C86" s="5" t="s">
        <v>203</v>
      </c>
      <c r="D86" s="7"/>
      <c r="E86" s="8"/>
      <c r="F86" s="9">
        <v>1442.34</v>
      </c>
      <c r="I86" s="10" t="s">
        <v>9</v>
      </c>
      <c r="J86" s="5" t="s">
        <v>203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8"/>
    </row>
    <row r="88" spans="1:10" ht="15.75">
      <c r="A88" s="13" t="s">
        <v>23</v>
      </c>
      <c r="B88" s="13" t="s">
        <v>24</v>
      </c>
      <c r="C88" s="13" t="s">
        <v>25</v>
      </c>
      <c r="D88" s="28">
        <v>112584083</v>
      </c>
      <c r="E88" s="14">
        <v>112584219</v>
      </c>
      <c r="H88" s="9"/>
      <c r="I88" s="10"/>
      <c r="J88" s="8"/>
    </row>
    <row r="89" spans="1:10">
      <c r="A89" s="5"/>
      <c r="B89" s="45"/>
      <c r="C89" s="5"/>
      <c r="D89" s="15"/>
      <c r="E89" s="5"/>
      <c r="F89" s="5"/>
      <c r="G89" s="5"/>
      <c r="H89" s="45"/>
      <c r="I89" s="45"/>
      <c r="J89" s="4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541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95" t="s">
        <v>0</v>
      </c>
      <c r="B93" s="95" t="s">
        <v>2</v>
      </c>
      <c r="C93" s="95" t="s">
        <v>3</v>
      </c>
      <c r="D93" s="95" t="s">
        <v>4</v>
      </c>
      <c r="E93" s="95" t="s">
        <v>5</v>
      </c>
      <c r="F93" s="97" t="s">
        <v>6</v>
      </c>
      <c r="G93" s="98"/>
      <c r="H93" s="99"/>
      <c r="I93" s="95" t="s">
        <v>7</v>
      </c>
      <c r="J93" s="95" t="s">
        <v>8</v>
      </c>
    </row>
    <row r="94" spans="1:10">
      <c r="A94" s="96"/>
      <c r="B94" s="96"/>
      <c r="C94" s="96"/>
      <c r="D94" s="96"/>
      <c r="E94" s="96"/>
      <c r="F94" s="4" t="s">
        <v>9</v>
      </c>
      <c r="G94" s="4" t="s">
        <v>10</v>
      </c>
      <c r="H94" s="4" t="s">
        <v>11</v>
      </c>
      <c r="I94" s="96"/>
      <c r="J94" s="96"/>
    </row>
    <row r="95" spans="1:10">
      <c r="A95" s="5" t="s">
        <v>572</v>
      </c>
      <c r="B95" s="6">
        <v>44938.796482268517</v>
      </c>
      <c r="C95" s="5" t="s">
        <v>573</v>
      </c>
      <c r="D95" s="7"/>
      <c r="E95" s="8"/>
      <c r="F95" s="9">
        <v>1513.86</v>
      </c>
      <c r="I95" s="10" t="s">
        <v>9</v>
      </c>
      <c r="J95" s="5" t="s">
        <v>203</v>
      </c>
    </row>
    <row r="96" spans="1:10">
      <c r="A96" s="11" t="s">
        <v>22</v>
      </c>
      <c r="B96" s="3"/>
      <c r="C96" s="3"/>
      <c r="D96" s="7"/>
      <c r="E96" s="8"/>
      <c r="F96" s="9"/>
      <c r="I96" s="10"/>
      <c r="J96" s="8"/>
    </row>
    <row r="97" spans="1:10" ht="15.75">
      <c r="A97" s="13" t="s">
        <v>23</v>
      </c>
      <c r="B97" s="13" t="s">
        <v>24</v>
      </c>
      <c r="C97" s="13" t="s">
        <v>25</v>
      </c>
      <c r="D97" s="28">
        <v>112587080</v>
      </c>
      <c r="E97" s="14">
        <v>112587242</v>
      </c>
      <c r="F97" s="9"/>
      <c r="I97" s="10"/>
      <c r="J97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585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5" t="s">
        <v>0</v>
      </c>
      <c r="B102" s="95" t="s">
        <v>2</v>
      </c>
      <c r="C102" s="95" t="s">
        <v>3</v>
      </c>
      <c r="D102" s="95" t="s">
        <v>4</v>
      </c>
      <c r="E102" s="95" t="s">
        <v>5</v>
      </c>
      <c r="F102" s="97" t="s">
        <v>6</v>
      </c>
      <c r="G102" s="98"/>
      <c r="H102" s="99"/>
      <c r="I102" s="95" t="s">
        <v>7</v>
      </c>
      <c r="J102" s="95" t="s">
        <v>8</v>
      </c>
    </row>
    <row r="103" spans="1:10">
      <c r="A103" s="96"/>
      <c r="B103" s="96"/>
      <c r="C103" s="96"/>
      <c r="D103" s="96"/>
      <c r="E103" s="96"/>
      <c r="F103" s="4" t="s">
        <v>9</v>
      </c>
      <c r="G103" s="4" t="s">
        <v>10</v>
      </c>
      <c r="H103" s="4" t="s">
        <v>11</v>
      </c>
      <c r="I103" s="96"/>
      <c r="J103" s="96"/>
    </row>
    <row r="104" spans="1:10">
      <c r="A104" s="5" t="s">
        <v>636</v>
      </c>
      <c r="B104" s="6">
        <v>44939.791254421296</v>
      </c>
      <c r="C104" s="5" t="s">
        <v>203</v>
      </c>
      <c r="D104" s="7"/>
      <c r="E104" s="8"/>
      <c r="F104" s="9">
        <v>1852.15</v>
      </c>
      <c r="I104" s="10" t="s">
        <v>9</v>
      </c>
      <c r="J104" s="5" t="s">
        <v>203</v>
      </c>
    </row>
    <row r="105" spans="1:10">
      <c r="A105" s="11" t="s">
        <v>22</v>
      </c>
      <c r="B105" s="3"/>
      <c r="C105" s="3"/>
      <c r="D105" s="7"/>
      <c r="E105" s="8"/>
      <c r="H105" s="9"/>
      <c r="I105" s="5"/>
      <c r="J105" s="8"/>
    </row>
    <row r="106" spans="1:10" ht="15.75">
      <c r="A106" s="13" t="s">
        <v>23</v>
      </c>
      <c r="B106" s="13" t="s">
        <v>24</v>
      </c>
      <c r="C106" s="13" t="s">
        <v>25</v>
      </c>
      <c r="D106" s="28">
        <v>112587083</v>
      </c>
      <c r="E106" s="14">
        <v>112587243</v>
      </c>
      <c r="H106" s="9"/>
      <c r="I106" s="5"/>
      <c r="J106" s="8"/>
    </row>
    <row r="107" spans="1:10">
      <c r="A107" s="5"/>
      <c r="B107" s="6"/>
      <c r="C107" s="5"/>
      <c r="D107" s="7"/>
      <c r="E107" s="8"/>
      <c r="H107" s="9"/>
      <c r="I107" s="5"/>
      <c r="J107" s="8"/>
    </row>
    <row r="108" spans="1:10">
      <c r="A108" s="5"/>
      <c r="B108" s="6"/>
      <c r="C108" s="5"/>
      <c r="D108" s="7"/>
      <c r="E108" s="8"/>
      <c r="H108" s="9"/>
      <c r="I108" s="5"/>
      <c r="J108" s="8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581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95" t="s">
        <v>0</v>
      </c>
      <c r="B111" s="95" t="s">
        <v>2</v>
      </c>
      <c r="C111" s="95" t="s">
        <v>3</v>
      </c>
      <c r="D111" s="95" t="s">
        <v>4</v>
      </c>
      <c r="E111" s="95" t="s">
        <v>5</v>
      </c>
      <c r="F111" s="97" t="s">
        <v>6</v>
      </c>
      <c r="G111" s="98"/>
      <c r="H111" s="99"/>
      <c r="I111" s="95" t="s">
        <v>7</v>
      </c>
      <c r="J111" s="95" t="s">
        <v>8</v>
      </c>
    </row>
    <row r="112" spans="1:10">
      <c r="A112" s="96"/>
      <c r="B112" s="96"/>
      <c r="C112" s="96"/>
      <c r="D112" s="96"/>
      <c r="E112" s="96"/>
      <c r="F112" s="4" t="s">
        <v>9</v>
      </c>
      <c r="G112" s="4" t="s">
        <v>10</v>
      </c>
      <c r="H112" s="4" t="s">
        <v>11</v>
      </c>
      <c r="I112" s="96"/>
      <c r="J112" s="96"/>
    </row>
    <row r="113" spans="1:10">
      <c r="A113" s="5" t="s">
        <v>637</v>
      </c>
      <c r="B113" s="6">
        <v>44940.543768657408</v>
      </c>
      <c r="C113" s="5" t="s">
        <v>203</v>
      </c>
      <c r="D113" s="7"/>
      <c r="E113" s="8"/>
      <c r="F113" s="9">
        <v>1604.51</v>
      </c>
      <c r="I113" s="10" t="s">
        <v>9</v>
      </c>
      <c r="J113" s="5" t="s">
        <v>203</v>
      </c>
    </row>
    <row r="114" spans="1:10">
      <c r="A114" s="11" t="s">
        <v>22</v>
      </c>
      <c r="B114" s="3"/>
      <c r="C114" s="3"/>
      <c r="D114" s="7"/>
      <c r="E114" s="8"/>
      <c r="H114" s="9"/>
      <c r="I114" s="5"/>
      <c r="J114" s="8"/>
    </row>
    <row r="115" spans="1:10" ht="15.75">
      <c r="A115" s="13" t="s">
        <v>23</v>
      </c>
      <c r="B115" s="13" t="s">
        <v>24</v>
      </c>
      <c r="C115" s="13" t="s">
        <v>25</v>
      </c>
      <c r="D115" s="28">
        <v>112603331</v>
      </c>
      <c r="E115" s="14">
        <v>112603554</v>
      </c>
      <c r="H115" s="9"/>
      <c r="I115" s="5"/>
      <c r="J115" s="8"/>
    </row>
    <row r="116" spans="1:10">
      <c r="A116" s="5"/>
      <c r="B116" s="45"/>
      <c r="C116" s="5"/>
      <c r="D116" s="45"/>
      <c r="E116" s="45"/>
      <c r="F116" s="45"/>
      <c r="G116" s="45"/>
      <c r="H116" s="45"/>
      <c r="I116" s="45"/>
      <c r="J116" s="4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647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95" t="s">
        <v>0</v>
      </c>
      <c r="B120" s="95" t="s">
        <v>2</v>
      </c>
      <c r="C120" s="95" t="s">
        <v>3</v>
      </c>
      <c r="D120" s="95" t="s">
        <v>4</v>
      </c>
      <c r="E120" s="95" t="s">
        <v>5</v>
      </c>
      <c r="F120" s="97" t="s">
        <v>6</v>
      </c>
      <c r="G120" s="98"/>
      <c r="H120" s="99"/>
      <c r="I120" s="95" t="s">
        <v>7</v>
      </c>
      <c r="J120" s="95" t="s">
        <v>8</v>
      </c>
    </row>
    <row r="121" spans="1:10">
      <c r="A121" s="96"/>
      <c r="B121" s="96"/>
      <c r="C121" s="96"/>
      <c r="D121" s="96"/>
      <c r="E121" s="96"/>
      <c r="F121" s="4" t="s">
        <v>9</v>
      </c>
      <c r="G121" s="4" t="s">
        <v>10</v>
      </c>
      <c r="H121" s="4" t="s">
        <v>11</v>
      </c>
      <c r="I121" s="96"/>
      <c r="J121" s="96"/>
    </row>
    <row r="122" spans="1:10">
      <c r="A122" s="5" t="s">
        <v>678</v>
      </c>
      <c r="B122" s="6">
        <v>44942.79990903935</v>
      </c>
      <c r="C122" s="5" t="s">
        <v>203</v>
      </c>
      <c r="D122" s="7"/>
      <c r="E122" s="8"/>
      <c r="F122" s="9">
        <v>3073.13</v>
      </c>
      <c r="I122" s="10" t="s">
        <v>9</v>
      </c>
      <c r="J122" s="5" t="s">
        <v>203</v>
      </c>
    </row>
    <row r="123" spans="1:10">
      <c r="A123" s="11" t="s">
        <v>22</v>
      </c>
      <c r="B123" s="3"/>
      <c r="C123" s="3"/>
      <c r="D123" s="7"/>
      <c r="E123" s="8"/>
      <c r="H123" s="9"/>
      <c r="I123" s="10"/>
      <c r="J123" s="5"/>
    </row>
    <row r="124" spans="1:10" ht="15.75">
      <c r="A124" s="13" t="s">
        <v>23</v>
      </c>
      <c r="B124" s="13" t="s">
        <v>24</v>
      </c>
      <c r="C124" s="13" t="s">
        <v>25</v>
      </c>
      <c r="D124" s="28">
        <v>112610030</v>
      </c>
      <c r="E124" s="14">
        <v>112610158</v>
      </c>
      <c r="H124" s="9"/>
      <c r="I124" s="10"/>
      <c r="J124" s="5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687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95" t="s">
        <v>0</v>
      </c>
      <c r="B129" s="95" t="s">
        <v>2</v>
      </c>
      <c r="C129" s="95" t="s">
        <v>3</v>
      </c>
      <c r="D129" s="95" t="s">
        <v>4</v>
      </c>
      <c r="E129" s="95" t="s">
        <v>5</v>
      </c>
      <c r="F129" s="97" t="s">
        <v>6</v>
      </c>
      <c r="G129" s="98"/>
      <c r="H129" s="99"/>
      <c r="I129" s="95" t="s">
        <v>7</v>
      </c>
      <c r="J129" s="95" t="s">
        <v>8</v>
      </c>
    </row>
    <row r="130" spans="1:10">
      <c r="A130" s="96"/>
      <c r="B130" s="96"/>
      <c r="C130" s="96"/>
      <c r="D130" s="96"/>
      <c r="E130" s="96"/>
      <c r="F130" s="4" t="s">
        <v>9</v>
      </c>
      <c r="G130" s="4" t="s">
        <v>10</v>
      </c>
      <c r="H130" s="4" t="s">
        <v>11</v>
      </c>
      <c r="I130" s="96"/>
      <c r="J130" s="96"/>
    </row>
    <row r="131" spans="1:10">
      <c r="A131" s="5" t="s">
        <v>717</v>
      </c>
      <c r="B131" s="6">
        <v>44943.790541956019</v>
      </c>
      <c r="C131" s="5" t="s">
        <v>203</v>
      </c>
      <c r="D131" s="7"/>
      <c r="E131" s="8"/>
      <c r="F131" s="9">
        <v>3402.91</v>
      </c>
      <c r="I131" s="10" t="s">
        <v>9</v>
      </c>
      <c r="J131" s="5" t="s">
        <v>203</v>
      </c>
    </row>
    <row r="132" spans="1:10">
      <c r="A132" s="11" t="s">
        <v>22</v>
      </c>
      <c r="B132" s="3"/>
      <c r="C132" s="3"/>
      <c r="D132" s="7"/>
      <c r="E132" s="8"/>
      <c r="G132" s="9"/>
      <c r="I132" s="10"/>
      <c r="J132" s="5"/>
    </row>
    <row r="133" spans="1:10" ht="15.75">
      <c r="A133" s="13" t="s">
        <v>23</v>
      </c>
      <c r="B133" s="13" t="s">
        <v>24</v>
      </c>
      <c r="C133" s="13" t="s">
        <v>25</v>
      </c>
      <c r="D133" s="28">
        <v>112617181</v>
      </c>
      <c r="E133" s="14">
        <v>112617448</v>
      </c>
      <c r="G133" s="9"/>
      <c r="I133" s="10"/>
      <c r="J133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725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5" t="s">
        <v>0</v>
      </c>
      <c r="B138" s="95" t="s">
        <v>2</v>
      </c>
      <c r="C138" s="95" t="s">
        <v>3</v>
      </c>
      <c r="D138" s="95" t="s">
        <v>4</v>
      </c>
      <c r="E138" s="95" t="s">
        <v>5</v>
      </c>
      <c r="F138" s="97" t="s">
        <v>6</v>
      </c>
      <c r="G138" s="98"/>
      <c r="H138" s="99"/>
      <c r="I138" s="95" t="s">
        <v>7</v>
      </c>
      <c r="J138" s="95" t="s">
        <v>8</v>
      </c>
    </row>
    <row r="139" spans="1:10">
      <c r="A139" s="96"/>
      <c r="B139" s="96"/>
      <c r="C139" s="96"/>
      <c r="D139" s="96"/>
      <c r="E139" s="96"/>
      <c r="F139" s="4" t="s">
        <v>9</v>
      </c>
      <c r="G139" s="4" t="s">
        <v>10</v>
      </c>
      <c r="H139" s="4" t="s">
        <v>11</v>
      </c>
      <c r="I139" s="96"/>
      <c r="J139" s="96"/>
    </row>
    <row r="140" spans="1:10">
      <c r="A140" s="5" t="s">
        <v>758</v>
      </c>
      <c r="B140" s="6">
        <v>44944.791088113423</v>
      </c>
      <c r="C140" s="5" t="s">
        <v>203</v>
      </c>
      <c r="D140" s="7"/>
      <c r="E140" s="8"/>
      <c r="F140" s="9">
        <v>3810.38</v>
      </c>
      <c r="I140" s="10" t="s">
        <v>9</v>
      </c>
      <c r="J140" s="5" t="s">
        <v>203</v>
      </c>
    </row>
    <row r="141" spans="1:10">
      <c r="A141" s="11" t="s">
        <v>22</v>
      </c>
      <c r="B141" s="3"/>
      <c r="C141" s="3"/>
      <c r="D141" s="7"/>
      <c r="E141" s="8"/>
      <c r="F141" s="9"/>
      <c r="I141" s="10"/>
      <c r="J141" s="5"/>
    </row>
    <row r="142" spans="1:10" ht="15.75">
      <c r="A142" s="13" t="s">
        <v>23</v>
      </c>
      <c r="B142" s="13" t="s">
        <v>24</v>
      </c>
      <c r="C142" s="13" t="s">
        <v>25</v>
      </c>
      <c r="D142" s="59">
        <v>112624935</v>
      </c>
      <c r="E142" s="14">
        <v>112625178</v>
      </c>
      <c r="F142" s="9"/>
      <c r="I142" s="10"/>
      <c r="J142" s="5"/>
    </row>
    <row r="143" spans="1:10">
      <c r="D143" s="61" t="s">
        <v>641</v>
      </c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769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5" t="s">
        <v>0</v>
      </c>
      <c r="B147" s="95" t="s">
        <v>2</v>
      </c>
      <c r="C147" s="95" t="s">
        <v>3</v>
      </c>
      <c r="D147" s="95" t="s">
        <v>4</v>
      </c>
      <c r="E147" s="95" t="s">
        <v>5</v>
      </c>
      <c r="F147" s="97" t="s">
        <v>6</v>
      </c>
      <c r="G147" s="98"/>
      <c r="H147" s="99"/>
      <c r="I147" s="95" t="s">
        <v>7</v>
      </c>
      <c r="J147" s="95" t="s">
        <v>8</v>
      </c>
    </row>
    <row r="148" spans="1:10">
      <c r="A148" s="96"/>
      <c r="B148" s="96"/>
      <c r="C148" s="96"/>
      <c r="D148" s="96"/>
      <c r="E148" s="96"/>
      <c r="F148" s="4" t="s">
        <v>9</v>
      </c>
      <c r="G148" s="4" t="s">
        <v>10</v>
      </c>
      <c r="H148" s="4" t="s">
        <v>11</v>
      </c>
      <c r="I148" s="96"/>
      <c r="J148" s="96"/>
    </row>
    <row r="149" spans="1:10">
      <c r="A149" s="5" t="s">
        <v>797</v>
      </c>
      <c r="B149" s="6">
        <v>44945.792492881941</v>
      </c>
      <c r="C149" s="5" t="s">
        <v>203</v>
      </c>
      <c r="D149" s="7"/>
      <c r="E149" s="8"/>
      <c r="F149" s="9">
        <v>5136.3500000000004</v>
      </c>
      <c r="I149" s="10" t="s">
        <v>9</v>
      </c>
      <c r="J149" s="5" t="s">
        <v>203</v>
      </c>
    </row>
    <row r="150" spans="1:10">
      <c r="A150" s="11" t="s">
        <v>22</v>
      </c>
      <c r="B150" s="3"/>
      <c r="C150" s="3"/>
      <c r="D150" s="7"/>
      <c r="E150" s="8"/>
      <c r="H150" s="9"/>
      <c r="I150" s="10"/>
      <c r="J150" s="5"/>
    </row>
    <row r="151" spans="1:10" ht="15.75">
      <c r="A151" s="13" t="s">
        <v>23</v>
      </c>
      <c r="B151" s="13" t="s">
        <v>24</v>
      </c>
      <c r="C151" s="13" t="s">
        <v>25</v>
      </c>
      <c r="D151" s="59">
        <v>112626657</v>
      </c>
      <c r="E151" s="14">
        <v>112636367</v>
      </c>
      <c r="H151" s="9"/>
      <c r="I151" s="10"/>
      <c r="J151" s="5"/>
    </row>
    <row r="152" spans="1:10">
      <c r="D152" s="61" t="s">
        <v>641</v>
      </c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806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95" t="s">
        <v>0</v>
      </c>
      <c r="B156" s="95" t="s">
        <v>2</v>
      </c>
      <c r="C156" s="95" t="s">
        <v>3</v>
      </c>
      <c r="D156" s="95" t="s">
        <v>4</v>
      </c>
      <c r="E156" s="95" t="s">
        <v>5</v>
      </c>
      <c r="F156" s="97" t="s">
        <v>6</v>
      </c>
      <c r="G156" s="98"/>
      <c r="H156" s="99"/>
      <c r="I156" s="95" t="s">
        <v>7</v>
      </c>
      <c r="J156" s="95" t="s">
        <v>8</v>
      </c>
    </row>
    <row r="157" spans="1:10">
      <c r="A157" s="96"/>
      <c r="B157" s="96"/>
      <c r="C157" s="96"/>
      <c r="D157" s="96"/>
      <c r="E157" s="96"/>
      <c r="F157" s="4" t="s">
        <v>9</v>
      </c>
      <c r="G157" s="4" t="s">
        <v>10</v>
      </c>
      <c r="H157" s="4" t="s">
        <v>11</v>
      </c>
      <c r="I157" s="96"/>
      <c r="J157" s="96"/>
    </row>
    <row r="158" spans="1:10">
      <c r="A158" s="5" t="s">
        <v>861</v>
      </c>
      <c r="B158" s="6">
        <v>44946.790947372683</v>
      </c>
      <c r="C158" s="5" t="s">
        <v>203</v>
      </c>
      <c r="D158" s="7"/>
      <c r="E158" s="8"/>
      <c r="F158" s="9">
        <v>3431.23</v>
      </c>
      <c r="I158" s="10" t="s">
        <v>9</v>
      </c>
      <c r="J158" s="5" t="s">
        <v>203</v>
      </c>
    </row>
    <row r="159" spans="1:10">
      <c r="A159" s="11" t="s">
        <v>22</v>
      </c>
      <c r="B159" s="3"/>
      <c r="C159" s="3"/>
      <c r="D159" s="10"/>
      <c r="E159" s="8"/>
      <c r="H159" s="9"/>
      <c r="I159" s="10"/>
      <c r="J159" s="5"/>
    </row>
    <row r="160" spans="1:10" ht="15.75">
      <c r="A160" s="13" t="s">
        <v>23</v>
      </c>
      <c r="B160" s="13" t="s">
        <v>24</v>
      </c>
      <c r="C160" s="13" t="s">
        <v>25</v>
      </c>
      <c r="D160" s="28">
        <v>112633628</v>
      </c>
      <c r="E160" s="14">
        <v>112636368</v>
      </c>
      <c r="H160" s="9"/>
      <c r="I160" s="10"/>
      <c r="J160" s="5"/>
    </row>
    <row r="161" spans="1:10">
      <c r="A161" s="5"/>
      <c r="B161" s="6"/>
      <c r="C161" s="5"/>
      <c r="D161" s="7"/>
      <c r="E161" s="8"/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3" spans="1:10">
      <c r="A163" s="1" t="s">
        <v>0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3" t="s">
        <v>802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95" t="s">
        <v>0</v>
      </c>
      <c r="B165" s="95" t="s">
        <v>2</v>
      </c>
      <c r="C165" s="95" t="s">
        <v>3</v>
      </c>
      <c r="D165" s="95" t="s">
        <v>4</v>
      </c>
      <c r="E165" s="95" t="s">
        <v>5</v>
      </c>
      <c r="F165" s="97" t="s">
        <v>6</v>
      </c>
      <c r="G165" s="98"/>
      <c r="H165" s="99"/>
      <c r="I165" s="95" t="s">
        <v>7</v>
      </c>
      <c r="J165" s="95" t="s">
        <v>8</v>
      </c>
    </row>
    <row r="166" spans="1:10">
      <c r="A166" s="96"/>
      <c r="B166" s="96"/>
      <c r="C166" s="96"/>
      <c r="D166" s="96"/>
      <c r="E166" s="96"/>
      <c r="F166" s="4" t="s">
        <v>9</v>
      </c>
      <c r="G166" s="4" t="s">
        <v>10</v>
      </c>
      <c r="H166" s="4" t="s">
        <v>11</v>
      </c>
      <c r="I166" s="96"/>
      <c r="J166" s="96"/>
    </row>
    <row r="167" spans="1:10">
      <c r="A167" s="5" t="s">
        <v>862</v>
      </c>
      <c r="B167" s="6">
        <v>44947.557056134261</v>
      </c>
      <c r="C167" s="5" t="s">
        <v>203</v>
      </c>
      <c r="D167" s="7"/>
      <c r="E167" s="8"/>
      <c r="F167" s="9">
        <v>1647.75</v>
      </c>
      <c r="I167" s="10" t="s">
        <v>9</v>
      </c>
      <c r="J167" s="5" t="s">
        <v>203</v>
      </c>
    </row>
    <row r="168" spans="1:10">
      <c r="A168" s="11" t="s">
        <v>22</v>
      </c>
      <c r="B168" s="3"/>
      <c r="C168" s="3"/>
      <c r="D168" s="45"/>
      <c r="E168" s="45"/>
      <c r="F168" s="45"/>
      <c r="G168" s="5"/>
      <c r="H168" s="45"/>
      <c r="I168" s="45"/>
      <c r="J168" s="45"/>
    </row>
    <row r="169" spans="1:10" ht="15.75">
      <c r="A169" s="13" t="s">
        <v>23</v>
      </c>
      <c r="B169" s="13" t="s">
        <v>24</v>
      </c>
      <c r="C169" s="13" t="s">
        <v>25</v>
      </c>
      <c r="D169" s="69">
        <v>112644462</v>
      </c>
      <c r="E169" s="14">
        <v>112644462</v>
      </c>
      <c r="F169" s="45"/>
      <c r="G169" s="45"/>
      <c r="H169" s="45"/>
      <c r="I169" s="45"/>
      <c r="J169" s="45"/>
    </row>
    <row r="170" spans="1:10">
      <c r="D170" s="35" t="s">
        <v>641</v>
      </c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940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95" t="s">
        <v>0</v>
      </c>
      <c r="B174" s="95" t="s">
        <v>2</v>
      </c>
      <c r="C174" s="95" t="s">
        <v>3</v>
      </c>
      <c r="D174" s="95" t="s">
        <v>4</v>
      </c>
      <c r="E174" s="95" t="s">
        <v>5</v>
      </c>
      <c r="F174" s="97" t="s">
        <v>6</v>
      </c>
      <c r="G174" s="98"/>
      <c r="H174" s="99"/>
      <c r="I174" s="95" t="s">
        <v>7</v>
      </c>
      <c r="J174" s="95" t="s">
        <v>8</v>
      </c>
    </row>
    <row r="175" spans="1:10">
      <c r="A175" s="96"/>
      <c r="B175" s="96"/>
      <c r="C175" s="96"/>
      <c r="D175" s="96"/>
      <c r="E175" s="96"/>
      <c r="F175" s="4" t="s">
        <v>9</v>
      </c>
      <c r="G175" s="4" t="s">
        <v>10</v>
      </c>
      <c r="H175" s="4" t="s">
        <v>11</v>
      </c>
      <c r="I175" s="96"/>
      <c r="J175" s="96"/>
    </row>
    <row r="176" spans="1:10">
      <c r="A176" s="40" t="s">
        <v>941</v>
      </c>
      <c r="B176" s="41"/>
      <c r="C176" s="42"/>
      <c r="D176" s="70"/>
      <c r="E176" s="71"/>
      <c r="F176" s="9"/>
      <c r="I176" s="10"/>
      <c r="J176" s="5"/>
    </row>
    <row r="177" spans="1:10">
      <c r="A177" s="11" t="s">
        <v>22</v>
      </c>
      <c r="B177" s="3"/>
      <c r="C177" s="3"/>
      <c r="D177" s="7"/>
      <c r="E177" s="8"/>
      <c r="H177" s="9"/>
      <c r="I177" s="10"/>
      <c r="J177" s="5"/>
    </row>
    <row r="178" spans="1:10" ht="15.75">
      <c r="A178" s="13" t="s">
        <v>23</v>
      </c>
      <c r="B178" s="13" t="s">
        <v>24</v>
      </c>
      <c r="C178" s="13" t="s">
        <v>25</v>
      </c>
      <c r="D178" s="28"/>
      <c r="E178" s="14"/>
      <c r="H178" s="9"/>
      <c r="I178" s="10"/>
      <c r="J178" s="5"/>
    </row>
    <row r="181" spans="1:10">
      <c r="A181" s="1" t="s">
        <v>0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3" t="s">
        <v>872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95" t="s">
        <v>0</v>
      </c>
      <c r="B183" s="95" t="s">
        <v>2</v>
      </c>
      <c r="C183" s="95" t="s">
        <v>3</v>
      </c>
      <c r="D183" s="95" t="s">
        <v>4</v>
      </c>
      <c r="E183" s="95" t="s">
        <v>5</v>
      </c>
      <c r="F183" s="97" t="s">
        <v>6</v>
      </c>
      <c r="G183" s="98"/>
      <c r="H183" s="99"/>
      <c r="I183" s="95" t="s">
        <v>7</v>
      </c>
      <c r="J183" s="95" t="s">
        <v>8</v>
      </c>
    </row>
    <row r="184" spans="1:10">
      <c r="A184" s="96"/>
      <c r="B184" s="96"/>
      <c r="C184" s="96"/>
      <c r="D184" s="96"/>
      <c r="E184" s="96"/>
      <c r="F184" s="4" t="s">
        <v>9</v>
      </c>
      <c r="G184" s="4" t="s">
        <v>10</v>
      </c>
      <c r="H184" s="4" t="s">
        <v>11</v>
      </c>
      <c r="I184" s="96"/>
      <c r="J184" s="96"/>
    </row>
    <row r="185" spans="1:10">
      <c r="A185" s="5" t="s">
        <v>900</v>
      </c>
      <c r="B185" s="6">
        <v>44950.792799895833</v>
      </c>
      <c r="C185" s="5" t="s">
        <v>203</v>
      </c>
      <c r="D185" s="7"/>
      <c r="E185" s="8"/>
      <c r="F185" s="9">
        <v>3377.28</v>
      </c>
      <c r="I185" s="10" t="s">
        <v>9</v>
      </c>
      <c r="J185" s="5" t="s">
        <v>203</v>
      </c>
    </row>
    <row r="186" spans="1:10">
      <c r="A186" s="11" t="s">
        <v>22</v>
      </c>
      <c r="B186" s="3"/>
      <c r="C186" s="3"/>
      <c r="D186" s="7"/>
      <c r="E186" s="8"/>
      <c r="H186" s="9"/>
      <c r="I186" s="10"/>
      <c r="J186" s="5"/>
    </row>
    <row r="187" spans="1:10" ht="15.75">
      <c r="A187" s="13" t="s">
        <v>23</v>
      </c>
      <c r="B187" s="13" t="s">
        <v>24</v>
      </c>
      <c r="C187" s="13" t="s">
        <v>25</v>
      </c>
      <c r="D187" s="69">
        <v>112649747</v>
      </c>
      <c r="E187" s="14">
        <v>112651382</v>
      </c>
      <c r="H187" s="9"/>
      <c r="I187" s="10"/>
      <c r="J187" s="5"/>
    </row>
    <row r="188" spans="1:10">
      <c r="D188" s="35" t="s">
        <v>641</v>
      </c>
    </row>
    <row r="190" spans="1:10">
      <c r="A190" s="1" t="s">
        <v>0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3" t="s">
        <v>909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95" t="s">
        <v>0</v>
      </c>
      <c r="B192" s="95" t="s">
        <v>2</v>
      </c>
      <c r="C192" s="95" t="s">
        <v>3</v>
      </c>
      <c r="D192" s="95" t="s">
        <v>4</v>
      </c>
      <c r="E192" s="95" t="s">
        <v>5</v>
      </c>
      <c r="F192" s="97" t="s">
        <v>6</v>
      </c>
      <c r="G192" s="98"/>
      <c r="H192" s="99"/>
      <c r="I192" s="95" t="s">
        <v>7</v>
      </c>
      <c r="J192" s="95" t="s">
        <v>8</v>
      </c>
    </row>
    <row r="193" spans="1:10">
      <c r="A193" s="96"/>
      <c r="B193" s="96"/>
      <c r="C193" s="96"/>
      <c r="D193" s="96"/>
      <c r="E193" s="96"/>
      <c r="F193" s="4" t="s">
        <v>9</v>
      </c>
      <c r="G193" s="4" t="s">
        <v>10</v>
      </c>
      <c r="H193" s="4" t="s">
        <v>11</v>
      </c>
      <c r="I193" s="96"/>
      <c r="J193" s="96"/>
    </row>
    <row r="194" spans="1:10">
      <c r="A194" s="5" t="s">
        <v>936</v>
      </c>
      <c r="B194" s="6">
        <v>44951.791189293981</v>
      </c>
      <c r="C194" s="5" t="s">
        <v>203</v>
      </c>
      <c r="D194" s="7"/>
      <c r="E194" s="8"/>
      <c r="F194" s="9">
        <v>3041.59</v>
      </c>
      <c r="I194" s="10" t="s">
        <v>9</v>
      </c>
      <c r="J194" s="5" t="s">
        <v>203</v>
      </c>
    </row>
    <row r="195" spans="1:10">
      <c r="A195" s="11" t="s">
        <v>22</v>
      </c>
      <c r="B195" s="3"/>
      <c r="C195" s="3"/>
      <c r="D195" s="7"/>
      <c r="E195" s="8"/>
      <c r="H195" s="9"/>
      <c r="I195" s="10"/>
      <c r="J195" s="5"/>
    </row>
    <row r="196" spans="1:10" ht="15.75">
      <c r="A196" s="13" t="s">
        <v>23</v>
      </c>
      <c r="B196" s="13" t="s">
        <v>24</v>
      </c>
      <c r="C196" s="13" t="s">
        <v>25</v>
      </c>
      <c r="D196" s="69">
        <v>112659420</v>
      </c>
      <c r="E196" s="14">
        <v>112659614</v>
      </c>
      <c r="H196" s="9"/>
      <c r="I196" s="10"/>
      <c r="J196" s="5"/>
    </row>
    <row r="197" spans="1:10">
      <c r="A197" s="5"/>
      <c r="B197" s="45"/>
      <c r="C197" s="5"/>
      <c r="D197" s="35" t="s">
        <v>641</v>
      </c>
      <c r="E197" s="45"/>
      <c r="F197" s="45"/>
      <c r="G197" s="45"/>
      <c r="H197" s="45"/>
      <c r="I197" s="45"/>
      <c r="J197" s="45"/>
    </row>
    <row r="199" spans="1:10">
      <c r="A199" s="1" t="s">
        <v>0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3" t="s">
        <v>946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95" t="s">
        <v>0</v>
      </c>
      <c r="B201" s="95" t="s">
        <v>2</v>
      </c>
      <c r="C201" s="95" t="s">
        <v>3</v>
      </c>
      <c r="D201" s="95" t="s">
        <v>4</v>
      </c>
      <c r="E201" s="95" t="s">
        <v>5</v>
      </c>
      <c r="F201" s="97" t="s">
        <v>6</v>
      </c>
      <c r="G201" s="98"/>
      <c r="H201" s="99"/>
      <c r="I201" s="95" t="s">
        <v>7</v>
      </c>
      <c r="J201" s="95" t="s">
        <v>8</v>
      </c>
    </row>
    <row r="202" spans="1:10">
      <c r="A202" s="96"/>
      <c r="B202" s="96"/>
      <c r="C202" s="96"/>
      <c r="D202" s="96"/>
      <c r="E202" s="96"/>
      <c r="F202" s="4" t="s">
        <v>9</v>
      </c>
      <c r="G202" s="4" t="s">
        <v>10</v>
      </c>
      <c r="H202" s="4" t="s">
        <v>11</v>
      </c>
      <c r="I202" s="96"/>
      <c r="J202" s="96"/>
    </row>
    <row r="203" spans="1:10">
      <c r="A203" s="5" t="s">
        <v>975</v>
      </c>
      <c r="B203" s="6">
        <v>44952.791237604164</v>
      </c>
      <c r="C203" s="5" t="s">
        <v>203</v>
      </c>
      <c r="D203" s="7"/>
      <c r="E203" s="8"/>
      <c r="F203" s="9">
        <v>1205.07</v>
      </c>
      <c r="I203" s="10" t="s">
        <v>9</v>
      </c>
      <c r="J203" s="5" t="s">
        <v>203</v>
      </c>
    </row>
    <row r="204" spans="1:10">
      <c r="A204" s="11" t="s">
        <v>22</v>
      </c>
      <c r="B204" s="3"/>
      <c r="C204" s="3"/>
      <c r="D204" s="7"/>
      <c r="E204" s="8"/>
      <c r="H204" s="9"/>
      <c r="I204" s="10"/>
      <c r="J204" s="5"/>
    </row>
    <row r="205" spans="1:10" ht="15.75">
      <c r="A205" s="13" t="s">
        <v>23</v>
      </c>
      <c r="B205" s="13" t="s">
        <v>24</v>
      </c>
      <c r="C205" s="13" t="s">
        <v>25</v>
      </c>
      <c r="D205" s="28">
        <v>112672324</v>
      </c>
      <c r="E205" s="14">
        <v>112672410</v>
      </c>
      <c r="H205" s="9"/>
      <c r="I205" s="10"/>
      <c r="J205" s="5"/>
    </row>
    <row r="208" spans="1:10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3" t="s">
        <v>985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95" t="s">
        <v>0</v>
      </c>
      <c r="B210" s="95" t="s">
        <v>2</v>
      </c>
      <c r="C210" s="95" t="s">
        <v>3</v>
      </c>
      <c r="D210" s="95" t="s">
        <v>4</v>
      </c>
      <c r="E210" s="95" t="s">
        <v>5</v>
      </c>
      <c r="F210" s="97" t="s">
        <v>6</v>
      </c>
      <c r="G210" s="98"/>
      <c r="H210" s="99"/>
      <c r="I210" s="95" t="s">
        <v>7</v>
      </c>
      <c r="J210" s="95" t="s">
        <v>8</v>
      </c>
    </row>
    <row r="211" spans="1:10">
      <c r="A211" s="96"/>
      <c r="B211" s="96"/>
      <c r="C211" s="96"/>
      <c r="D211" s="96"/>
      <c r="E211" s="96"/>
      <c r="F211" s="4" t="s">
        <v>9</v>
      </c>
      <c r="G211" s="4" t="s">
        <v>10</v>
      </c>
      <c r="H211" s="4" t="s">
        <v>11</v>
      </c>
      <c r="I211" s="96"/>
      <c r="J211" s="96"/>
    </row>
    <row r="212" spans="1:10">
      <c r="A212" s="5" t="s">
        <v>1040</v>
      </c>
      <c r="B212" s="6">
        <v>44953.791051435182</v>
      </c>
      <c r="C212" s="5" t="s">
        <v>203</v>
      </c>
      <c r="D212" s="7"/>
      <c r="E212" s="8"/>
      <c r="F212" s="9">
        <v>2133.4499999999998</v>
      </c>
      <c r="I212" s="10" t="s">
        <v>9</v>
      </c>
      <c r="J212" s="5" t="s">
        <v>203</v>
      </c>
    </row>
    <row r="213" spans="1:10">
      <c r="A213" s="11" t="s">
        <v>22</v>
      </c>
      <c r="B213" s="3"/>
      <c r="C213" s="3"/>
      <c r="D213" s="7"/>
      <c r="E213" s="8"/>
      <c r="H213" s="9"/>
      <c r="I213" s="5"/>
      <c r="J213" s="8"/>
    </row>
    <row r="214" spans="1:10" ht="15.75">
      <c r="A214" s="13" t="s">
        <v>23</v>
      </c>
      <c r="B214" s="13" t="s">
        <v>24</v>
      </c>
      <c r="C214" s="13" t="s">
        <v>25</v>
      </c>
      <c r="D214" s="28">
        <v>112672326</v>
      </c>
      <c r="E214" s="14">
        <v>112672412</v>
      </c>
      <c r="H214" s="9"/>
      <c r="I214" s="5"/>
      <c r="J214" s="8"/>
    </row>
    <row r="215" spans="1:10">
      <c r="A215" s="5"/>
      <c r="B215" s="6"/>
      <c r="C215" s="5"/>
      <c r="D215" s="7"/>
      <c r="E215" s="8"/>
      <c r="H215" s="9"/>
      <c r="I215" s="5"/>
      <c r="J215" s="8"/>
    </row>
    <row r="216" spans="1:10">
      <c r="A216" s="5"/>
      <c r="B216" s="6"/>
      <c r="C216" s="5"/>
      <c r="D216" s="7"/>
      <c r="E216" s="8"/>
      <c r="H216" s="9"/>
      <c r="I216" s="5"/>
      <c r="J216" s="8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981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95" t="s">
        <v>0</v>
      </c>
      <c r="B219" s="95" t="s">
        <v>2</v>
      </c>
      <c r="C219" s="95" t="s">
        <v>3</v>
      </c>
      <c r="D219" s="95" t="s">
        <v>4</v>
      </c>
      <c r="E219" s="95" t="s">
        <v>5</v>
      </c>
      <c r="F219" s="97" t="s">
        <v>6</v>
      </c>
      <c r="G219" s="98"/>
      <c r="H219" s="99"/>
      <c r="I219" s="95" t="s">
        <v>7</v>
      </c>
      <c r="J219" s="95" t="s">
        <v>8</v>
      </c>
    </row>
    <row r="220" spans="1:10">
      <c r="A220" s="96"/>
      <c r="B220" s="96"/>
      <c r="C220" s="96"/>
      <c r="D220" s="96"/>
      <c r="E220" s="96"/>
      <c r="F220" s="4" t="s">
        <v>9</v>
      </c>
      <c r="G220" s="4" t="s">
        <v>10</v>
      </c>
      <c r="H220" s="4" t="s">
        <v>11</v>
      </c>
      <c r="I220" s="96"/>
      <c r="J220" s="96"/>
    </row>
    <row r="221" spans="1:10">
      <c r="A221" s="5" t="s">
        <v>1041</v>
      </c>
      <c r="B221" s="6">
        <v>44954.544774606482</v>
      </c>
      <c r="C221" s="5" t="s">
        <v>203</v>
      </c>
      <c r="D221" s="7"/>
      <c r="E221" s="8"/>
      <c r="F221" s="9">
        <v>1940.64</v>
      </c>
      <c r="I221" s="10" t="s">
        <v>9</v>
      </c>
      <c r="J221" s="5" t="s">
        <v>203</v>
      </c>
    </row>
    <row r="222" spans="1:10">
      <c r="A222" s="11" t="s">
        <v>22</v>
      </c>
      <c r="B222" s="3"/>
      <c r="C222" s="3"/>
      <c r="D222" s="7"/>
      <c r="E222" s="8"/>
      <c r="H222" s="9"/>
      <c r="I222" s="5"/>
      <c r="J222" s="8"/>
    </row>
    <row r="223" spans="1:10" ht="15.75">
      <c r="A223" s="13" t="s">
        <v>23</v>
      </c>
      <c r="B223" s="13" t="s">
        <v>24</v>
      </c>
      <c r="C223" s="13" t="s">
        <v>25</v>
      </c>
      <c r="D223" s="28">
        <v>112673770</v>
      </c>
      <c r="E223" s="14">
        <v>112681930</v>
      </c>
      <c r="H223" s="9"/>
      <c r="I223" s="5"/>
      <c r="J223" s="8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1052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95" t="s">
        <v>0</v>
      </c>
      <c r="B228" s="95" t="s">
        <v>2</v>
      </c>
      <c r="C228" s="95" t="s">
        <v>3</v>
      </c>
      <c r="D228" s="95" t="s">
        <v>4</v>
      </c>
      <c r="E228" s="95" t="s">
        <v>5</v>
      </c>
      <c r="F228" s="97" t="s">
        <v>6</v>
      </c>
      <c r="G228" s="98"/>
      <c r="H228" s="99"/>
      <c r="I228" s="95" t="s">
        <v>7</v>
      </c>
      <c r="J228" s="95" t="s">
        <v>8</v>
      </c>
    </row>
    <row r="229" spans="1:10">
      <c r="A229" s="96"/>
      <c r="B229" s="96"/>
      <c r="C229" s="96"/>
      <c r="D229" s="96"/>
      <c r="E229" s="96"/>
      <c r="F229" s="4" t="s">
        <v>9</v>
      </c>
      <c r="G229" s="4" t="s">
        <v>10</v>
      </c>
      <c r="H229" s="4" t="s">
        <v>11</v>
      </c>
      <c r="I229" s="96"/>
      <c r="J229" s="96"/>
    </row>
    <row r="230" spans="1:10">
      <c r="A230" s="5" t="s">
        <v>1083</v>
      </c>
      <c r="B230" s="6">
        <v>44956.791306921295</v>
      </c>
      <c r="C230" s="5" t="s">
        <v>203</v>
      </c>
      <c r="D230" s="7"/>
      <c r="E230" s="8"/>
      <c r="F230" s="9">
        <v>2677.42</v>
      </c>
      <c r="I230" s="10" t="s">
        <v>9</v>
      </c>
      <c r="J230" s="5" t="s">
        <v>203</v>
      </c>
    </row>
    <row r="231" spans="1:10">
      <c r="A231" s="11" t="s">
        <v>22</v>
      </c>
      <c r="B231" s="3"/>
      <c r="C231" s="3"/>
      <c r="D231" s="7"/>
      <c r="E231" s="8"/>
      <c r="G231" s="9"/>
      <c r="I231" s="10"/>
      <c r="J231" s="8"/>
    </row>
    <row r="232" spans="1:10" ht="15.75">
      <c r="A232" s="13" t="s">
        <v>23</v>
      </c>
      <c r="B232" s="13" t="s">
        <v>24</v>
      </c>
      <c r="C232" s="13" t="s">
        <v>25</v>
      </c>
      <c r="D232" s="28">
        <v>112691832</v>
      </c>
      <c r="E232" s="14">
        <v>112691903</v>
      </c>
      <c r="G232" s="9"/>
      <c r="I232" s="10"/>
      <c r="J232" s="8"/>
    </row>
    <row r="233" spans="1:10" ht="15.75">
      <c r="D233" s="69">
        <v>112691607</v>
      </c>
      <c r="E233" s="34">
        <v>112691777</v>
      </c>
      <c r="F233" s="35" t="s">
        <v>1126</v>
      </c>
    </row>
    <row r="234" spans="1:10" ht="15.75">
      <c r="A234" s="17" t="s">
        <v>1211</v>
      </c>
      <c r="B234" s="17"/>
      <c r="C234" s="17"/>
      <c r="D234" s="69">
        <v>112691898</v>
      </c>
      <c r="E234" s="34">
        <v>112691902</v>
      </c>
      <c r="F234" s="35" t="s">
        <v>1128</v>
      </c>
    </row>
    <row r="235" spans="1:10" ht="15.75">
      <c r="D235" s="69">
        <v>112691609</v>
      </c>
      <c r="E235" s="34">
        <v>112691778</v>
      </c>
      <c r="F235" s="35" t="s">
        <v>1126</v>
      </c>
    </row>
    <row r="237" spans="1:10">
      <c r="A237" s="1" t="s">
        <v>0</v>
      </c>
      <c r="B237" s="2"/>
      <c r="D237" s="2"/>
      <c r="E237" s="2"/>
      <c r="F237" s="2"/>
      <c r="G237" s="2"/>
      <c r="H237" s="2"/>
      <c r="I237" s="2"/>
      <c r="J237" s="2"/>
    </row>
    <row r="238" spans="1:10">
      <c r="A238" s="3" t="s">
        <v>1093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95" t="s">
        <v>0</v>
      </c>
      <c r="B239" s="95" t="s">
        <v>2</v>
      </c>
      <c r="C239" s="95" t="s">
        <v>3</v>
      </c>
      <c r="D239" s="95" t="s">
        <v>4</v>
      </c>
      <c r="E239" s="95" t="s">
        <v>5</v>
      </c>
      <c r="F239" s="97" t="s">
        <v>6</v>
      </c>
      <c r="G239" s="98"/>
      <c r="H239" s="99"/>
      <c r="I239" s="95" t="s">
        <v>7</v>
      </c>
      <c r="J239" s="95" t="s">
        <v>8</v>
      </c>
    </row>
    <row r="240" spans="1:10">
      <c r="A240" s="96"/>
      <c r="B240" s="96"/>
      <c r="C240" s="96"/>
      <c r="D240" s="96"/>
      <c r="E240" s="96"/>
      <c r="F240" s="4" t="s">
        <v>9</v>
      </c>
      <c r="G240" s="4" t="s">
        <v>10</v>
      </c>
      <c r="H240" s="4" t="s">
        <v>11</v>
      </c>
      <c r="I240" s="96"/>
      <c r="J240" s="96"/>
    </row>
    <row r="241" spans="1:10">
      <c r="A241" s="5" t="s">
        <v>1123</v>
      </c>
      <c r="B241" s="6">
        <v>44957.773870543984</v>
      </c>
      <c r="C241" s="5" t="s">
        <v>203</v>
      </c>
      <c r="D241" s="10"/>
      <c r="E241" s="8"/>
      <c r="F241" s="9">
        <v>3697.36</v>
      </c>
      <c r="I241" s="10" t="s">
        <v>9</v>
      </c>
      <c r="J241" s="5" t="s">
        <v>203</v>
      </c>
    </row>
    <row r="242" spans="1:10">
      <c r="A242" s="11" t="s">
        <v>22</v>
      </c>
      <c r="B242" s="3"/>
      <c r="C242" s="3"/>
      <c r="D242" s="7"/>
      <c r="E242" s="8"/>
      <c r="G242" s="9"/>
      <c r="I242" s="10"/>
      <c r="J242" s="5"/>
    </row>
    <row r="243" spans="1:10" ht="15.75">
      <c r="A243" s="13" t="s">
        <v>23</v>
      </c>
      <c r="B243" s="13" t="s">
        <v>24</v>
      </c>
      <c r="C243" s="13" t="s">
        <v>25</v>
      </c>
      <c r="D243" s="69">
        <v>112692525</v>
      </c>
      <c r="E243" s="14">
        <v>112693196</v>
      </c>
      <c r="G243" s="9"/>
      <c r="I243" s="10"/>
      <c r="J243" s="5"/>
    </row>
    <row r="244" spans="1:10">
      <c r="D244" s="35" t="s">
        <v>641</v>
      </c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1131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95" t="s">
        <v>0</v>
      </c>
      <c r="B248" s="95" t="s">
        <v>2</v>
      </c>
      <c r="C248" s="95" t="s">
        <v>3</v>
      </c>
      <c r="D248" s="95" t="s">
        <v>4</v>
      </c>
      <c r="E248" s="95" t="s">
        <v>5</v>
      </c>
      <c r="F248" s="97" t="s">
        <v>6</v>
      </c>
      <c r="G248" s="98"/>
      <c r="H248" s="99"/>
      <c r="I248" s="95" t="s">
        <v>7</v>
      </c>
      <c r="J248" s="95" t="s">
        <v>8</v>
      </c>
    </row>
    <row r="249" spans="1:10">
      <c r="A249" s="96"/>
      <c r="B249" s="96"/>
      <c r="C249" s="96"/>
      <c r="D249" s="96"/>
      <c r="E249" s="96"/>
      <c r="F249" s="4" t="s">
        <v>9</v>
      </c>
      <c r="G249" s="4" t="s">
        <v>10</v>
      </c>
      <c r="H249" s="4" t="s">
        <v>11</v>
      </c>
      <c r="I249" s="96"/>
      <c r="J249" s="96"/>
    </row>
    <row r="250" spans="1:10">
      <c r="A250" s="5" t="s">
        <v>1158</v>
      </c>
      <c r="B250" s="6">
        <v>44958.793845509259</v>
      </c>
      <c r="C250" s="5" t="s">
        <v>203</v>
      </c>
      <c r="D250" s="7"/>
      <c r="E250" s="8"/>
      <c r="F250" s="9">
        <v>2011.66</v>
      </c>
      <c r="I250" s="10" t="s">
        <v>9</v>
      </c>
      <c r="J250" s="5" t="s">
        <v>203</v>
      </c>
    </row>
    <row r="251" spans="1:10">
      <c r="A251" s="11" t="s">
        <v>22</v>
      </c>
      <c r="B251" s="3"/>
      <c r="C251" s="3"/>
      <c r="D251" s="7"/>
      <c r="E251" s="8"/>
      <c r="H251" s="9"/>
      <c r="I251" s="10"/>
      <c r="J251" s="8"/>
    </row>
    <row r="252" spans="1:10" ht="15.75">
      <c r="A252" s="13" t="s">
        <v>23</v>
      </c>
      <c r="B252" s="13" t="s">
        <v>24</v>
      </c>
      <c r="C252" s="13" t="s">
        <v>25</v>
      </c>
      <c r="D252" s="69">
        <v>112695147</v>
      </c>
      <c r="E252" s="14">
        <v>112695390</v>
      </c>
      <c r="H252" s="9"/>
      <c r="I252" s="10"/>
      <c r="J252" s="8"/>
    </row>
    <row r="253" spans="1:10">
      <c r="D253" s="35" t="s">
        <v>641</v>
      </c>
    </row>
    <row r="255" spans="1:10">
      <c r="A255" s="1" t="s">
        <v>0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3" t="s">
        <v>1169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95" t="s">
        <v>0</v>
      </c>
      <c r="B257" s="95" t="s">
        <v>2</v>
      </c>
      <c r="C257" s="95" t="s">
        <v>3</v>
      </c>
      <c r="D257" s="95" t="s">
        <v>4</v>
      </c>
      <c r="E257" s="95" t="s">
        <v>5</v>
      </c>
      <c r="F257" s="97" t="s">
        <v>6</v>
      </c>
      <c r="G257" s="98"/>
      <c r="H257" s="99"/>
      <c r="I257" s="95" t="s">
        <v>7</v>
      </c>
      <c r="J257" s="95" t="s">
        <v>8</v>
      </c>
    </row>
    <row r="258" spans="1:10">
      <c r="A258" s="96"/>
      <c r="B258" s="96"/>
      <c r="C258" s="96"/>
      <c r="D258" s="96"/>
      <c r="E258" s="96"/>
      <c r="F258" s="4" t="s">
        <v>9</v>
      </c>
      <c r="G258" s="4" t="s">
        <v>10</v>
      </c>
      <c r="H258" s="4" t="s">
        <v>11</v>
      </c>
      <c r="I258" s="96"/>
      <c r="J258" s="96"/>
    </row>
    <row r="259" spans="1:10">
      <c r="A259" s="5" t="s">
        <v>1199</v>
      </c>
      <c r="B259" s="6">
        <v>44959.797287071757</v>
      </c>
      <c r="C259" s="5" t="s">
        <v>203</v>
      </c>
      <c r="D259" s="7"/>
      <c r="E259" s="8"/>
      <c r="F259" s="9">
        <v>1210.73</v>
      </c>
      <c r="I259" s="10" t="s">
        <v>9</v>
      </c>
      <c r="J259" s="5" t="s">
        <v>203</v>
      </c>
    </row>
    <row r="260" spans="1:10">
      <c r="A260" s="11" t="s">
        <v>22</v>
      </c>
      <c r="B260" s="3"/>
      <c r="C260" s="3"/>
      <c r="D260" s="7"/>
      <c r="E260" s="8"/>
      <c r="H260" s="9"/>
      <c r="I260" s="10"/>
      <c r="J260" s="5"/>
    </row>
    <row r="261" spans="1:10" ht="15.75">
      <c r="A261" s="13" t="s">
        <v>23</v>
      </c>
      <c r="B261" s="13" t="s">
        <v>24</v>
      </c>
      <c r="C261" s="13" t="s">
        <v>25</v>
      </c>
      <c r="D261" s="69">
        <v>112728654</v>
      </c>
      <c r="E261" s="14">
        <v>112729031</v>
      </c>
      <c r="H261" s="9"/>
      <c r="I261" s="10"/>
      <c r="J261" s="5"/>
    </row>
    <row r="262" spans="1:10">
      <c r="D262" s="35" t="s">
        <v>641</v>
      </c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1217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95" t="s">
        <v>0</v>
      </c>
      <c r="B266" s="95" t="s">
        <v>2</v>
      </c>
      <c r="C266" s="95" t="s">
        <v>3</v>
      </c>
      <c r="D266" s="95" t="s">
        <v>4</v>
      </c>
      <c r="E266" s="95" t="s">
        <v>5</v>
      </c>
      <c r="F266" s="97" t="s">
        <v>6</v>
      </c>
      <c r="G266" s="98"/>
      <c r="H266" s="99"/>
      <c r="I266" s="95" t="s">
        <v>7</v>
      </c>
      <c r="J266" s="95" t="s">
        <v>8</v>
      </c>
    </row>
    <row r="267" spans="1:10">
      <c r="A267" s="96"/>
      <c r="B267" s="96"/>
      <c r="C267" s="96"/>
      <c r="D267" s="96"/>
      <c r="E267" s="96"/>
      <c r="F267" s="4" t="s">
        <v>9</v>
      </c>
      <c r="G267" s="4" t="s">
        <v>10</v>
      </c>
      <c r="H267" s="4" t="s">
        <v>11</v>
      </c>
      <c r="I267" s="96"/>
      <c r="J267" s="96"/>
    </row>
    <row r="268" spans="1:10">
      <c r="A268" s="5" t="s">
        <v>1270</v>
      </c>
      <c r="B268" s="6">
        <v>44960.791079178241</v>
      </c>
      <c r="C268" s="5" t="s">
        <v>203</v>
      </c>
      <c r="D268" s="7"/>
      <c r="E268" s="8"/>
      <c r="F268" s="9">
        <v>1899.03</v>
      </c>
      <c r="I268" s="10" t="s">
        <v>9</v>
      </c>
      <c r="J268" s="5" t="s">
        <v>203</v>
      </c>
    </row>
    <row r="269" spans="1:10">
      <c r="A269" s="11" t="s">
        <v>22</v>
      </c>
      <c r="B269" s="3"/>
      <c r="C269" s="3"/>
      <c r="D269" s="7"/>
      <c r="E269" s="8"/>
      <c r="H269" s="9"/>
      <c r="I269" s="10"/>
      <c r="J269" s="5"/>
    </row>
    <row r="270" spans="1:10" ht="15.75">
      <c r="A270" s="13" t="s">
        <v>23</v>
      </c>
      <c r="B270" s="13" t="s">
        <v>24</v>
      </c>
      <c r="C270" s="13" t="s">
        <v>25</v>
      </c>
      <c r="D270" s="28">
        <v>112729034</v>
      </c>
      <c r="E270" s="14">
        <v>112729036</v>
      </c>
      <c r="H270" s="9"/>
      <c r="I270" s="10"/>
      <c r="J270" s="5"/>
    </row>
    <row r="271" spans="1:10">
      <c r="A271" s="5"/>
      <c r="B271" s="6"/>
      <c r="C271" s="5"/>
      <c r="D271" s="26"/>
      <c r="E271" s="8"/>
      <c r="H271" s="9"/>
      <c r="I271" s="10"/>
      <c r="J271" s="5"/>
    </row>
    <row r="272" spans="1:10">
      <c r="A272" s="5"/>
      <c r="B272" s="6"/>
      <c r="C272" s="5"/>
      <c r="D272" s="7"/>
      <c r="E272" s="8"/>
      <c r="H272" s="9"/>
      <c r="I272" s="10"/>
      <c r="J272" s="5"/>
    </row>
    <row r="273" spans="1:10">
      <c r="A273" s="1" t="s">
        <v>0</v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3" t="s">
        <v>1214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95" t="s">
        <v>0</v>
      </c>
      <c r="B275" s="95" t="s">
        <v>2</v>
      </c>
      <c r="C275" s="95" t="s">
        <v>3</v>
      </c>
      <c r="D275" s="95" t="s">
        <v>4</v>
      </c>
      <c r="E275" s="95" t="s">
        <v>5</v>
      </c>
      <c r="F275" s="97" t="s">
        <v>6</v>
      </c>
      <c r="G275" s="98"/>
      <c r="H275" s="99"/>
      <c r="I275" s="95" t="s">
        <v>7</v>
      </c>
      <c r="J275" s="95" t="s">
        <v>8</v>
      </c>
    </row>
    <row r="276" spans="1:10">
      <c r="A276" s="96"/>
      <c r="B276" s="96"/>
      <c r="C276" s="96"/>
      <c r="D276" s="96"/>
      <c r="E276" s="96"/>
      <c r="F276" s="4" t="s">
        <v>9</v>
      </c>
      <c r="G276" s="4" t="s">
        <v>10</v>
      </c>
      <c r="H276" s="4" t="s">
        <v>11</v>
      </c>
      <c r="I276" s="96"/>
      <c r="J276" s="96"/>
    </row>
    <row r="277" spans="1:10">
      <c r="A277" s="5" t="s">
        <v>1271</v>
      </c>
      <c r="B277" s="6">
        <v>44961.537279687502</v>
      </c>
      <c r="C277" s="5" t="s">
        <v>203</v>
      </c>
      <c r="D277" s="7"/>
      <c r="E277" s="8"/>
      <c r="F277" s="9">
        <v>2923.11</v>
      </c>
      <c r="I277" s="10" t="s">
        <v>9</v>
      </c>
      <c r="J277" s="5" t="s">
        <v>203</v>
      </c>
    </row>
    <row r="278" spans="1:10">
      <c r="A278" s="11" t="s">
        <v>22</v>
      </c>
      <c r="B278" s="3"/>
      <c r="C278" s="3"/>
      <c r="D278" s="7"/>
      <c r="E278" s="8"/>
      <c r="H278" s="9"/>
      <c r="I278" s="10"/>
      <c r="J278" s="5"/>
    </row>
    <row r="279" spans="1:10" ht="15.75">
      <c r="A279" s="13" t="s">
        <v>23</v>
      </c>
      <c r="B279" s="13" t="s">
        <v>24</v>
      </c>
      <c r="C279" s="13" t="s">
        <v>25</v>
      </c>
      <c r="D279" s="69">
        <v>112728624</v>
      </c>
      <c r="E279" s="14">
        <v>112729032</v>
      </c>
      <c r="H279" s="9"/>
      <c r="I279" s="10"/>
      <c r="J279" s="5"/>
    </row>
    <row r="280" spans="1:10">
      <c r="A280" s="5"/>
      <c r="B280" s="6"/>
      <c r="C280" s="5"/>
      <c r="D280" s="35" t="s">
        <v>641</v>
      </c>
      <c r="E280" s="8"/>
      <c r="H280" s="9"/>
      <c r="I280" s="10"/>
      <c r="J280" s="5"/>
    </row>
    <row r="282" spans="1:10">
      <c r="A282" s="1" t="s">
        <v>0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3" t="s">
        <v>1283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95" t="s">
        <v>0</v>
      </c>
      <c r="B284" s="95" t="s">
        <v>2</v>
      </c>
      <c r="C284" s="95" t="s">
        <v>3</v>
      </c>
      <c r="D284" s="95" t="s">
        <v>4</v>
      </c>
      <c r="E284" s="95" t="s">
        <v>5</v>
      </c>
      <c r="F284" s="97" t="s">
        <v>6</v>
      </c>
      <c r="G284" s="98"/>
      <c r="H284" s="99"/>
      <c r="I284" s="95" t="s">
        <v>7</v>
      </c>
      <c r="J284" s="95" t="s">
        <v>8</v>
      </c>
    </row>
    <row r="285" spans="1:10">
      <c r="A285" s="96"/>
      <c r="B285" s="96"/>
      <c r="C285" s="96"/>
      <c r="D285" s="96"/>
      <c r="E285" s="96"/>
      <c r="F285" s="4" t="s">
        <v>9</v>
      </c>
      <c r="G285" s="4" t="s">
        <v>10</v>
      </c>
      <c r="H285" s="4" t="s">
        <v>11</v>
      </c>
      <c r="I285" s="96"/>
      <c r="J285" s="96"/>
    </row>
    <row r="286" spans="1:10">
      <c r="A286" s="5" t="s">
        <v>1313</v>
      </c>
      <c r="B286" s="6">
        <v>44963.791242997686</v>
      </c>
      <c r="C286" s="5" t="s">
        <v>203</v>
      </c>
      <c r="D286" s="7"/>
      <c r="E286" s="8"/>
      <c r="F286" s="9">
        <v>2765.53</v>
      </c>
      <c r="I286" s="10" t="s">
        <v>9</v>
      </c>
      <c r="J286" s="5" t="s">
        <v>203</v>
      </c>
    </row>
    <row r="287" spans="1:10">
      <c r="A287" s="5" t="s">
        <v>1313</v>
      </c>
      <c r="B287" s="6">
        <v>44963.791242997686</v>
      </c>
      <c r="C287" s="5" t="s">
        <v>203</v>
      </c>
      <c r="D287" s="7"/>
      <c r="E287" s="8"/>
      <c r="H287" s="9">
        <v>53.4</v>
      </c>
      <c r="I287" s="10" t="s">
        <v>37</v>
      </c>
      <c r="J287" s="5" t="s">
        <v>203</v>
      </c>
    </row>
    <row r="288" spans="1:10">
      <c r="A288" s="11" t="s">
        <v>22</v>
      </c>
      <c r="B288" s="3"/>
      <c r="C288" s="3"/>
      <c r="D288" s="7"/>
      <c r="E288" s="8"/>
      <c r="H288" s="9"/>
      <c r="I288" s="10"/>
      <c r="J288" s="5"/>
    </row>
    <row r="289" spans="1:10" ht="15.75">
      <c r="A289" s="13" t="s">
        <v>23</v>
      </c>
      <c r="B289" s="13" t="s">
        <v>24</v>
      </c>
      <c r="C289" s="13" t="s">
        <v>25</v>
      </c>
      <c r="D289" s="69">
        <v>112730365</v>
      </c>
      <c r="E289" s="14">
        <v>112730496</v>
      </c>
      <c r="H289" s="9"/>
      <c r="I289" s="10"/>
      <c r="J289" s="5"/>
    </row>
    <row r="290" spans="1:10">
      <c r="D290" s="35" t="s">
        <v>641</v>
      </c>
    </row>
    <row r="292" spans="1:10">
      <c r="A292" s="1" t="s">
        <v>0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3" t="s">
        <v>1322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95" t="s">
        <v>0</v>
      </c>
      <c r="B294" s="95" t="s">
        <v>2</v>
      </c>
      <c r="C294" s="95" t="s">
        <v>3</v>
      </c>
      <c r="D294" s="95" t="s">
        <v>4</v>
      </c>
      <c r="E294" s="95" t="s">
        <v>5</v>
      </c>
      <c r="F294" s="97" t="s">
        <v>6</v>
      </c>
      <c r="G294" s="98"/>
      <c r="H294" s="99"/>
      <c r="I294" s="95" t="s">
        <v>7</v>
      </c>
      <c r="J294" s="95" t="s">
        <v>8</v>
      </c>
    </row>
    <row r="295" spans="1:10">
      <c r="A295" s="96"/>
      <c r="B295" s="96"/>
      <c r="C295" s="96"/>
      <c r="D295" s="96"/>
      <c r="E295" s="96"/>
      <c r="F295" s="4" t="s">
        <v>9</v>
      </c>
      <c r="G295" s="4" t="s">
        <v>10</v>
      </c>
      <c r="H295" s="4" t="s">
        <v>11</v>
      </c>
      <c r="I295" s="96"/>
      <c r="J295" s="96"/>
    </row>
    <row r="296" spans="1:10">
      <c r="A296" s="5" t="s">
        <v>1350</v>
      </c>
      <c r="B296" s="6">
        <v>44964.792791388893</v>
      </c>
      <c r="C296" s="5" t="s">
        <v>203</v>
      </c>
      <c r="D296" s="7"/>
      <c r="E296" s="8"/>
      <c r="F296" s="9">
        <v>2085.23</v>
      </c>
      <c r="I296" s="10" t="s">
        <v>9</v>
      </c>
      <c r="J296" s="5" t="s">
        <v>203</v>
      </c>
    </row>
    <row r="297" spans="1:10">
      <c r="A297" s="11" t="s">
        <v>22</v>
      </c>
      <c r="B297" s="3"/>
      <c r="C297" s="3"/>
      <c r="D297" s="7"/>
      <c r="E297" s="8"/>
      <c r="H297" s="9"/>
      <c r="I297" s="10"/>
      <c r="J297" s="5"/>
    </row>
    <row r="298" spans="1:10" ht="15.75">
      <c r="A298" s="13" t="s">
        <v>23</v>
      </c>
      <c r="B298" s="13" t="s">
        <v>24</v>
      </c>
      <c r="C298" s="13" t="s">
        <v>25</v>
      </c>
      <c r="D298" s="69">
        <v>112732215</v>
      </c>
      <c r="E298" s="14">
        <v>112732561</v>
      </c>
      <c r="H298" s="9"/>
      <c r="I298" s="10"/>
      <c r="J298" s="5"/>
    </row>
    <row r="299" spans="1:10">
      <c r="A299" s="5"/>
      <c r="B299" s="6"/>
      <c r="C299" s="5"/>
      <c r="D299" s="35" t="s">
        <v>641</v>
      </c>
      <c r="E299" s="8"/>
      <c r="H299" s="9"/>
      <c r="I299" s="10"/>
      <c r="J299" s="5"/>
    </row>
    <row r="301" spans="1:10">
      <c r="A301" s="1" t="s">
        <v>0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3" t="s">
        <v>1355</v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95" t="s">
        <v>0</v>
      </c>
      <c r="B303" s="95" t="s">
        <v>2</v>
      </c>
      <c r="C303" s="95" t="s">
        <v>3</v>
      </c>
      <c r="D303" s="95" t="s">
        <v>4</v>
      </c>
      <c r="E303" s="95" t="s">
        <v>5</v>
      </c>
      <c r="F303" s="97" t="s">
        <v>6</v>
      </c>
      <c r="G303" s="98"/>
      <c r="H303" s="99"/>
      <c r="I303" s="95" t="s">
        <v>7</v>
      </c>
      <c r="J303" s="95" t="s">
        <v>8</v>
      </c>
    </row>
    <row r="304" spans="1:10">
      <c r="A304" s="96"/>
      <c r="B304" s="96"/>
      <c r="C304" s="96"/>
      <c r="D304" s="96"/>
      <c r="E304" s="96"/>
      <c r="F304" s="4" t="s">
        <v>9</v>
      </c>
      <c r="G304" s="4" t="s">
        <v>10</v>
      </c>
      <c r="H304" s="4" t="s">
        <v>11</v>
      </c>
      <c r="I304" s="96"/>
      <c r="J304" s="96"/>
    </row>
    <row r="305" spans="1:10">
      <c r="A305" s="5" t="s">
        <v>1385</v>
      </c>
      <c r="B305" s="6">
        <v>44965.792374988428</v>
      </c>
      <c r="C305" s="5" t="s">
        <v>203</v>
      </c>
      <c r="D305" s="7"/>
      <c r="E305" s="8"/>
      <c r="F305" s="9">
        <v>1940.49</v>
      </c>
      <c r="I305" s="10" t="s">
        <v>9</v>
      </c>
      <c r="J305" s="5" t="s">
        <v>203</v>
      </c>
    </row>
    <row r="306" spans="1:10">
      <c r="A306" s="5" t="s">
        <v>1385</v>
      </c>
      <c r="B306" s="6">
        <v>44965.792374988428</v>
      </c>
      <c r="C306" s="5" t="s">
        <v>203</v>
      </c>
      <c r="D306" s="7"/>
      <c r="E306" s="8"/>
      <c r="H306" s="9">
        <v>2117.5300000000002</v>
      </c>
      <c r="I306" s="10" t="s">
        <v>37</v>
      </c>
      <c r="J306" s="5" t="s">
        <v>203</v>
      </c>
    </row>
    <row r="307" spans="1:10">
      <c r="A307" s="11" t="s">
        <v>22</v>
      </c>
      <c r="B307" s="3"/>
      <c r="C307" s="3"/>
      <c r="D307" s="7"/>
      <c r="E307" s="8"/>
      <c r="F307" s="9"/>
      <c r="I307" s="10"/>
      <c r="J307" s="5"/>
    </row>
    <row r="308" spans="1:10" ht="15.75">
      <c r="A308" s="13" t="s">
        <v>23</v>
      </c>
      <c r="B308" s="13" t="s">
        <v>24</v>
      </c>
      <c r="C308" s="13" t="s">
        <v>25</v>
      </c>
      <c r="D308" s="69">
        <v>112735857</v>
      </c>
      <c r="E308" s="14">
        <v>112736411</v>
      </c>
      <c r="F308" s="9"/>
      <c r="I308" s="10"/>
      <c r="J308" s="5"/>
    </row>
    <row r="309" spans="1:10">
      <c r="D309" s="35" t="s">
        <v>641</v>
      </c>
    </row>
    <row r="310" spans="1:10">
      <c r="A310" s="17" t="s">
        <v>1427</v>
      </c>
      <c r="B310" s="17"/>
      <c r="C310" s="17"/>
    </row>
    <row r="312" spans="1:10">
      <c r="A312" s="1" t="s">
        <v>0</v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3" t="s">
        <v>1394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95" t="s">
        <v>0</v>
      </c>
      <c r="B314" s="95" t="s">
        <v>2</v>
      </c>
      <c r="C314" s="95" t="s">
        <v>3</v>
      </c>
      <c r="D314" s="95" t="s">
        <v>4</v>
      </c>
      <c r="E314" s="95" t="s">
        <v>5</v>
      </c>
      <c r="F314" s="97" t="s">
        <v>6</v>
      </c>
      <c r="G314" s="98"/>
      <c r="H314" s="99"/>
      <c r="I314" s="95" t="s">
        <v>7</v>
      </c>
      <c r="J314" s="95" t="s">
        <v>8</v>
      </c>
    </row>
    <row r="315" spans="1:10">
      <c r="A315" s="96"/>
      <c r="B315" s="96"/>
      <c r="C315" s="96"/>
      <c r="D315" s="96"/>
      <c r="E315" s="96"/>
      <c r="F315" s="4" t="s">
        <v>9</v>
      </c>
      <c r="G315" s="4" t="s">
        <v>10</v>
      </c>
      <c r="H315" s="4" t="s">
        <v>11</v>
      </c>
      <c r="I315" s="96"/>
      <c r="J315" s="96"/>
    </row>
    <row r="316" spans="1:10">
      <c r="A316" s="5" t="s">
        <v>1424</v>
      </c>
      <c r="B316" s="6">
        <v>44966.791075844907</v>
      </c>
      <c r="C316" s="5" t="s">
        <v>203</v>
      </c>
      <c r="D316" s="7"/>
      <c r="E316" s="8"/>
      <c r="F316" s="9">
        <v>4523.6499999999996</v>
      </c>
      <c r="I316" s="10" t="s">
        <v>9</v>
      </c>
      <c r="J316" s="5" t="s">
        <v>203</v>
      </c>
    </row>
    <row r="317" spans="1:10">
      <c r="A317" s="5" t="s">
        <v>1424</v>
      </c>
      <c r="B317" s="6">
        <v>44966.791075844907</v>
      </c>
      <c r="C317" s="5" t="s">
        <v>203</v>
      </c>
      <c r="D317" s="7"/>
      <c r="E317" s="8"/>
      <c r="H317" s="9">
        <v>176.6</v>
      </c>
      <c r="I317" s="10" t="s">
        <v>37</v>
      </c>
      <c r="J317" s="5" t="s">
        <v>203</v>
      </c>
    </row>
    <row r="318" spans="1:10">
      <c r="A318" s="11" t="s">
        <v>22</v>
      </c>
      <c r="B318" s="3"/>
      <c r="C318" s="3"/>
      <c r="D318" s="7"/>
      <c r="E318" s="8"/>
      <c r="G318" s="9"/>
      <c r="I318" s="10"/>
      <c r="J318" s="8"/>
    </row>
    <row r="319" spans="1:10" ht="15.75">
      <c r="A319" s="13" t="s">
        <v>23</v>
      </c>
      <c r="B319" s="13" t="s">
        <v>24</v>
      </c>
      <c r="C319" s="13" t="s">
        <v>25</v>
      </c>
      <c r="D319" s="69">
        <v>112736202</v>
      </c>
      <c r="E319" s="14">
        <v>112736412</v>
      </c>
      <c r="G319" s="9"/>
      <c r="I319" s="10"/>
      <c r="J319" s="8"/>
    </row>
    <row r="320" spans="1:10">
      <c r="D320" s="35" t="s">
        <v>641</v>
      </c>
    </row>
    <row r="322" spans="1:10">
      <c r="A322" s="1" t="s">
        <v>0</v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>
      <c r="A323" s="3" t="s">
        <v>1433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95" t="s">
        <v>0</v>
      </c>
      <c r="B324" s="95" t="s">
        <v>2</v>
      </c>
      <c r="C324" s="95" t="s">
        <v>3</v>
      </c>
      <c r="D324" s="95" t="s">
        <v>4</v>
      </c>
      <c r="E324" s="95" t="s">
        <v>5</v>
      </c>
      <c r="F324" s="97" t="s">
        <v>6</v>
      </c>
      <c r="G324" s="98"/>
      <c r="H324" s="99"/>
      <c r="I324" s="95" t="s">
        <v>7</v>
      </c>
      <c r="J324" s="95" t="s">
        <v>8</v>
      </c>
    </row>
    <row r="325" spans="1:10">
      <c r="A325" s="96"/>
      <c r="B325" s="96"/>
      <c r="C325" s="96"/>
      <c r="D325" s="96"/>
      <c r="E325" s="96"/>
      <c r="F325" s="4" t="s">
        <v>9</v>
      </c>
      <c r="G325" s="4" t="s">
        <v>10</v>
      </c>
      <c r="H325" s="4" t="s">
        <v>11</v>
      </c>
      <c r="I325" s="96"/>
      <c r="J325" s="96"/>
    </row>
    <row r="326" spans="1:10">
      <c r="A326" s="5" t="s">
        <v>1485</v>
      </c>
      <c r="B326" s="6">
        <v>44967.790314409722</v>
      </c>
      <c r="C326" s="5" t="s">
        <v>203</v>
      </c>
      <c r="D326" s="7"/>
      <c r="E326" s="8"/>
      <c r="F326" s="9">
        <v>4183.66</v>
      </c>
      <c r="I326" s="10" t="s">
        <v>9</v>
      </c>
      <c r="J326" s="5" t="s">
        <v>203</v>
      </c>
    </row>
    <row r="327" spans="1:10">
      <c r="A327" s="11" t="s">
        <v>22</v>
      </c>
      <c r="B327" s="3"/>
      <c r="C327" s="3"/>
      <c r="D327" s="7"/>
      <c r="E327" s="8"/>
      <c r="H327" s="9"/>
      <c r="I327" s="10"/>
      <c r="J327" s="5"/>
    </row>
    <row r="328" spans="1:10" ht="15.75">
      <c r="A328" s="13" t="s">
        <v>23</v>
      </c>
      <c r="B328" s="13" t="s">
        <v>24</v>
      </c>
      <c r="C328" s="13" t="s">
        <v>25</v>
      </c>
      <c r="D328" s="69">
        <v>112736217</v>
      </c>
      <c r="E328" s="14">
        <v>112736413</v>
      </c>
      <c r="H328" s="9"/>
      <c r="I328" s="10"/>
      <c r="J328" s="5"/>
    </row>
    <row r="329" spans="1:10">
      <c r="A329" s="5"/>
      <c r="B329" s="6"/>
      <c r="C329" s="5"/>
      <c r="D329" s="35" t="s">
        <v>641</v>
      </c>
      <c r="E329" s="8"/>
      <c r="H329" s="9"/>
      <c r="I329" s="10"/>
      <c r="J329" s="5"/>
    </row>
    <row r="330" spans="1:10">
      <c r="A330" s="5"/>
      <c r="B330" s="6"/>
      <c r="C330" s="5"/>
      <c r="D330" s="7"/>
      <c r="E330" s="8"/>
      <c r="H330" s="9"/>
      <c r="I330" s="10"/>
      <c r="J330" s="5"/>
    </row>
    <row r="331" spans="1:10">
      <c r="A331" s="1" t="s">
        <v>0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3" t="s">
        <v>1429</v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95" t="s">
        <v>0</v>
      </c>
      <c r="B333" s="95" t="s">
        <v>2</v>
      </c>
      <c r="C333" s="95" t="s">
        <v>3</v>
      </c>
      <c r="D333" s="95" t="s">
        <v>4</v>
      </c>
      <c r="E333" s="95" t="s">
        <v>5</v>
      </c>
      <c r="F333" s="97" t="s">
        <v>6</v>
      </c>
      <c r="G333" s="98"/>
      <c r="H333" s="99"/>
      <c r="I333" s="95" t="s">
        <v>7</v>
      </c>
      <c r="J333" s="95" t="s">
        <v>8</v>
      </c>
    </row>
    <row r="334" spans="1:10">
      <c r="A334" s="96"/>
      <c r="B334" s="96"/>
      <c r="C334" s="96"/>
      <c r="D334" s="96"/>
      <c r="E334" s="96"/>
      <c r="F334" s="4" t="s">
        <v>9</v>
      </c>
      <c r="G334" s="4" t="s">
        <v>10</v>
      </c>
      <c r="H334" s="4" t="s">
        <v>11</v>
      </c>
      <c r="I334" s="96"/>
      <c r="J334" s="96"/>
    </row>
    <row r="335" spans="1:10">
      <c r="A335" s="5" t="s">
        <v>1486</v>
      </c>
      <c r="B335" s="6">
        <v>44968.541661388888</v>
      </c>
      <c r="C335" s="5" t="s">
        <v>203</v>
      </c>
      <c r="D335" s="7"/>
      <c r="E335" s="8"/>
      <c r="F335" s="9">
        <v>2770.08</v>
      </c>
      <c r="I335" s="10" t="s">
        <v>9</v>
      </c>
      <c r="J335" s="5" t="s">
        <v>203</v>
      </c>
    </row>
    <row r="336" spans="1:10">
      <c r="A336" s="11" t="s">
        <v>22</v>
      </c>
      <c r="B336" s="3"/>
      <c r="C336" s="3"/>
      <c r="D336" s="7"/>
      <c r="E336" s="8"/>
      <c r="H336" s="9"/>
      <c r="I336" s="10"/>
      <c r="J336" s="5"/>
    </row>
    <row r="337" spans="1:10" ht="15.75">
      <c r="A337" s="13" t="s">
        <v>23</v>
      </c>
      <c r="B337" s="13" t="s">
        <v>24</v>
      </c>
      <c r="C337" s="13" t="s">
        <v>25</v>
      </c>
      <c r="D337" s="69">
        <v>112745104</v>
      </c>
      <c r="E337" s="14">
        <v>112761180</v>
      </c>
      <c r="H337" s="9"/>
      <c r="I337" s="10"/>
      <c r="J337" s="5"/>
    </row>
    <row r="338" spans="1:10">
      <c r="D338" s="35" t="s">
        <v>641</v>
      </c>
    </row>
    <row r="340" spans="1:10">
      <c r="A340" s="1" t="s">
        <v>0</v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>
      <c r="A341" s="3" t="s">
        <v>1496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95" t="s">
        <v>0</v>
      </c>
      <c r="B342" s="95" t="s">
        <v>2</v>
      </c>
      <c r="C342" s="95" t="s">
        <v>3</v>
      </c>
      <c r="D342" s="95" t="s">
        <v>4</v>
      </c>
      <c r="E342" s="95" t="s">
        <v>5</v>
      </c>
      <c r="F342" s="97" t="s">
        <v>6</v>
      </c>
      <c r="G342" s="98"/>
      <c r="H342" s="99"/>
      <c r="I342" s="95" t="s">
        <v>7</v>
      </c>
      <c r="J342" s="95" t="s">
        <v>8</v>
      </c>
    </row>
    <row r="343" spans="1:10">
      <c r="A343" s="96"/>
      <c r="B343" s="96"/>
      <c r="C343" s="96"/>
      <c r="D343" s="96"/>
      <c r="E343" s="96"/>
      <c r="F343" s="4" t="s">
        <v>9</v>
      </c>
      <c r="G343" s="4" t="s">
        <v>10</v>
      </c>
      <c r="H343" s="4" t="s">
        <v>11</v>
      </c>
      <c r="I343" s="96"/>
      <c r="J343" s="96"/>
    </row>
    <row r="344" spans="1:10">
      <c r="A344" s="5" t="s">
        <v>1527</v>
      </c>
      <c r="B344" s="6">
        <v>44970.791045324077</v>
      </c>
      <c r="C344" s="5" t="s">
        <v>203</v>
      </c>
      <c r="D344" s="7"/>
      <c r="E344" s="8"/>
      <c r="F344" s="9">
        <v>2847.9</v>
      </c>
      <c r="I344" s="10" t="s">
        <v>9</v>
      </c>
      <c r="J344" s="5" t="s">
        <v>203</v>
      </c>
    </row>
    <row r="345" spans="1:10">
      <c r="A345" s="11" t="s">
        <v>22</v>
      </c>
      <c r="B345" s="3"/>
      <c r="C345" s="3"/>
      <c r="D345" s="7"/>
      <c r="E345" s="8"/>
      <c r="H345" s="9"/>
      <c r="I345" s="10"/>
      <c r="J345" s="5"/>
    </row>
    <row r="346" spans="1:10" ht="15.75">
      <c r="A346" s="13" t="s">
        <v>23</v>
      </c>
      <c r="B346" s="13" t="s">
        <v>24</v>
      </c>
      <c r="C346" s="13" t="s">
        <v>25</v>
      </c>
      <c r="D346" s="69">
        <v>112774020</v>
      </c>
      <c r="E346" s="14">
        <v>112774163</v>
      </c>
      <c r="H346" s="9"/>
      <c r="I346" s="10"/>
      <c r="J346" s="5"/>
    </row>
    <row r="347" spans="1:10">
      <c r="D347" s="35" t="s">
        <v>641</v>
      </c>
    </row>
    <row r="349" spans="1:10">
      <c r="A349" s="1" t="s">
        <v>0</v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>
      <c r="A350" s="3" t="s">
        <v>1535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95" t="s">
        <v>0</v>
      </c>
      <c r="B351" s="95" t="s">
        <v>2</v>
      </c>
      <c r="C351" s="95" t="s">
        <v>3</v>
      </c>
      <c r="D351" s="95" t="s">
        <v>4</v>
      </c>
      <c r="E351" s="95" t="s">
        <v>5</v>
      </c>
      <c r="F351" s="97" t="s">
        <v>6</v>
      </c>
      <c r="G351" s="98"/>
      <c r="H351" s="99"/>
      <c r="I351" s="95" t="s">
        <v>7</v>
      </c>
      <c r="J351" s="95" t="s">
        <v>8</v>
      </c>
    </row>
    <row r="352" spans="1:10">
      <c r="A352" s="96"/>
      <c r="B352" s="96"/>
      <c r="C352" s="96"/>
      <c r="D352" s="96"/>
      <c r="E352" s="96"/>
      <c r="F352" s="4" t="s">
        <v>9</v>
      </c>
      <c r="G352" s="4" t="s">
        <v>10</v>
      </c>
      <c r="H352" s="4" t="s">
        <v>11</v>
      </c>
      <c r="I352" s="96"/>
      <c r="J352" s="96"/>
    </row>
    <row r="353" spans="1:10">
      <c r="A353" s="5" t="s">
        <v>1565</v>
      </c>
      <c r="B353" s="6">
        <v>44971.790524108794</v>
      </c>
      <c r="C353" s="5" t="s">
        <v>203</v>
      </c>
      <c r="D353" s="7"/>
      <c r="E353" s="8"/>
      <c r="F353" s="9">
        <v>2457.4</v>
      </c>
      <c r="I353" s="10" t="s">
        <v>9</v>
      </c>
      <c r="J353" s="5" t="s">
        <v>203</v>
      </c>
    </row>
    <row r="354" spans="1:10">
      <c r="A354" s="11" t="s">
        <v>22</v>
      </c>
      <c r="B354" s="3"/>
      <c r="C354" s="3"/>
      <c r="D354" s="7"/>
      <c r="E354" s="8"/>
      <c r="H354" s="9"/>
      <c r="I354" s="10"/>
      <c r="J354" s="5"/>
    </row>
    <row r="355" spans="1:10" ht="15.75">
      <c r="A355" s="13" t="s">
        <v>23</v>
      </c>
      <c r="B355" s="13" t="s">
        <v>24</v>
      </c>
      <c r="C355" s="13" t="s">
        <v>25</v>
      </c>
      <c r="D355" s="69">
        <v>112775856</v>
      </c>
      <c r="E355" s="14">
        <v>112782356</v>
      </c>
      <c r="H355" s="9"/>
      <c r="I355" s="10"/>
      <c r="J355" s="5"/>
    </row>
    <row r="356" spans="1:10">
      <c r="D356" s="35" t="s">
        <v>641</v>
      </c>
    </row>
    <row r="358" spans="1:10">
      <c r="A358" s="1" t="s">
        <v>0</v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>
      <c r="A359" s="3" t="s">
        <v>1572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95" t="s">
        <v>0</v>
      </c>
      <c r="B360" s="95" t="s">
        <v>2</v>
      </c>
      <c r="C360" s="95" t="s">
        <v>3</v>
      </c>
      <c r="D360" s="95" t="s">
        <v>4</v>
      </c>
      <c r="E360" s="95" t="s">
        <v>5</v>
      </c>
      <c r="F360" s="97" t="s">
        <v>6</v>
      </c>
      <c r="G360" s="98"/>
      <c r="H360" s="99"/>
      <c r="I360" s="95" t="s">
        <v>7</v>
      </c>
      <c r="J360" s="95" t="s">
        <v>8</v>
      </c>
    </row>
    <row r="361" spans="1:10">
      <c r="A361" s="96"/>
      <c r="B361" s="96"/>
      <c r="C361" s="96"/>
      <c r="D361" s="96"/>
      <c r="E361" s="96"/>
      <c r="F361" s="4" t="s">
        <v>9</v>
      </c>
      <c r="G361" s="4" t="s">
        <v>10</v>
      </c>
      <c r="H361" s="4" t="s">
        <v>11</v>
      </c>
      <c r="I361" s="96"/>
      <c r="J361" s="96"/>
    </row>
    <row r="362" spans="1:10">
      <c r="A362" s="5" t="s">
        <v>1604</v>
      </c>
      <c r="B362" s="6">
        <v>44972.777119293984</v>
      </c>
      <c r="C362" s="5" t="s">
        <v>203</v>
      </c>
      <c r="D362" s="7"/>
      <c r="E362" s="8"/>
      <c r="F362" s="9">
        <v>1029.32</v>
      </c>
      <c r="I362" s="10" t="s">
        <v>9</v>
      </c>
      <c r="J362" s="5" t="s">
        <v>203</v>
      </c>
    </row>
    <row r="363" spans="1:10">
      <c r="A363" s="11" t="s">
        <v>22</v>
      </c>
      <c r="B363" s="3"/>
      <c r="C363" s="3"/>
      <c r="D363" s="7"/>
      <c r="E363" s="8"/>
      <c r="H363" s="9"/>
      <c r="I363" s="10"/>
      <c r="J363" s="5"/>
    </row>
    <row r="364" spans="1:10" ht="15.75">
      <c r="A364" s="13" t="s">
        <v>23</v>
      </c>
      <c r="B364" s="13" t="s">
        <v>24</v>
      </c>
      <c r="C364" s="13" t="s">
        <v>25</v>
      </c>
      <c r="D364" s="69">
        <v>112790254</v>
      </c>
      <c r="E364" s="14">
        <v>112790566</v>
      </c>
      <c r="H364" s="9"/>
      <c r="I364" s="10"/>
      <c r="J364" s="5"/>
    </row>
    <row r="365" spans="1:10">
      <c r="D365" s="35" t="s">
        <v>641</v>
      </c>
    </row>
    <row r="367" spans="1:10">
      <c r="A367" s="1" t="s">
        <v>0</v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>
      <c r="A368" s="3" t="s">
        <v>1612</v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>
      <c r="A369" s="95" t="s">
        <v>0</v>
      </c>
      <c r="B369" s="95" t="s">
        <v>2</v>
      </c>
      <c r="C369" s="95" t="s">
        <v>3</v>
      </c>
      <c r="D369" s="95" t="s">
        <v>4</v>
      </c>
      <c r="E369" s="95" t="s">
        <v>5</v>
      </c>
      <c r="F369" s="97" t="s">
        <v>6</v>
      </c>
      <c r="G369" s="98"/>
      <c r="H369" s="99"/>
      <c r="I369" s="95" t="s">
        <v>7</v>
      </c>
      <c r="J369" s="95" t="s">
        <v>8</v>
      </c>
    </row>
    <row r="370" spans="1:10">
      <c r="A370" s="96"/>
      <c r="B370" s="96"/>
      <c r="C370" s="96"/>
      <c r="D370" s="96"/>
      <c r="E370" s="96"/>
      <c r="F370" s="4" t="s">
        <v>9</v>
      </c>
      <c r="G370" s="4" t="s">
        <v>10</v>
      </c>
      <c r="H370" s="4" t="s">
        <v>11</v>
      </c>
      <c r="I370" s="96"/>
      <c r="J370" s="96"/>
    </row>
    <row r="371" spans="1:10">
      <c r="A371" s="5" t="s">
        <v>1644</v>
      </c>
      <c r="B371" s="6">
        <v>44973.791969398146</v>
      </c>
      <c r="C371" s="5" t="s">
        <v>203</v>
      </c>
      <c r="D371" s="7"/>
      <c r="E371" s="8"/>
      <c r="F371" s="9">
        <v>1817.7</v>
      </c>
      <c r="I371" s="10" t="s">
        <v>9</v>
      </c>
      <c r="J371" s="5" t="s">
        <v>203</v>
      </c>
    </row>
    <row r="372" spans="1:10">
      <c r="A372" s="11" t="s">
        <v>22</v>
      </c>
      <c r="B372" s="3"/>
      <c r="C372" s="3"/>
      <c r="D372" s="7"/>
      <c r="E372" s="8"/>
      <c r="H372" s="9"/>
      <c r="I372" s="10"/>
      <c r="J372" s="8"/>
    </row>
    <row r="373" spans="1:10" ht="15.75">
      <c r="A373" s="13" t="s">
        <v>23</v>
      </c>
      <c r="B373" s="13" t="s">
        <v>24</v>
      </c>
      <c r="C373" s="13" t="s">
        <v>25</v>
      </c>
      <c r="D373" s="69">
        <v>112799855</v>
      </c>
      <c r="E373" s="14">
        <v>112800011</v>
      </c>
      <c r="H373" s="9"/>
      <c r="I373" s="10"/>
      <c r="J373" s="8"/>
    </row>
    <row r="374" spans="1:10">
      <c r="D374" s="35" t="s">
        <v>641</v>
      </c>
    </row>
    <row r="376" spans="1:10">
      <c r="A376" s="1" t="s">
        <v>0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3" t="s">
        <v>1656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95" t="s">
        <v>0</v>
      </c>
      <c r="B378" s="95" t="s">
        <v>2</v>
      </c>
      <c r="C378" s="95" t="s">
        <v>3</v>
      </c>
      <c r="D378" s="95" t="s">
        <v>4</v>
      </c>
      <c r="E378" s="95" t="s">
        <v>5</v>
      </c>
      <c r="F378" s="97" t="s">
        <v>6</v>
      </c>
      <c r="G378" s="98"/>
      <c r="H378" s="99"/>
      <c r="I378" s="95" t="s">
        <v>7</v>
      </c>
      <c r="J378" s="95" t="s">
        <v>8</v>
      </c>
    </row>
    <row r="379" spans="1:10">
      <c r="A379" s="96"/>
      <c r="B379" s="96"/>
      <c r="C379" s="96"/>
      <c r="D379" s="96"/>
      <c r="E379" s="96"/>
      <c r="F379" s="4" t="s">
        <v>9</v>
      </c>
      <c r="G379" s="4" t="s">
        <v>10</v>
      </c>
      <c r="H379" s="4" t="s">
        <v>11</v>
      </c>
      <c r="I379" s="96"/>
      <c r="J379" s="96"/>
    </row>
    <row r="380" spans="1:10">
      <c r="A380" s="5" t="s">
        <v>1709</v>
      </c>
      <c r="B380" s="6">
        <v>44974.791821412036</v>
      </c>
      <c r="C380" s="5" t="s">
        <v>203</v>
      </c>
      <c r="D380" s="7"/>
      <c r="E380" s="8"/>
      <c r="F380" s="9">
        <v>1315.87</v>
      </c>
      <c r="I380" s="10" t="s">
        <v>9</v>
      </c>
      <c r="J380" s="5" t="s">
        <v>203</v>
      </c>
    </row>
    <row r="381" spans="1:10">
      <c r="A381" s="5" t="s">
        <v>1709</v>
      </c>
      <c r="B381" s="6">
        <v>44974.791821412036</v>
      </c>
      <c r="C381" s="5" t="s">
        <v>203</v>
      </c>
      <c r="D381" s="7"/>
      <c r="E381" s="8"/>
      <c r="H381" s="9">
        <v>148.19999999999999</v>
      </c>
      <c r="I381" s="10" t="s">
        <v>37</v>
      </c>
      <c r="J381" s="5" t="s">
        <v>203</v>
      </c>
    </row>
    <row r="382" spans="1:10">
      <c r="A382" s="11" t="s">
        <v>22</v>
      </c>
      <c r="B382" s="3"/>
      <c r="C382" s="3"/>
      <c r="D382" s="7"/>
      <c r="E382" s="8"/>
      <c r="G382" s="9"/>
      <c r="I382" s="10"/>
      <c r="J382" s="8"/>
    </row>
    <row r="383" spans="1:10" ht="15.75">
      <c r="A383" s="13" t="s">
        <v>23</v>
      </c>
      <c r="B383" s="13" t="s">
        <v>24</v>
      </c>
      <c r="C383" s="13" t="s">
        <v>25</v>
      </c>
      <c r="D383" s="69">
        <v>112799815</v>
      </c>
      <c r="E383" s="14">
        <v>112800012</v>
      </c>
      <c r="G383" s="9"/>
      <c r="I383" s="10"/>
      <c r="J383" s="8"/>
    </row>
    <row r="384" spans="1:10">
      <c r="A384" s="5"/>
      <c r="B384" s="6"/>
      <c r="C384" s="5"/>
      <c r="D384" s="35" t="s">
        <v>641</v>
      </c>
      <c r="E384" s="8"/>
      <c r="G384" s="9"/>
      <c r="I384" s="10"/>
      <c r="J384" s="8"/>
    </row>
    <row r="385" spans="1:10">
      <c r="A385" s="5"/>
      <c r="B385" s="6"/>
      <c r="C385" s="5"/>
      <c r="D385" s="7"/>
      <c r="E385" s="8"/>
      <c r="G385" s="9"/>
      <c r="I385" s="10"/>
      <c r="J385" s="8"/>
    </row>
    <row r="386" spans="1:10">
      <c r="A386" s="1" t="s">
        <v>0</v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3" t="s">
        <v>1649</v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>
      <c r="A388" s="95" t="s">
        <v>0</v>
      </c>
      <c r="B388" s="95" t="s">
        <v>2</v>
      </c>
      <c r="C388" s="95" t="s">
        <v>3</v>
      </c>
      <c r="D388" s="95" t="s">
        <v>4</v>
      </c>
      <c r="E388" s="95" t="s">
        <v>5</v>
      </c>
      <c r="F388" s="97" t="s">
        <v>6</v>
      </c>
      <c r="G388" s="98"/>
      <c r="H388" s="99"/>
      <c r="I388" s="95" t="s">
        <v>7</v>
      </c>
      <c r="J388" s="95" t="s">
        <v>8</v>
      </c>
    </row>
    <row r="389" spans="1:10">
      <c r="A389" s="96"/>
      <c r="B389" s="96"/>
      <c r="C389" s="96"/>
      <c r="D389" s="96"/>
      <c r="E389" s="96"/>
      <c r="F389" s="4" t="s">
        <v>9</v>
      </c>
      <c r="G389" s="4" t="s">
        <v>10</v>
      </c>
      <c r="H389" s="4" t="s">
        <v>11</v>
      </c>
      <c r="I389" s="96"/>
      <c r="J389" s="96"/>
    </row>
    <row r="390" spans="1:10">
      <c r="A390" s="5" t="s">
        <v>1710</v>
      </c>
      <c r="B390" s="6">
        <v>44975.545806377311</v>
      </c>
      <c r="C390" s="5" t="s">
        <v>203</v>
      </c>
      <c r="D390" s="7"/>
      <c r="E390" s="8"/>
      <c r="F390" s="9">
        <v>1173.55</v>
      </c>
      <c r="I390" s="10" t="s">
        <v>9</v>
      </c>
      <c r="J390" s="5" t="s">
        <v>203</v>
      </c>
    </row>
    <row r="391" spans="1:10">
      <c r="A391" s="11" t="s">
        <v>22</v>
      </c>
      <c r="B391" s="3"/>
      <c r="C391" s="3"/>
      <c r="D391" s="7"/>
      <c r="E391" s="8"/>
      <c r="G391" s="9"/>
      <c r="I391" s="10"/>
      <c r="J391" s="8"/>
    </row>
    <row r="392" spans="1:10" ht="15.75">
      <c r="A392" s="13" t="s">
        <v>23</v>
      </c>
      <c r="B392" s="13" t="s">
        <v>24</v>
      </c>
      <c r="C392" s="13" t="s">
        <v>25</v>
      </c>
      <c r="D392" s="69">
        <v>112808033</v>
      </c>
      <c r="E392" s="14">
        <v>112808179</v>
      </c>
      <c r="G392" s="9"/>
      <c r="I392" s="10"/>
      <c r="J392" s="8"/>
    </row>
    <row r="393" spans="1:10">
      <c r="A393" s="5"/>
      <c r="B393" s="6"/>
      <c r="C393" s="5"/>
      <c r="D393" s="35" t="s">
        <v>641</v>
      </c>
      <c r="E393" s="8"/>
      <c r="G393" s="9"/>
      <c r="I393" s="10"/>
      <c r="J393" s="8"/>
    </row>
    <row r="395" spans="1:10">
      <c r="A395" s="1" t="s">
        <v>0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3" t="s">
        <v>1714</v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95" t="s">
        <v>0</v>
      </c>
      <c r="B397" s="95" t="s">
        <v>2</v>
      </c>
      <c r="C397" s="95" t="s">
        <v>3</v>
      </c>
      <c r="D397" s="95" t="s">
        <v>4</v>
      </c>
      <c r="E397" s="95" t="s">
        <v>5</v>
      </c>
      <c r="F397" s="97" t="s">
        <v>6</v>
      </c>
      <c r="G397" s="98"/>
      <c r="H397" s="99"/>
      <c r="I397" s="95" t="s">
        <v>7</v>
      </c>
      <c r="J397" s="95" t="s">
        <v>8</v>
      </c>
    </row>
    <row r="398" spans="1:10">
      <c r="A398" s="96"/>
      <c r="B398" s="96"/>
      <c r="C398" s="96"/>
      <c r="D398" s="96"/>
      <c r="E398" s="96"/>
      <c r="F398" s="4" t="s">
        <v>9</v>
      </c>
      <c r="G398" s="4" t="s">
        <v>10</v>
      </c>
      <c r="H398" s="4" t="s">
        <v>11</v>
      </c>
      <c r="I398" s="96"/>
      <c r="J398" s="96"/>
    </row>
    <row r="399" spans="1:10">
      <c r="A399" s="40" t="s">
        <v>1715</v>
      </c>
      <c r="B399" s="52"/>
      <c r="C399" s="40"/>
      <c r="D399" s="23"/>
      <c r="E399" s="8"/>
      <c r="H399" s="9"/>
      <c r="I399" s="5"/>
      <c r="J399" s="8"/>
    </row>
    <row r="400" spans="1:10">
      <c r="A400" s="11" t="s">
        <v>22</v>
      </c>
      <c r="B400" s="3"/>
      <c r="C400" s="3"/>
      <c r="D400" s="7"/>
      <c r="E400" s="8"/>
      <c r="G400" s="9"/>
      <c r="I400" s="10"/>
      <c r="J400" s="8"/>
    </row>
    <row r="401" spans="1:10">
      <c r="A401" s="13" t="s">
        <v>23</v>
      </c>
      <c r="B401" s="13" t="s">
        <v>24</v>
      </c>
      <c r="C401" s="13" t="s">
        <v>25</v>
      </c>
      <c r="D401" s="7"/>
      <c r="E401" s="8"/>
      <c r="G401" s="9"/>
      <c r="I401" s="10"/>
      <c r="J401" s="8"/>
    </row>
    <row r="403" spans="1:10">
      <c r="A403" s="1" t="s">
        <v>0</v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3" t="s">
        <v>1716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95" t="s">
        <v>0</v>
      </c>
      <c r="B405" s="95" t="s">
        <v>2</v>
      </c>
      <c r="C405" s="95" t="s">
        <v>3</v>
      </c>
      <c r="D405" s="95" t="s">
        <v>4</v>
      </c>
      <c r="E405" s="95" t="s">
        <v>5</v>
      </c>
      <c r="F405" s="97" t="s">
        <v>6</v>
      </c>
      <c r="G405" s="98"/>
      <c r="H405" s="99"/>
      <c r="I405" s="95" t="s">
        <v>7</v>
      </c>
      <c r="J405" s="95" t="s">
        <v>8</v>
      </c>
    </row>
    <row r="406" spans="1:10">
      <c r="A406" s="96"/>
      <c r="B406" s="96"/>
      <c r="C406" s="96"/>
      <c r="D406" s="96"/>
      <c r="E406" s="96"/>
      <c r="F406" s="4" t="s">
        <v>9</v>
      </c>
      <c r="G406" s="4" t="s">
        <v>10</v>
      </c>
      <c r="H406" s="4" t="s">
        <v>11</v>
      </c>
      <c r="I406" s="96"/>
      <c r="J406" s="96"/>
    </row>
    <row r="407" spans="1:10">
      <c r="A407" s="40" t="s">
        <v>1715</v>
      </c>
      <c r="B407" s="52"/>
      <c r="C407" s="40"/>
      <c r="D407" s="23"/>
      <c r="E407" s="8"/>
      <c r="H407" s="9"/>
      <c r="I407" s="5"/>
      <c r="J407" s="8"/>
    </row>
    <row r="408" spans="1:10">
      <c r="A408" s="11" t="s">
        <v>22</v>
      </c>
      <c r="B408" s="3"/>
      <c r="C408" s="3"/>
      <c r="D408" s="7"/>
      <c r="E408" s="8"/>
      <c r="G408" s="9"/>
      <c r="I408" s="10"/>
      <c r="J408" s="8"/>
    </row>
    <row r="409" spans="1:10">
      <c r="A409" s="13" t="s">
        <v>23</v>
      </c>
      <c r="B409" s="13" t="s">
        <v>24</v>
      </c>
      <c r="C409" s="13" t="s">
        <v>25</v>
      </c>
    </row>
    <row r="412" spans="1:10">
      <c r="A412" s="1" t="s">
        <v>0</v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3" t="s">
        <v>1728</v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95" t="s">
        <v>0</v>
      </c>
      <c r="B414" s="95" t="s">
        <v>2</v>
      </c>
      <c r="C414" s="95" t="s">
        <v>3</v>
      </c>
      <c r="D414" s="95" t="s">
        <v>4</v>
      </c>
      <c r="E414" s="95" t="s">
        <v>5</v>
      </c>
      <c r="F414" s="97" t="s">
        <v>6</v>
      </c>
      <c r="G414" s="98"/>
      <c r="H414" s="99"/>
      <c r="I414" s="95" t="s">
        <v>7</v>
      </c>
      <c r="J414" s="95" t="s">
        <v>8</v>
      </c>
    </row>
    <row r="415" spans="1:10">
      <c r="A415" s="96"/>
      <c r="B415" s="96"/>
      <c r="C415" s="96"/>
      <c r="D415" s="96"/>
      <c r="E415" s="96"/>
      <c r="F415" s="4" t="s">
        <v>9</v>
      </c>
      <c r="G415" s="4" t="s">
        <v>10</v>
      </c>
      <c r="H415" s="4" t="s">
        <v>11</v>
      </c>
      <c r="I415" s="96"/>
      <c r="J415" s="96"/>
    </row>
    <row r="416" spans="1:10">
      <c r="A416" s="5" t="s">
        <v>1765</v>
      </c>
      <c r="B416" s="6">
        <v>44979.791099120368</v>
      </c>
      <c r="C416" s="5" t="s">
        <v>203</v>
      </c>
      <c r="D416" s="7"/>
      <c r="E416" s="8"/>
      <c r="F416" s="9">
        <v>2725.41</v>
      </c>
      <c r="I416" s="10" t="s">
        <v>9</v>
      </c>
      <c r="J416" s="5" t="s">
        <v>203</v>
      </c>
    </row>
    <row r="417" spans="1:10">
      <c r="A417" s="11" t="s">
        <v>22</v>
      </c>
      <c r="B417" s="3"/>
      <c r="C417" s="3"/>
      <c r="D417" s="7"/>
      <c r="E417" s="8"/>
      <c r="H417" s="9"/>
      <c r="I417" s="10"/>
      <c r="J417" s="5"/>
    </row>
    <row r="418" spans="1:10">
      <c r="A418" s="13" t="s">
        <v>23</v>
      </c>
      <c r="B418" s="13" t="s">
        <v>24</v>
      </c>
      <c r="C418" s="13" t="s">
        <v>25</v>
      </c>
      <c r="D418" s="7"/>
      <c r="E418" s="8"/>
      <c r="H418" s="9"/>
      <c r="I418" s="10"/>
      <c r="J418" s="5"/>
    </row>
  </sheetData>
  <mergeCells count="368">
    <mergeCell ref="A397:A398"/>
    <mergeCell ref="B397:B398"/>
    <mergeCell ref="C397:C398"/>
    <mergeCell ref="D397:D398"/>
    <mergeCell ref="E397:E398"/>
    <mergeCell ref="F397:H397"/>
    <mergeCell ref="I397:I398"/>
    <mergeCell ref="J397:J398"/>
    <mergeCell ref="A405:A406"/>
    <mergeCell ref="B405:B406"/>
    <mergeCell ref="C405:C406"/>
    <mergeCell ref="D405:D406"/>
    <mergeCell ref="E405:E406"/>
    <mergeCell ref="F405:H405"/>
    <mergeCell ref="I405:I406"/>
    <mergeCell ref="J405:J406"/>
    <mergeCell ref="A388:A389"/>
    <mergeCell ref="B388:B389"/>
    <mergeCell ref="C388:C389"/>
    <mergeCell ref="D388:D389"/>
    <mergeCell ref="E388:E389"/>
    <mergeCell ref="F388:H388"/>
    <mergeCell ref="I388:I389"/>
    <mergeCell ref="J388:J389"/>
    <mergeCell ref="A378:A379"/>
    <mergeCell ref="B378:B379"/>
    <mergeCell ref="C378:C379"/>
    <mergeCell ref="D378:D379"/>
    <mergeCell ref="E378:E379"/>
    <mergeCell ref="F378:H378"/>
    <mergeCell ref="I351:I352"/>
    <mergeCell ref="J351:J352"/>
    <mergeCell ref="A351:A352"/>
    <mergeCell ref="B351:B352"/>
    <mergeCell ref="C351:C352"/>
    <mergeCell ref="D351:D352"/>
    <mergeCell ref="E351:E352"/>
    <mergeCell ref="F351:H351"/>
    <mergeCell ref="I378:I379"/>
    <mergeCell ref="J378:J379"/>
    <mergeCell ref="A369:A370"/>
    <mergeCell ref="B369:B370"/>
    <mergeCell ref="C369:C370"/>
    <mergeCell ref="D369:D370"/>
    <mergeCell ref="E369:E370"/>
    <mergeCell ref="F369:H369"/>
    <mergeCell ref="I369:I370"/>
    <mergeCell ref="J369:J370"/>
    <mergeCell ref="A314:A315"/>
    <mergeCell ref="B314:B315"/>
    <mergeCell ref="C314:C315"/>
    <mergeCell ref="D314:D315"/>
    <mergeCell ref="E314:E315"/>
    <mergeCell ref="F314:H314"/>
    <mergeCell ref="I314:I315"/>
    <mergeCell ref="J314:J315"/>
    <mergeCell ref="A324:A325"/>
    <mergeCell ref="B324:B325"/>
    <mergeCell ref="C324:C325"/>
    <mergeCell ref="D324:D325"/>
    <mergeCell ref="E324:E325"/>
    <mergeCell ref="F324:H324"/>
    <mergeCell ref="I324:I325"/>
    <mergeCell ref="J324:J325"/>
    <mergeCell ref="A294:A295"/>
    <mergeCell ref="B294:B295"/>
    <mergeCell ref="C294:C295"/>
    <mergeCell ref="D294:D295"/>
    <mergeCell ref="E294:E295"/>
    <mergeCell ref="F294:H294"/>
    <mergeCell ref="I294:I295"/>
    <mergeCell ref="J294:J295"/>
    <mergeCell ref="A303:A304"/>
    <mergeCell ref="B303:B304"/>
    <mergeCell ref="C303:C304"/>
    <mergeCell ref="D303:D304"/>
    <mergeCell ref="E303:E304"/>
    <mergeCell ref="F303:H303"/>
    <mergeCell ref="I303:I304"/>
    <mergeCell ref="J303:J304"/>
    <mergeCell ref="I275:I276"/>
    <mergeCell ref="J275:J276"/>
    <mergeCell ref="A275:A276"/>
    <mergeCell ref="B275:B276"/>
    <mergeCell ref="C275:C276"/>
    <mergeCell ref="D275:D276"/>
    <mergeCell ref="E275:E276"/>
    <mergeCell ref="F275:H275"/>
    <mergeCell ref="I284:I285"/>
    <mergeCell ref="J284:J285"/>
    <mergeCell ref="A284:A285"/>
    <mergeCell ref="B284:B285"/>
    <mergeCell ref="C284:C285"/>
    <mergeCell ref="D284:D285"/>
    <mergeCell ref="E284:E285"/>
    <mergeCell ref="F284:H284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A174:A175"/>
    <mergeCell ref="B174:B175"/>
    <mergeCell ref="C174:C175"/>
    <mergeCell ref="D174:D175"/>
    <mergeCell ref="E174:E175"/>
    <mergeCell ref="F174:H174"/>
    <mergeCell ref="I174:I175"/>
    <mergeCell ref="J174:J175"/>
    <mergeCell ref="A192:A193"/>
    <mergeCell ref="B192:B193"/>
    <mergeCell ref="C192:C193"/>
    <mergeCell ref="D192:D193"/>
    <mergeCell ref="E192:E193"/>
    <mergeCell ref="F192:H192"/>
    <mergeCell ref="I192:I193"/>
    <mergeCell ref="J192:J193"/>
    <mergeCell ref="I183:I184"/>
    <mergeCell ref="J183:J184"/>
    <mergeCell ref="A183:A184"/>
    <mergeCell ref="B183:B184"/>
    <mergeCell ref="C183:C184"/>
    <mergeCell ref="D183:D184"/>
    <mergeCell ref="E183:E184"/>
    <mergeCell ref="F183:H183"/>
    <mergeCell ref="I165:I166"/>
    <mergeCell ref="J165:J166"/>
    <mergeCell ref="A165:A166"/>
    <mergeCell ref="B165:B166"/>
    <mergeCell ref="C165:C166"/>
    <mergeCell ref="D165:D166"/>
    <mergeCell ref="E165:E166"/>
    <mergeCell ref="F165:H165"/>
    <mergeCell ref="A156:A157"/>
    <mergeCell ref="B156:B157"/>
    <mergeCell ref="C156:C157"/>
    <mergeCell ref="D156:D157"/>
    <mergeCell ref="E156:E157"/>
    <mergeCell ref="F156:H156"/>
    <mergeCell ref="I156:I157"/>
    <mergeCell ref="J156:J157"/>
    <mergeCell ref="I84:I85"/>
    <mergeCell ref="J84:J85"/>
    <mergeCell ref="A84:A85"/>
    <mergeCell ref="B84:B85"/>
    <mergeCell ref="C84:C85"/>
    <mergeCell ref="D84:D85"/>
    <mergeCell ref="E84:E85"/>
    <mergeCell ref="F84:H84"/>
    <mergeCell ref="A120:A121"/>
    <mergeCell ref="B120:B121"/>
    <mergeCell ref="C120:C121"/>
    <mergeCell ref="D120:D121"/>
    <mergeCell ref="E120:E121"/>
    <mergeCell ref="F120:H120"/>
    <mergeCell ref="I120:I121"/>
    <mergeCell ref="J120:J121"/>
    <mergeCell ref="I93:I94"/>
    <mergeCell ref="J93:J94"/>
    <mergeCell ref="A93:A94"/>
    <mergeCell ref="B93:B94"/>
    <mergeCell ref="C93:C94"/>
    <mergeCell ref="D93:D94"/>
    <mergeCell ref="E93:E94"/>
    <mergeCell ref="F93:H93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F30:H30"/>
    <mergeCell ref="I30:I31"/>
    <mergeCell ref="J30:J31"/>
    <mergeCell ref="A30:A31"/>
    <mergeCell ref="B30:B31"/>
    <mergeCell ref="C30:C31"/>
    <mergeCell ref="D30:D31"/>
    <mergeCell ref="E30:E31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66:H66"/>
    <mergeCell ref="I66:I67"/>
    <mergeCell ref="J66:J67"/>
    <mergeCell ref="A66:A67"/>
    <mergeCell ref="B66:B67"/>
    <mergeCell ref="C66:C67"/>
    <mergeCell ref="D66:D67"/>
    <mergeCell ref="E66:E67"/>
    <mergeCell ref="J75:J76"/>
    <mergeCell ref="D75:D76"/>
    <mergeCell ref="E75:E76"/>
    <mergeCell ref="A75:A76"/>
    <mergeCell ref="B75:B76"/>
    <mergeCell ref="C75:C76"/>
    <mergeCell ref="F75:H75"/>
    <mergeCell ref="I75:I76"/>
    <mergeCell ref="I102:I103"/>
    <mergeCell ref="J102:J103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02:A103"/>
    <mergeCell ref="B102:B103"/>
    <mergeCell ref="C102:C103"/>
    <mergeCell ref="D102:D103"/>
    <mergeCell ref="E102:E103"/>
    <mergeCell ref="F102:H102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333:I334"/>
    <mergeCell ref="J333:J334"/>
    <mergeCell ref="A333:A334"/>
    <mergeCell ref="B333:B334"/>
    <mergeCell ref="C333:C334"/>
    <mergeCell ref="D333:D334"/>
    <mergeCell ref="E333:E334"/>
    <mergeCell ref="F333:H333"/>
    <mergeCell ref="I239:I240"/>
    <mergeCell ref="J239:J240"/>
    <mergeCell ref="A239:A240"/>
    <mergeCell ref="B239:B240"/>
    <mergeCell ref="C239:C240"/>
    <mergeCell ref="D239:D240"/>
    <mergeCell ref="E239:E240"/>
    <mergeCell ref="F239:H239"/>
    <mergeCell ref="J257:J258"/>
    <mergeCell ref="A257:A258"/>
    <mergeCell ref="B257:B258"/>
    <mergeCell ref="C257:C258"/>
    <mergeCell ref="D257:D258"/>
    <mergeCell ref="E257:E258"/>
    <mergeCell ref="F257:H257"/>
    <mergeCell ref="I257:I258"/>
    <mergeCell ref="A414:A415"/>
    <mergeCell ref="B414:B415"/>
    <mergeCell ref="C414:C415"/>
    <mergeCell ref="D414:D415"/>
    <mergeCell ref="E414:E415"/>
    <mergeCell ref="F414:H414"/>
    <mergeCell ref="I414:I415"/>
    <mergeCell ref="J414:J415"/>
    <mergeCell ref="I342:I343"/>
    <mergeCell ref="J342:J343"/>
    <mergeCell ref="A342:A343"/>
    <mergeCell ref="B342:B343"/>
    <mergeCell ref="C342:C343"/>
    <mergeCell ref="D342:D343"/>
    <mergeCell ref="E342:E343"/>
    <mergeCell ref="F342:H342"/>
    <mergeCell ref="A360:A361"/>
    <mergeCell ref="B360:B361"/>
    <mergeCell ref="C360:C361"/>
    <mergeCell ref="D360:D361"/>
    <mergeCell ref="E360:E361"/>
    <mergeCell ref="F360:H360"/>
    <mergeCell ref="I360:I361"/>
    <mergeCell ref="J360:J36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234C-C544-4B0D-8A62-DD03B83DA87C}">
  <sheetPr>
    <tabColor theme="8"/>
  </sheetPr>
  <dimension ref="A1:J464"/>
  <sheetViews>
    <sheetView topLeftCell="A432" workbookViewId="0">
      <selection activeCell="E440" sqref="D440:E44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28515625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204</v>
      </c>
      <c r="B5" s="6">
        <v>44926.497293692133</v>
      </c>
      <c r="C5" s="5" t="s">
        <v>205</v>
      </c>
      <c r="D5" s="7"/>
      <c r="E5" s="8"/>
      <c r="F5" s="9">
        <v>8093.5</v>
      </c>
      <c r="I5" s="10" t="s">
        <v>9</v>
      </c>
      <c r="J5" s="5" t="s">
        <v>206</v>
      </c>
    </row>
    <row r="6" spans="1:10">
      <c r="A6" s="5" t="s">
        <v>204</v>
      </c>
      <c r="B6" s="6">
        <v>44926.497293692133</v>
      </c>
      <c r="C6" s="5" t="s">
        <v>205</v>
      </c>
      <c r="D6" s="7"/>
      <c r="E6" s="8"/>
      <c r="F6" s="9">
        <v>4473.2</v>
      </c>
      <c r="I6" s="10" t="s">
        <v>9</v>
      </c>
      <c r="J6" s="5" t="s">
        <v>207</v>
      </c>
    </row>
    <row r="7" spans="1:10">
      <c r="A7" s="11" t="s">
        <v>22</v>
      </c>
      <c r="B7" s="3"/>
      <c r="C7" s="3"/>
      <c r="D7" s="7"/>
      <c r="E7" s="8"/>
      <c r="F7" s="12">
        <f>SUM(F5:G6)</f>
        <v>12566.7</v>
      </c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14">
        <v>112516736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5" t="s">
        <v>0</v>
      </c>
      <c r="B13" s="95" t="s">
        <v>2</v>
      </c>
      <c r="C13" s="95" t="s">
        <v>3</v>
      </c>
      <c r="D13" s="95" t="s">
        <v>4</v>
      </c>
      <c r="E13" s="95" t="s">
        <v>5</v>
      </c>
      <c r="F13" s="97" t="s">
        <v>6</v>
      </c>
      <c r="G13" s="98"/>
      <c r="H13" s="99"/>
      <c r="I13" s="95" t="s">
        <v>7</v>
      </c>
      <c r="J13" s="95" t="s">
        <v>8</v>
      </c>
    </row>
    <row r="14" spans="1:10">
      <c r="A14" s="96"/>
      <c r="B14" s="96"/>
      <c r="C14" s="96"/>
      <c r="D14" s="96"/>
      <c r="E14" s="96"/>
      <c r="F14" s="4" t="s">
        <v>9</v>
      </c>
      <c r="G14" s="4" t="s">
        <v>10</v>
      </c>
      <c r="H14" s="4" t="s">
        <v>11</v>
      </c>
      <c r="I14" s="96"/>
      <c r="J14" s="96"/>
    </row>
    <row r="15" spans="1:10">
      <c r="A15" s="17" t="s">
        <v>270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5" t="s">
        <v>0</v>
      </c>
      <c r="B22" s="95" t="s">
        <v>2</v>
      </c>
      <c r="C22" s="95" t="s">
        <v>3</v>
      </c>
      <c r="D22" s="95" t="s">
        <v>4</v>
      </c>
      <c r="E22" s="95" t="s">
        <v>5</v>
      </c>
      <c r="F22" s="97" t="s">
        <v>6</v>
      </c>
      <c r="G22" s="98"/>
      <c r="H22" s="99"/>
      <c r="I22" s="95" t="s">
        <v>7</v>
      </c>
      <c r="J22" s="95" t="s">
        <v>8</v>
      </c>
    </row>
    <row r="23" spans="1:10">
      <c r="A23" s="96"/>
      <c r="B23" s="96"/>
      <c r="C23" s="96"/>
      <c r="D23" s="96"/>
      <c r="E23" s="96"/>
      <c r="F23" s="4" t="s">
        <v>9</v>
      </c>
      <c r="G23" s="4" t="s">
        <v>10</v>
      </c>
      <c r="H23" s="4" t="s">
        <v>11</v>
      </c>
      <c r="I23" s="96"/>
      <c r="J23" s="96"/>
    </row>
    <row r="24" spans="1:10">
      <c r="A24" s="5" t="s">
        <v>266</v>
      </c>
      <c r="B24" s="6">
        <v>44929.677893518521</v>
      </c>
      <c r="C24" s="5" t="s">
        <v>205</v>
      </c>
      <c r="D24" s="7"/>
      <c r="E24" s="8"/>
      <c r="F24" s="9">
        <v>671.8</v>
      </c>
      <c r="I24" s="10" t="s">
        <v>9</v>
      </c>
      <c r="J24" s="5" t="s">
        <v>207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>
      <c r="A26" s="13" t="s">
        <v>23</v>
      </c>
      <c r="B26" s="13" t="s">
        <v>24</v>
      </c>
      <c r="C26" s="13" t="s">
        <v>25</v>
      </c>
      <c r="D26" s="7"/>
      <c r="E26" s="8"/>
      <c r="H26" s="9"/>
      <c r="I26" s="10"/>
      <c r="J26" s="8"/>
    </row>
    <row r="27" spans="1:10" ht="15.75">
      <c r="D27" s="14">
        <v>112527788</v>
      </c>
    </row>
    <row r="28" spans="1:10" ht="15.75">
      <c r="D28" s="14">
        <v>112527778</v>
      </c>
      <c r="E28" s="26" t="s">
        <v>135</v>
      </c>
    </row>
    <row r="29" spans="1:10">
      <c r="A29" s="26">
        <v>112517660</v>
      </c>
      <c r="B29" s="26" t="s">
        <v>360</v>
      </c>
    </row>
    <row r="30" spans="1:10">
      <c r="A30" s="26">
        <v>112519278</v>
      </c>
      <c r="B30" s="26" t="s">
        <v>361</v>
      </c>
    </row>
    <row r="31" spans="1:10">
      <c r="A31" s="26">
        <v>112519281</v>
      </c>
      <c r="B31" s="26" t="s">
        <v>362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271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95" t="s">
        <v>0</v>
      </c>
      <c r="B35" s="95" t="s">
        <v>2</v>
      </c>
      <c r="C35" s="95" t="s">
        <v>3</v>
      </c>
      <c r="D35" s="95" t="s">
        <v>4</v>
      </c>
      <c r="E35" s="95" t="s">
        <v>5</v>
      </c>
      <c r="F35" s="97" t="s">
        <v>6</v>
      </c>
      <c r="G35" s="98"/>
      <c r="H35" s="99"/>
      <c r="I35" s="95" t="s">
        <v>7</v>
      </c>
      <c r="J35" s="95" t="s">
        <v>8</v>
      </c>
    </row>
    <row r="36" spans="1:10">
      <c r="A36" s="96"/>
      <c r="B36" s="96"/>
      <c r="C36" s="96"/>
      <c r="D36" s="96"/>
      <c r="E36" s="96"/>
      <c r="F36" s="4" t="s">
        <v>9</v>
      </c>
      <c r="G36" s="4" t="s">
        <v>10</v>
      </c>
      <c r="H36" s="4" t="s">
        <v>11</v>
      </c>
      <c r="I36" s="96"/>
      <c r="J36" s="96"/>
    </row>
    <row r="37" spans="1:10">
      <c r="A37" s="5" t="s">
        <v>307</v>
      </c>
      <c r="B37" s="6">
        <v>44930.704151006947</v>
      </c>
      <c r="C37" s="5" t="s">
        <v>205</v>
      </c>
      <c r="D37" s="7"/>
      <c r="E37" s="8"/>
      <c r="F37" s="9">
        <v>10193.200000000001</v>
      </c>
      <c r="I37" s="10" t="s">
        <v>9</v>
      </c>
      <c r="J37" s="5" t="s">
        <v>206</v>
      </c>
    </row>
    <row r="38" spans="1:10">
      <c r="A38" s="5" t="s">
        <v>307</v>
      </c>
      <c r="B38" s="6">
        <v>44930.704151006947</v>
      </c>
      <c r="C38" s="5" t="s">
        <v>205</v>
      </c>
      <c r="D38" s="7"/>
      <c r="E38" s="8"/>
      <c r="F38" s="9">
        <v>665</v>
      </c>
      <c r="I38" s="10" t="s">
        <v>9</v>
      </c>
      <c r="J38" s="5" t="s">
        <v>207</v>
      </c>
    </row>
    <row r="39" spans="1:10">
      <c r="A39" s="11" t="s">
        <v>22</v>
      </c>
      <c r="B39" s="3"/>
      <c r="C39" s="3"/>
      <c r="D39" s="7"/>
      <c r="E39" s="8"/>
      <c r="F39" s="20">
        <f>SUM(F37:G38)</f>
        <v>10858.2</v>
      </c>
      <c r="H39" s="9"/>
      <c r="I39" s="10"/>
      <c r="J39" s="8"/>
    </row>
    <row r="40" spans="1:10" ht="15.75">
      <c r="A40" s="13" t="s">
        <v>23</v>
      </c>
      <c r="B40" s="13" t="s">
        <v>24</v>
      </c>
      <c r="C40" s="13" t="s">
        <v>25</v>
      </c>
      <c r="D40" s="14">
        <v>112521523</v>
      </c>
      <c r="E40" s="8"/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323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95" t="s">
        <v>0</v>
      </c>
      <c r="B45" s="95" t="s">
        <v>2</v>
      </c>
      <c r="C45" s="95" t="s">
        <v>3</v>
      </c>
      <c r="D45" s="95" t="s">
        <v>4</v>
      </c>
      <c r="E45" s="95" t="s">
        <v>5</v>
      </c>
      <c r="F45" s="97" t="s">
        <v>6</v>
      </c>
      <c r="G45" s="98"/>
      <c r="H45" s="99"/>
      <c r="I45" s="95" t="s">
        <v>7</v>
      </c>
      <c r="J45" s="95" t="s">
        <v>8</v>
      </c>
    </row>
    <row r="46" spans="1:10">
      <c r="A46" s="96"/>
      <c r="B46" s="96"/>
      <c r="C46" s="96"/>
      <c r="D46" s="96"/>
      <c r="E46" s="96"/>
      <c r="F46" s="4" t="s">
        <v>9</v>
      </c>
      <c r="G46" s="4" t="s">
        <v>10</v>
      </c>
      <c r="H46" s="4" t="s">
        <v>11</v>
      </c>
      <c r="I46" s="96"/>
      <c r="J46" s="96"/>
    </row>
    <row r="47" spans="1:10">
      <c r="A47" s="5" t="s">
        <v>358</v>
      </c>
      <c r="B47" s="6">
        <v>44931.690012638886</v>
      </c>
      <c r="C47" s="5" t="s">
        <v>205</v>
      </c>
      <c r="D47" s="7"/>
      <c r="E47" s="8"/>
      <c r="F47" s="9">
        <v>5805.9</v>
      </c>
      <c r="I47" s="10" t="s">
        <v>9</v>
      </c>
      <c r="J47" s="5" t="s">
        <v>206</v>
      </c>
    </row>
    <row r="48" spans="1:10">
      <c r="A48" s="5" t="s">
        <v>358</v>
      </c>
      <c r="B48" s="6">
        <v>44931.690012638886</v>
      </c>
      <c r="C48" s="5" t="s">
        <v>205</v>
      </c>
      <c r="D48" s="7"/>
      <c r="E48" s="8"/>
      <c r="F48" s="9">
        <v>3608</v>
      </c>
      <c r="I48" s="10" t="s">
        <v>9</v>
      </c>
      <c r="J48" s="5" t="s">
        <v>207</v>
      </c>
    </row>
    <row r="49" spans="1:10">
      <c r="A49" s="11" t="s">
        <v>22</v>
      </c>
      <c r="B49" s="3"/>
      <c r="C49" s="3"/>
      <c r="D49" s="7"/>
      <c r="E49" s="8"/>
      <c r="F49" s="37">
        <f>SUM(F47:G48)</f>
        <v>9413.9</v>
      </c>
      <c r="H49" s="9"/>
      <c r="I49" s="10"/>
      <c r="J49" s="5"/>
    </row>
    <row r="50" spans="1:10" ht="15.75">
      <c r="A50" s="13" t="s">
        <v>23</v>
      </c>
      <c r="B50" s="13" t="s">
        <v>24</v>
      </c>
      <c r="C50" s="13" t="s">
        <v>25</v>
      </c>
      <c r="D50" s="14">
        <v>112556999</v>
      </c>
      <c r="E50" s="8"/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363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95" t="s">
        <v>0</v>
      </c>
      <c r="B55" s="95" t="s">
        <v>2</v>
      </c>
      <c r="C55" s="95" t="s">
        <v>3</v>
      </c>
      <c r="D55" s="95" t="s">
        <v>4</v>
      </c>
      <c r="E55" s="95" t="s">
        <v>5</v>
      </c>
      <c r="F55" s="97" t="s">
        <v>6</v>
      </c>
      <c r="G55" s="98"/>
      <c r="H55" s="99"/>
      <c r="I55" s="95" t="s">
        <v>7</v>
      </c>
      <c r="J55" s="95" t="s">
        <v>8</v>
      </c>
    </row>
    <row r="56" spans="1:10">
      <c r="A56" s="96"/>
      <c r="B56" s="96"/>
      <c r="C56" s="96"/>
      <c r="D56" s="96"/>
      <c r="E56" s="96"/>
      <c r="F56" s="4" t="s">
        <v>9</v>
      </c>
      <c r="G56" s="4" t="s">
        <v>10</v>
      </c>
      <c r="H56" s="4" t="s">
        <v>11</v>
      </c>
      <c r="I56" s="96"/>
      <c r="J56" s="96"/>
    </row>
    <row r="57" spans="1:10">
      <c r="A57" s="5" t="s">
        <v>423</v>
      </c>
      <c r="B57" s="6">
        <v>44932.72199539352</v>
      </c>
      <c r="C57" s="5" t="s">
        <v>205</v>
      </c>
      <c r="D57" s="7"/>
      <c r="E57" s="8"/>
      <c r="F57" s="9">
        <v>29744.5</v>
      </c>
      <c r="I57" s="10" t="s">
        <v>9</v>
      </c>
      <c r="J57" s="5" t="s">
        <v>206</v>
      </c>
    </row>
    <row r="58" spans="1:10">
      <c r="A58" s="5" t="s">
        <v>423</v>
      </c>
      <c r="B58" s="6">
        <v>44932.72199539352</v>
      </c>
      <c r="C58" s="5" t="s">
        <v>205</v>
      </c>
      <c r="D58" s="7"/>
      <c r="E58" s="8"/>
      <c r="F58" s="9">
        <v>2772.4</v>
      </c>
      <c r="I58" s="10" t="s">
        <v>9</v>
      </c>
      <c r="J58" s="5" t="s">
        <v>207</v>
      </c>
    </row>
    <row r="59" spans="1:10">
      <c r="A59" s="11" t="s">
        <v>22</v>
      </c>
      <c r="B59" s="3"/>
      <c r="C59" s="3"/>
      <c r="D59" s="7"/>
      <c r="E59" s="8"/>
      <c r="F59" s="37">
        <f>SUM(F57:G58)</f>
        <v>32516.9</v>
      </c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14">
        <v>112557000</v>
      </c>
      <c r="E60" s="8"/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366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95" t="s">
        <v>0</v>
      </c>
      <c r="B65" s="95" t="s">
        <v>2</v>
      </c>
      <c r="C65" s="95" t="s">
        <v>3</v>
      </c>
      <c r="D65" s="95" t="s">
        <v>4</v>
      </c>
      <c r="E65" s="95" t="s">
        <v>5</v>
      </c>
      <c r="F65" s="97" t="s">
        <v>6</v>
      </c>
      <c r="G65" s="98"/>
      <c r="H65" s="99"/>
      <c r="I65" s="95" t="s">
        <v>7</v>
      </c>
      <c r="J65" s="95" t="s">
        <v>8</v>
      </c>
    </row>
    <row r="66" spans="1:10">
      <c r="A66" s="96"/>
      <c r="B66" s="96"/>
      <c r="C66" s="96"/>
      <c r="D66" s="96"/>
      <c r="E66" s="96"/>
      <c r="F66" s="4" t="s">
        <v>9</v>
      </c>
      <c r="G66" s="4" t="s">
        <v>10</v>
      </c>
      <c r="H66" s="4" t="s">
        <v>11</v>
      </c>
      <c r="I66" s="96"/>
      <c r="J66" s="96"/>
    </row>
    <row r="67" spans="1:10">
      <c r="A67" s="5" t="s">
        <v>424</v>
      </c>
      <c r="B67" s="6">
        <v>44933.544868229168</v>
      </c>
      <c r="C67" s="5" t="s">
        <v>205</v>
      </c>
      <c r="D67" s="7"/>
      <c r="E67" s="8"/>
      <c r="F67" s="9">
        <v>7595.3</v>
      </c>
      <c r="I67" s="10" t="s">
        <v>9</v>
      </c>
      <c r="J67" s="5" t="s">
        <v>206</v>
      </c>
    </row>
    <row r="68" spans="1:10">
      <c r="A68" s="5" t="s">
        <v>424</v>
      </c>
      <c r="B68" s="6">
        <v>44933.544868229168</v>
      </c>
      <c r="C68" s="5" t="s">
        <v>205</v>
      </c>
      <c r="D68" s="7"/>
      <c r="E68" s="8"/>
      <c r="F68" s="9">
        <v>4491.2</v>
      </c>
      <c r="I68" s="10" t="s">
        <v>9</v>
      </c>
      <c r="J68" s="5" t="s">
        <v>207</v>
      </c>
    </row>
    <row r="69" spans="1:10">
      <c r="A69" s="11" t="s">
        <v>22</v>
      </c>
      <c r="B69" s="3"/>
      <c r="C69" s="3"/>
      <c r="D69" s="7"/>
      <c r="E69" s="8"/>
      <c r="F69" s="37">
        <f>SUM(F67:G68)</f>
        <v>12086.5</v>
      </c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14">
        <v>112563617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433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5" t="s">
        <v>0</v>
      </c>
      <c r="B75" s="95" t="s">
        <v>2</v>
      </c>
      <c r="C75" s="95" t="s">
        <v>3</v>
      </c>
      <c r="D75" s="95" t="s">
        <v>4</v>
      </c>
      <c r="E75" s="95" t="s">
        <v>5</v>
      </c>
      <c r="F75" s="97" t="s">
        <v>6</v>
      </c>
      <c r="G75" s="98"/>
      <c r="H75" s="99"/>
      <c r="I75" s="95" t="s">
        <v>7</v>
      </c>
      <c r="J75" s="95" t="s">
        <v>8</v>
      </c>
    </row>
    <row r="76" spans="1:10">
      <c r="A76" s="96"/>
      <c r="B76" s="96"/>
      <c r="C76" s="96"/>
      <c r="D76" s="96"/>
      <c r="E76" s="96"/>
      <c r="F76" s="4" t="s">
        <v>9</v>
      </c>
      <c r="G76" s="4" t="s">
        <v>10</v>
      </c>
      <c r="H76" s="4" t="s">
        <v>11</v>
      </c>
      <c r="I76" s="96"/>
      <c r="J76" s="96"/>
    </row>
    <row r="77" spans="1:10">
      <c r="A77" s="5" t="s">
        <v>469</v>
      </c>
      <c r="B77" s="6">
        <v>44935.719498217593</v>
      </c>
      <c r="C77" s="5" t="s">
        <v>205</v>
      </c>
      <c r="D77" s="7"/>
      <c r="E77" s="8"/>
      <c r="F77" s="9">
        <v>8360.5</v>
      </c>
      <c r="I77" s="10" t="s">
        <v>9</v>
      </c>
      <c r="J77" s="5" t="s">
        <v>206</v>
      </c>
    </row>
    <row r="78" spans="1:10">
      <c r="A78" s="5" t="s">
        <v>469</v>
      </c>
      <c r="B78" s="6">
        <v>44935.719498217593</v>
      </c>
      <c r="C78" s="5" t="s">
        <v>205</v>
      </c>
      <c r="D78" s="7"/>
      <c r="E78" s="8"/>
      <c r="F78" s="9">
        <v>8089</v>
      </c>
      <c r="I78" s="10" t="s">
        <v>9</v>
      </c>
      <c r="J78" s="5" t="s">
        <v>207</v>
      </c>
    </row>
    <row r="79" spans="1:10">
      <c r="A79" s="11" t="s">
        <v>22</v>
      </c>
      <c r="B79" s="3"/>
      <c r="C79" s="3"/>
      <c r="D79" s="7"/>
      <c r="E79" s="8"/>
      <c r="F79" s="37">
        <f>SUM(F77:G78)</f>
        <v>16449.5</v>
      </c>
      <c r="H79" s="9"/>
      <c r="I79" s="10"/>
      <c r="J79" s="5"/>
    </row>
    <row r="80" spans="1:10" ht="15.75">
      <c r="A80" s="13" t="s">
        <v>23</v>
      </c>
      <c r="B80" s="13" t="s">
        <v>24</v>
      </c>
      <c r="C80" s="13" t="s">
        <v>25</v>
      </c>
      <c r="D80" s="14">
        <v>112569783</v>
      </c>
      <c r="E80" s="8"/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474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95" t="s">
        <v>0</v>
      </c>
      <c r="B85" s="95" t="s">
        <v>2</v>
      </c>
      <c r="C85" s="95" t="s">
        <v>3</v>
      </c>
      <c r="D85" s="95" t="s">
        <v>4</v>
      </c>
      <c r="E85" s="95" t="s">
        <v>5</v>
      </c>
      <c r="F85" s="97" t="s">
        <v>6</v>
      </c>
      <c r="G85" s="98"/>
      <c r="H85" s="99"/>
      <c r="I85" s="95" t="s">
        <v>7</v>
      </c>
      <c r="J85" s="95" t="s">
        <v>8</v>
      </c>
    </row>
    <row r="86" spans="1:10">
      <c r="A86" s="96"/>
      <c r="B86" s="96"/>
      <c r="C86" s="96"/>
      <c r="D86" s="96"/>
      <c r="E86" s="96"/>
      <c r="F86" s="4" t="s">
        <v>9</v>
      </c>
      <c r="G86" s="4" t="s">
        <v>10</v>
      </c>
      <c r="H86" s="4" t="s">
        <v>11</v>
      </c>
      <c r="I86" s="96"/>
      <c r="J86" s="96"/>
    </row>
    <row r="87" spans="1:10">
      <c r="A87" s="5" t="s">
        <v>504</v>
      </c>
      <c r="B87" s="6">
        <v>44936.709338414352</v>
      </c>
      <c r="C87" s="5" t="s">
        <v>205</v>
      </c>
      <c r="D87" s="7"/>
      <c r="E87" s="8"/>
      <c r="F87" s="9">
        <v>6723.4</v>
      </c>
      <c r="I87" s="10" t="s">
        <v>9</v>
      </c>
      <c r="J87" s="5" t="s">
        <v>206</v>
      </c>
    </row>
    <row r="88" spans="1:10">
      <c r="A88" s="5" t="s">
        <v>504</v>
      </c>
      <c r="B88" s="6">
        <v>44936.709338414352</v>
      </c>
      <c r="C88" s="5" t="s">
        <v>205</v>
      </c>
      <c r="D88" s="7"/>
      <c r="E88" s="8"/>
      <c r="F88" s="9">
        <v>4310</v>
      </c>
      <c r="I88" s="10" t="s">
        <v>9</v>
      </c>
      <c r="J88" s="5" t="s">
        <v>207</v>
      </c>
    </row>
    <row r="89" spans="1:10">
      <c r="A89" s="11" t="s">
        <v>22</v>
      </c>
      <c r="B89" s="3"/>
      <c r="C89" s="3"/>
      <c r="D89" s="7"/>
      <c r="E89" s="8"/>
      <c r="F89" s="12">
        <f>SUM(F87:G88)</f>
        <v>11033.4</v>
      </c>
      <c r="H89" s="9"/>
      <c r="I89" s="10"/>
      <c r="J89" s="5"/>
    </row>
    <row r="90" spans="1:10" ht="15.75">
      <c r="A90" s="13" t="s">
        <v>23</v>
      </c>
      <c r="B90" s="13" t="s">
        <v>24</v>
      </c>
      <c r="C90" s="13" t="s">
        <v>25</v>
      </c>
      <c r="D90" s="14">
        <v>112576628</v>
      </c>
      <c r="E90" s="8"/>
      <c r="H90" s="9"/>
      <c r="I90" s="10"/>
      <c r="J90" s="5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508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95" t="s">
        <v>0</v>
      </c>
      <c r="B95" s="95" t="s">
        <v>2</v>
      </c>
      <c r="C95" s="95" t="s">
        <v>3</v>
      </c>
      <c r="D95" s="95" t="s">
        <v>4</v>
      </c>
      <c r="E95" s="95" t="s">
        <v>5</v>
      </c>
      <c r="F95" s="97" t="s">
        <v>6</v>
      </c>
      <c r="G95" s="98"/>
      <c r="H95" s="99"/>
      <c r="I95" s="95" t="s">
        <v>7</v>
      </c>
      <c r="J95" s="95" t="s">
        <v>8</v>
      </c>
    </row>
    <row r="96" spans="1:10">
      <c r="A96" s="96"/>
      <c r="B96" s="96"/>
      <c r="C96" s="96"/>
      <c r="D96" s="96"/>
      <c r="E96" s="96"/>
      <c r="F96" s="4" t="s">
        <v>9</v>
      </c>
      <c r="G96" s="4" t="s">
        <v>10</v>
      </c>
      <c r="H96" s="4" t="s">
        <v>11</v>
      </c>
      <c r="I96" s="96"/>
      <c r="J96" s="96"/>
    </row>
    <row r="97" spans="1:10">
      <c r="A97" s="5" t="s">
        <v>537</v>
      </c>
      <c r="B97" s="6">
        <v>44937.712445381942</v>
      </c>
      <c r="C97" s="5" t="s">
        <v>205</v>
      </c>
      <c r="D97" s="7"/>
      <c r="E97" s="8"/>
      <c r="F97" s="9">
        <v>3181.4</v>
      </c>
      <c r="I97" s="10" t="s">
        <v>9</v>
      </c>
      <c r="J97" s="5" t="s">
        <v>206</v>
      </c>
    </row>
    <row r="98" spans="1:10">
      <c r="A98" s="5" t="s">
        <v>537</v>
      </c>
      <c r="B98" s="6">
        <v>44937.712445381942</v>
      </c>
      <c r="C98" s="5" t="s">
        <v>205</v>
      </c>
      <c r="D98" s="7"/>
      <c r="E98" s="8"/>
      <c r="F98" s="9">
        <v>2717</v>
      </c>
      <c r="I98" s="10" t="s">
        <v>9</v>
      </c>
      <c r="J98" s="5" t="s">
        <v>207</v>
      </c>
    </row>
    <row r="99" spans="1:10">
      <c r="A99" s="11" t="s">
        <v>22</v>
      </c>
      <c r="B99" s="3"/>
      <c r="C99" s="3"/>
      <c r="D99" s="7"/>
      <c r="E99" s="8"/>
      <c r="F99" s="37">
        <f>SUM(F97:G98)</f>
        <v>5898.4</v>
      </c>
      <c r="H99" s="9"/>
      <c r="I99" s="10"/>
      <c r="J99" s="8"/>
    </row>
    <row r="100" spans="1:10" ht="15.75">
      <c r="A100" s="13" t="s">
        <v>23</v>
      </c>
      <c r="B100" s="13" t="s">
        <v>24</v>
      </c>
      <c r="C100" s="13" t="s">
        <v>25</v>
      </c>
      <c r="D100" s="14">
        <v>112584221</v>
      </c>
      <c r="E100" s="8"/>
      <c r="H100" s="9"/>
      <c r="I100" s="10"/>
      <c r="J100" s="8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541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95" t="s">
        <v>0</v>
      </c>
      <c r="B105" s="95" t="s">
        <v>2</v>
      </c>
      <c r="C105" s="95" t="s">
        <v>3</v>
      </c>
      <c r="D105" s="95" t="s">
        <v>4</v>
      </c>
      <c r="E105" s="95" t="s">
        <v>5</v>
      </c>
      <c r="F105" s="97" t="s">
        <v>6</v>
      </c>
      <c r="G105" s="98"/>
      <c r="H105" s="99"/>
      <c r="I105" s="95" t="s">
        <v>7</v>
      </c>
      <c r="J105" s="95" t="s">
        <v>8</v>
      </c>
    </row>
    <row r="106" spans="1:10">
      <c r="A106" s="96"/>
      <c r="B106" s="96"/>
      <c r="C106" s="96"/>
      <c r="D106" s="96"/>
      <c r="E106" s="96"/>
      <c r="F106" s="4" t="s">
        <v>9</v>
      </c>
      <c r="G106" s="4" t="s">
        <v>10</v>
      </c>
      <c r="H106" s="4" t="s">
        <v>11</v>
      </c>
      <c r="I106" s="96"/>
      <c r="J106" s="96"/>
    </row>
    <row r="107" spans="1:10">
      <c r="A107" s="5" t="s">
        <v>574</v>
      </c>
      <c r="B107" s="6">
        <v>44938.717479050923</v>
      </c>
      <c r="C107" s="5" t="s">
        <v>205</v>
      </c>
      <c r="D107" s="7"/>
      <c r="E107" s="8"/>
      <c r="F107" s="9">
        <v>9132.9</v>
      </c>
      <c r="I107" s="10" t="s">
        <v>9</v>
      </c>
      <c r="J107" s="5" t="s">
        <v>206</v>
      </c>
    </row>
    <row r="108" spans="1:10">
      <c r="A108" s="5" t="s">
        <v>574</v>
      </c>
      <c r="B108" s="6">
        <v>44938.717479050923</v>
      </c>
      <c r="C108" s="5" t="s">
        <v>205</v>
      </c>
      <c r="D108" s="7"/>
      <c r="E108" s="8"/>
      <c r="F108" s="9">
        <v>3875</v>
      </c>
      <c r="I108" s="10" t="s">
        <v>9</v>
      </c>
      <c r="J108" s="5" t="s">
        <v>207</v>
      </c>
    </row>
    <row r="109" spans="1:10">
      <c r="A109" s="11" t="s">
        <v>22</v>
      </c>
      <c r="B109" s="3"/>
      <c r="C109" s="3"/>
      <c r="D109" s="7"/>
      <c r="E109" s="8"/>
      <c r="F109" s="49">
        <f>SUM(F107:G108)</f>
        <v>13007.9</v>
      </c>
      <c r="I109" s="10"/>
      <c r="J109" s="8"/>
    </row>
    <row r="110" spans="1:10" ht="15.75">
      <c r="A110" s="13" t="s">
        <v>23</v>
      </c>
      <c r="B110" s="13" t="s">
        <v>24</v>
      </c>
      <c r="C110" s="13" t="s">
        <v>25</v>
      </c>
      <c r="D110" s="14">
        <v>112587174</v>
      </c>
      <c r="E110" s="8"/>
      <c r="F110" s="9"/>
      <c r="I110" s="10"/>
      <c r="J110" s="8"/>
    </row>
    <row r="111" spans="1:10">
      <c r="A111" s="5"/>
      <c r="B111" s="6"/>
      <c r="C111" s="5"/>
      <c r="D111" s="7"/>
      <c r="E111" s="8"/>
      <c r="F111" s="9"/>
      <c r="I111" s="10"/>
      <c r="J111" s="8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585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95" t="s">
        <v>0</v>
      </c>
      <c r="B115" s="95" t="s">
        <v>2</v>
      </c>
      <c r="C115" s="95" t="s">
        <v>3</v>
      </c>
      <c r="D115" s="95" t="s">
        <v>4</v>
      </c>
      <c r="E115" s="95" t="s">
        <v>5</v>
      </c>
      <c r="F115" s="97" t="s">
        <v>6</v>
      </c>
      <c r="G115" s="98"/>
      <c r="H115" s="99"/>
      <c r="I115" s="95" t="s">
        <v>7</v>
      </c>
      <c r="J115" s="95" t="s">
        <v>8</v>
      </c>
    </row>
    <row r="116" spans="1:10">
      <c r="A116" s="96"/>
      <c r="B116" s="96"/>
      <c r="C116" s="96"/>
      <c r="D116" s="96"/>
      <c r="E116" s="96"/>
      <c r="F116" s="4" t="s">
        <v>9</v>
      </c>
      <c r="G116" s="4" t="s">
        <v>10</v>
      </c>
      <c r="H116" s="4" t="s">
        <v>11</v>
      </c>
      <c r="I116" s="96"/>
      <c r="J116" s="96"/>
    </row>
    <row r="117" spans="1:10">
      <c r="A117" s="5" t="s">
        <v>638</v>
      </c>
      <c r="B117" s="6">
        <v>44939.707938506945</v>
      </c>
      <c r="C117" s="5" t="s">
        <v>205</v>
      </c>
      <c r="D117" s="15">
        <v>45113258913</v>
      </c>
      <c r="E117" s="8" t="s">
        <v>639</v>
      </c>
      <c r="H117" s="9">
        <v>369</v>
      </c>
      <c r="I117" s="5" t="s">
        <v>28</v>
      </c>
      <c r="J117" s="5" t="s">
        <v>207</v>
      </c>
    </row>
    <row r="118" spans="1:10">
      <c r="A118" s="5" t="s">
        <v>638</v>
      </c>
      <c r="B118" s="6">
        <v>44939.707938506945</v>
      </c>
      <c r="C118" s="5" t="s">
        <v>205</v>
      </c>
      <c r="D118" s="7"/>
      <c r="E118" s="8"/>
      <c r="F118" s="9">
        <v>2190.1</v>
      </c>
      <c r="I118" s="10" t="s">
        <v>9</v>
      </c>
      <c r="J118" s="5" t="s">
        <v>206</v>
      </c>
    </row>
    <row r="119" spans="1:10">
      <c r="A119" s="5" t="s">
        <v>638</v>
      </c>
      <c r="B119" s="6">
        <v>44939.707938506945</v>
      </c>
      <c r="C119" s="5" t="s">
        <v>205</v>
      </c>
      <c r="D119" s="7"/>
      <c r="E119" s="8"/>
      <c r="F119" s="9">
        <v>3640</v>
      </c>
      <c r="I119" s="10" t="s">
        <v>9</v>
      </c>
      <c r="J119" s="5" t="s">
        <v>207</v>
      </c>
    </row>
    <row r="120" spans="1:10">
      <c r="A120" s="11" t="s">
        <v>22</v>
      </c>
      <c r="B120" s="3"/>
      <c r="C120" s="3"/>
      <c r="D120" s="7"/>
      <c r="E120" s="8"/>
      <c r="F120" s="37">
        <f>SUM(F117:G119)</f>
        <v>5830.1</v>
      </c>
      <c r="H120" s="9"/>
      <c r="I120" s="5"/>
      <c r="J120" s="8"/>
    </row>
    <row r="121" spans="1:10" ht="15.75">
      <c r="A121" s="13" t="s">
        <v>23</v>
      </c>
      <c r="B121" s="13" t="s">
        <v>24</v>
      </c>
      <c r="C121" s="13" t="s">
        <v>25</v>
      </c>
      <c r="D121" s="14">
        <v>112587176</v>
      </c>
      <c r="E121" s="8"/>
      <c r="H121" s="9"/>
      <c r="I121" s="5"/>
      <c r="J121" s="8"/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581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95" t="s">
        <v>0</v>
      </c>
      <c r="B126" s="95" t="s">
        <v>2</v>
      </c>
      <c r="C126" s="95" t="s">
        <v>3</v>
      </c>
      <c r="D126" s="95" t="s">
        <v>4</v>
      </c>
      <c r="E126" s="95" t="s">
        <v>5</v>
      </c>
      <c r="F126" s="97" t="s">
        <v>6</v>
      </c>
      <c r="G126" s="98"/>
      <c r="H126" s="99"/>
      <c r="I126" s="95" t="s">
        <v>7</v>
      </c>
      <c r="J126" s="95" t="s">
        <v>8</v>
      </c>
    </row>
    <row r="127" spans="1:10">
      <c r="A127" s="96"/>
      <c r="B127" s="96"/>
      <c r="C127" s="96"/>
      <c r="D127" s="96"/>
      <c r="E127" s="96"/>
      <c r="F127" s="4" t="s">
        <v>9</v>
      </c>
      <c r="G127" s="4" t="s">
        <v>10</v>
      </c>
      <c r="H127" s="4" t="s">
        <v>11</v>
      </c>
      <c r="I127" s="96"/>
      <c r="J127" s="96"/>
    </row>
    <row r="128" spans="1:10">
      <c r="A128" s="40" t="s">
        <v>409</v>
      </c>
      <c r="B128" s="41"/>
      <c r="C128" s="42"/>
      <c r="D128" s="7"/>
      <c r="E128" s="8"/>
      <c r="F128" s="9"/>
      <c r="I128" s="10"/>
      <c r="J128" s="8"/>
    </row>
    <row r="129" spans="1:10">
      <c r="A129" s="11" t="s">
        <v>22</v>
      </c>
      <c r="B129" s="3"/>
      <c r="C129" s="3"/>
      <c r="D129" s="7"/>
      <c r="E129" s="8"/>
      <c r="F129" s="9"/>
      <c r="I129" s="10"/>
      <c r="J129" s="8"/>
    </row>
    <row r="130" spans="1:10">
      <c r="A130" s="13" t="s">
        <v>23</v>
      </c>
      <c r="B130" s="13" t="s">
        <v>24</v>
      </c>
      <c r="C130" s="13" t="s">
        <v>25</v>
      </c>
      <c r="D130" s="7"/>
      <c r="E130" s="8"/>
      <c r="F130" s="9"/>
      <c r="I130" s="10"/>
      <c r="J130" s="8"/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647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95" t="s">
        <v>0</v>
      </c>
      <c r="B135" s="95" t="s">
        <v>2</v>
      </c>
      <c r="C135" s="95" t="s">
        <v>3</v>
      </c>
      <c r="D135" s="95" t="s">
        <v>4</v>
      </c>
      <c r="E135" s="95" t="s">
        <v>5</v>
      </c>
      <c r="F135" s="97" t="s">
        <v>6</v>
      </c>
      <c r="G135" s="98"/>
      <c r="H135" s="99"/>
      <c r="I135" s="95" t="s">
        <v>7</v>
      </c>
      <c r="J135" s="95" t="s">
        <v>8</v>
      </c>
    </row>
    <row r="136" spans="1:10">
      <c r="A136" s="96"/>
      <c r="B136" s="96"/>
      <c r="C136" s="96"/>
      <c r="D136" s="96"/>
      <c r="E136" s="96"/>
      <c r="F136" s="4" t="s">
        <v>9</v>
      </c>
      <c r="G136" s="4" t="s">
        <v>10</v>
      </c>
      <c r="H136" s="4" t="s">
        <v>11</v>
      </c>
      <c r="I136" s="96"/>
      <c r="J136" s="96"/>
    </row>
    <row r="137" spans="1:10">
      <c r="A137" s="5" t="s">
        <v>679</v>
      </c>
      <c r="B137" s="6">
        <v>44942.366355590275</v>
      </c>
      <c r="C137" s="5" t="s">
        <v>205</v>
      </c>
      <c r="D137" s="10"/>
      <c r="E137" s="8"/>
      <c r="F137" s="9">
        <v>2618</v>
      </c>
      <c r="I137" s="10" t="s">
        <v>9</v>
      </c>
      <c r="J137" s="5" t="s">
        <v>206</v>
      </c>
    </row>
    <row r="138" spans="1:10">
      <c r="A138" s="11" t="s">
        <v>22</v>
      </c>
      <c r="B138" s="3"/>
      <c r="C138" s="3"/>
      <c r="D138" s="7"/>
      <c r="E138" s="8"/>
      <c r="H138" s="9"/>
      <c r="I138" s="10"/>
      <c r="J138" s="5"/>
    </row>
    <row r="139" spans="1:10" ht="15.75">
      <c r="A139" s="13" t="s">
        <v>23</v>
      </c>
      <c r="B139" s="13" t="s">
        <v>24</v>
      </c>
      <c r="C139" s="13" t="s">
        <v>25</v>
      </c>
      <c r="D139" s="14">
        <v>112603555</v>
      </c>
      <c r="E139" s="8"/>
      <c r="H139" s="9"/>
      <c r="I139" s="10"/>
      <c r="J139" s="5"/>
    </row>
    <row r="140" spans="1:10">
      <c r="A140" s="5"/>
      <c r="B140" s="6"/>
      <c r="C140" s="5"/>
      <c r="D140" s="7"/>
      <c r="E140" s="8"/>
      <c r="H140" s="9"/>
      <c r="I140" s="10"/>
      <c r="J140" s="5"/>
    </row>
    <row r="141" spans="1:10">
      <c r="A141" s="5"/>
      <c r="B141" s="6"/>
      <c r="C141" s="5"/>
      <c r="D141" s="7"/>
      <c r="E141" s="8"/>
      <c r="H141" s="9"/>
      <c r="I141" s="10"/>
      <c r="J141" s="5"/>
    </row>
    <row r="142" spans="1:10">
      <c r="A142" s="5" t="s">
        <v>680</v>
      </c>
      <c r="B142" s="6">
        <v>44942.391852094908</v>
      </c>
      <c r="C142" s="5" t="s">
        <v>205</v>
      </c>
      <c r="D142" s="10"/>
      <c r="E142" s="8"/>
      <c r="F142" s="9">
        <v>4297.8</v>
      </c>
      <c r="I142" s="10" t="s">
        <v>9</v>
      </c>
      <c r="J142" s="5" t="s">
        <v>207</v>
      </c>
    </row>
    <row r="143" spans="1:10">
      <c r="A143" s="11" t="s">
        <v>22</v>
      </c>
      <c r="B143" s="3"/>
      <c r="C143" s="3"/>
      <c r="D143" s="7"/>
      <c r="E143" s="8"/>
      <c r="H143" s="9"/>
      <c r="I143" s="10"/>
      <c r="J143" s="5"/>
    </row>
    <row r="144" spans="1:10" ht="15.75">
      <c r="A144" s="13" t="s">
        <v>23</v>
      </c>
      <c r="B144" s="13" t="s">
        <v>24</v>
      </c>
      <c r="C144" s="13" t="s">
        <v>25</v>
      </c>
      <c r="D144" s="14">
        <v>112603556</v>
      </c>
      <c r="E144" s="8"/>
      <c r="H144" s="9"/>
      <c r="I144" s="10"/>
      <c r="J144" s="5"/>
    </row>
    <row r="145" spans="1:10">
      <c r="A145" s="5"/>
      <c r="B145" s="6"/>
      <c r="C145" s="5"/>
      <c r="D145" s="7"/>
      <c r="E145" s="8"/>
      <c r="H145" s="9"/>
      <c r="I145" s="10"/>
      <c r="J145" s="5"/>
    </row>
    <row r="146" spans="1:10">
      <c r="A146" s="5"/>
      <c r="B146" s="6"/>
      <c r="C146" s="5"/>
      <c r="D146" s="7"/>
      <c r="E146" s="8"/>
      <c r="H146" s="9"/>
      <c r="I146" s="10"/>
      <c r="J146" s="5"/>
    </row>
    <row r="147" spans="1:10">
      <c r="A147" s="5" t="s">
        <v>681</v>
      </c>
      <c r="B147" s="6">
        <v>44942.705817800925</v>
      </c>
      <c r="C147" s="5" t="s">
        <v>205</v>
      </c>
      <c r="D147" s="7"/>
      <c r="E147" s="8"/>
      <c r="F147" s="9">
        <v>2281.1999999999998</v>
      </c>
      <c r="I147" s="10" t="s">
        <v>9</v>
      </c>
      <c r="J147" s="5" t="s">
        <v>207</v>
      </c>
    </row>
    <row r="148" spans="1:10">
      <c r="A148" s="11" t="s">
        <v>22</v>
      </c>
      <c r="B148" s="3"/>
      <c r="C148" s="3"/>
      <c r="D148" s="7"/>
      <c r="E148" s="8"/>
      <c r="H148" s="9"/>
      <c r="I148" s="10"/>
      <c r="J148" s="5"/>
    </row>
    <row r="149" spans="1:10" ht="15.75">
      <c r="A149" s="13" t="s">
        <v>23</v>
      </c>
      <c r="B149" s="13" t="s">
        <v>24</v>
      </c>
      <c r="C149" s="13" t="s">
        <v>25</v>
      </c>
      <c r="D149" s="14">
        <v>112610044</v>
      </c>
      <c r="E149" s="8"/>
      <c r="H149" s="9"/>
      <c r="I149" s="10"/>
      <c r="J149" s="5"/>
    </row>
    <row r="152" spans="1:10">
      <c r="A152" s="1" t="s">
        <v>0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3" t="s">
        <v>687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95" t="s">
        <v>0</v>
      </c>
      <c r="B154" s="95" t="s">
        <v>2</v>
      </c>
      <c r="C154" s="95" t="s">
        <v>3</v>
      </c>
      <c r="D154" s="95" t="s">
        <v>4</v>
      </c>
      <c r="E154" s="95" t="s">
        <v>5</v>
      </c>
      <c r="F154" s="97" t="s">
        <v>6</v>
      </c>
      <c r="G154" s="98"/>
      <c r="H154" s="99"/>
      <c r="I154" s="95" t="s">
        <v>7</v>
      </c>
      <c r="J154" s="95" t="s">
        <v>8</v>
      </c>
    </row>
    <row r="155" spans="1:10">
      <c r="A155" s="96"/>
      <c r="B155" s="96"/>
      <c r="C155" s="96"/>
      <c r="D155" s="96"/>
      <c r="E155" s="96"/>
      <c r="F155" s="4" t="s">
        <v>9</v>
      </c>
      <c r="G155" s="4" t="s">
        <v>10</v>
      </c>
      <c r="H155" s="4" t="s">
        <v>11</v>
      </c>
      <c r="I155" s="96"/>
      <c r="J155" s="96"/>
    </row>
    <row r="156" spans="1:10">
      <c r="A156" s="5" t="s">
        <v>718</v>
      </c>
      <c r="B156" s="6">
        <v>44943.680621979169</v>
      </c>
      <c r="C156" s="5" t="s">
        <v>205</v>
      </c>
      <c r="D156" s="7"/>
      <c r="E156" s="8"/>
      <c r="F156" s="9">
        <v>5132.1000000000004</v>
      </c>
      <c r="I156" s="10" t="s">
        <v>9</v>
      </c>
      <c r="J156" s="5" t="s">
        <v>206</v>
      </c>
    </row>
    <row r="157" spans="1:10">
      <c r="A157" s="5" t="s">
        <v>718</v>
      </c>
      <c r="B157" s="6">
        <v>44943.680621979169</v>
      </c>
      <c r="C157" s="5" t="s">
        <v>205</v>
      </c>
      <c r="D157" s="7"/>
      <c r="E157" s="8"/>
      <c r="F157" s="9">
        <v>3842</v>
      </c>
      <c r="I157" s="10" t="s">
        <v>9</v>
      </c>
      <c r="J157" s="5" t="s">
        <v>207</v>
      </c>
    </row>
    <row r="158" spans="1:10">
      <c r="A158" s="11" t="s">
        <v>22</v>
      </c>
      <c r="B158" s="3"/>
      <c r="C158" s="3"/>
      <c r="D158" s="7"/>
      <c r="E158" s="8"/>
      <c r="F158" s="37">
        <f>SUM(F156:G157)</f>
        <v>8974.1</v>
      </c>
      <c r="G158" s="9"/>
      <c r="I158" s="10"/>
      <c r="J158" s="5"/>
    </row>
    <row r="159" spans="1:10" ht="15.75">
      <c r="A159" s="13" t="s">
        <v>23</v>
      </c>
      <c r="B159" s="13" t="s">
        <v>24</v>
      </c>
      <c r="C159" s="13" t="s">
        <v>25</v>
      </c>
      <c r="D159" s="14">
        <v>112617030</v>
      </c>
      <c r="E159" s="8"/>
      <c r="G159" s="9"/>
      <c r="I159" s="10"/>
      <c r="J159" s="5"/>
    </row>
    <row r="160" spans="1:10">
      <c r="A160" s="5"/>
      <c r="B160" s="6"/>
      <c r="C160" s="5"/>
      <c r="D160" s="7"/>
      <c r="E160" s="8"/>
      <c r="G160" s="9"/>
      <c r="I160" s="10"/>
      <c r="J160" s="5"/>
    </row>
    <row r="162" spans="1:10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3" t="s">
        <v>725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95" t="s">
        <v>0</v>
      </c>
      <c r="B164" s="95" t="s">
        <v>2</v>
      </c>
      <c r="C164" s="95" t="s">
        <v>3</v>
      </c>
      <c r="D164" s="95" t="s">
        <v>4</v>
      </c>
      <c r="E164" s="95" t="s">
        <v>5</v>
      </c>
      <c r="F164" s="97" t="s">
        <v>6</v>
      </c>
      <c r="G164" s="98"/>
      <c r="H164" s="99"/>
      <c r="I164" s="95" t="s">
        <v>7</v>
      </c>
      <c r="J164" s="95" t="s">
        <v>8</v>
      </c>
    </row>
    <row r="165" spans="1:10">
      <c r="A165" s="96"/>
      <c r="B165" s="96"/>
      <c r="C165" s="96"/>
      <c r="D165" s="96"/>
      <c r="E165" s="96"/>
      <c r="F165" s="4" t="s">
        <v>9</v>
      </c>
      <c r="G165" s="4" t="s">
        <v>10</v>
      </c>
      <c r="H165" s="4" t="s">
        <v>11</v>
      </c>
      <c r="I165" s="96"/>
      <c r="J165" s="96"/>
    </row>
    <row r="166" spans="1:10">
      <c r="A166" s="5" t="s">
        <v>759</v>
      </c>
      <c r="B166" s="6">
        <v>44944.692315659719</v>
      </c>
      <c r="C166" s="5" t="s">
        <v>205</v>
      </c>
      <c r="D166" s="7"/>
      <c r="E166" s="8"/>
      <c r="F166" s="9">
        <v>1296.7</v>
      </c>
      <c r="I166" s="10" t="s">
        <v>9</v>
      </c>
      <c r="J166" s="5" t="s">
        <v>206</v>
      </c>
    </row>
    <row r="167" spans="1:10">
      <c r="A167" s="5" t="s">
        <v>759</v>
      </c>
      <c r="B167" s="6">
        <v>44944.692315659719</v>
      </c>
      <c r="C167" s="5" t="s">
        <v>205</v>
      </c>
      <c r="D167" s="7"/>
      <c r="E167" s="8"/>
      <c r="F167" s="9">
        <v>2849.6</v>
      </c>
      <c r="I167" s="10" t="s">
        <v>9</v>
      </c>
      <c r="J167" s="5" t="s">
        <v>207</v>
      </c>
    </row>
    <row r="168" spans="1:10">
      <c r="A168" s="11" t="s">
        <v>22</v>
      </c>
      <c r="B168" s="3"/>
      <c r="C168" s="3"/>
      <c r="D168" s="7"/>
      <c r="E168" s="8"/>
      <c r="F168" s="54">
        <f>SUM(F166:G167)</f>
        <v>4146.3</v>
      </c>
      <c r="I168" s="10"/>
      <c r="J168" s="5"/>
    </row>
    <row r="169" spans="1:10" ht="15.75">
      <c r="A169" s="13" t="s">
        <v>23</v>
      </c>
      <c r="B169" s="13" t="s">
        <v>24</v>
      </c>
      <c r="C169" s="13" t="s">
        <v>25</v>
      </c>
      <c r="D169" s="14">
        <v>112624821</v>
      </c>
      <c r="E169" s="8"/>
      <c r="F169" s="9"/>
      <c r="I169" s="10"/>
      <c r="J169" s="5"/>
    </row>
    <row r="170" spans="1:10">
      <c r="A170" s="5"/>
      <c r="B170" s="6"/>
      <c r="C170" s="5"/>
      <c r="D170" s="7"/>
      <c r="E170" s="8"/>
      <c r="F170" s="9"/>
      <c r="I170" s="10"/>
      <c r="J170" s="5"/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769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95" t="s">
        <v>0</v>
      </c>
      <c r="B174" s="95" t="s">
        <v>2</v>
      </c>
      <c r="C174" s="95" t="s">
        <v>3</v>
      </c>
      <c r="D174" s="95" t="s">
        <v>4</v>
      </c>
      <c r="E174" s="95" t="s">
        <v>5</v>
      </c>
      <c r="F174" s="97" t="s">
        <v>6</v>
      </c>
      <c r="G174" s="98"/>
      <c r="H174" s="99"/>
      <c r="I174" s="95" t="s">
        <v>7</v>
      </c>
      <c r="J174" s="95" t="s">
        <v>8</v>
      </c>
    </row>
    <row r="175" spans="1:10">
      <c r="A175" s="96"/>
      <c r="B175" s="96"/>
      <c r="C175" s="96"/>
      <c r="D175" s="96"/>
      <c r="E175" s="96"/>
      <c r="F175" s="4" t="s">
        <v>9</v>
      </c>
      <c r="G175" s="4" t="s">
        <v>10</v>
      </c>
      <c r="H175" s="4" t="s">
        <v>11</v>
      </c>
      <c r="I175" s="96"/>
      <c r="J175" s="96"/>
    </row>
    <row r="176" spans="1:10">
      <c r="A176" s="5" t="s">
        <v>798</v>
      </c>
      <c r="B176" s="6">
        <v>44945.713240937497</v>
      </c>
      <c r="C176" s="5" t="s">
        <v>205</v>
      </c>
      <c r="D176" s="7">
        <v>19012023</v>
      </c>
      <c r="E176" s="8" t="s">
        <v>639</v>
      </c>
      <c r="H176" s="9">
        <v>202</v>
      </c>
      <c r="I176" s="5" t="s">
        <v>28</v>
      </c>
      <c r="J176" s="5" t="s">
        <v>207</v>
      </c>
    </row>
    <row r="177" spans="1:10">
      <c r="A177" s="5" t="s">
        <v>798</v>
      </c>
      <c r="B177" s="6">
        <v>44945.713240937497</v>
      </c>
      <c r="C177" s="5" t="s">
        <v>205</v>
      </c>
      <c r="D177" s="7"/>
      <c r="E177" s="8"/>
      <c r="F177" s="9">
        <v>1540.7</v>
      </c>
      <c r="I177" s="10" t="s">
        <v>9</v>
      </c>
      <c r="J177" s="5" t="s">
        <v>206</v>
      </c>
    </row>
    <row r="178" spans="1:10">
      <c r="A178" s="5" t="s">
        <v>798</v>
      </c>
      <c r="B178" s="6">
        <v>44945.713240937497</v>
      </c>
      <c r="C178" s="5" t="s">
        <v>205</v>
      </c>
      <c r="D178" s="7"/>
      <c r="E178" s="8"/>
      <c r="F178" s="9">
        <v>6008</v>
      </c>
      <c r="I178" s="10" t="s">
        <v>9</v>
      </c>
      <c r="J178" s="5" t="s">
        <v>207</v>
      </c>
    </row>
    <row r="179" spans="1:10">
      <c r="A179" s="11" t="s">
        <v>22</v>
      </c>
      <c r="B179" s="3"/>
      <c r="C179" s="3"/>
      <c r="D179" s="7"/>
      <c r="E179" s="8"/>
      <c r="F179" s="54">
        <f>SUM(F176:G178)</f>
        <v>7548.7</v>
      </c>
      <c r="H179" s="9"/>
      <c r="I179" s="10"/>
      <c r="J179" s="5"/>
    </row>
    <row r="180" spans="1:10" ht="15.75">
      <c r="A180" s="13" t="s">
        <v>23</v>
      </c>
      <c r="B180" s="13" t="s">
        <v>24</v>
      </c>
      <c r="C180" s="13" t="s">
        <v>25</v>
      </c>
      <c r="D180" s="14">
        <v>112636369</v>
      </c>
      <c r="E180" s="8"/>
      <c r="H180" s="9"/>
      <c r="I180" s="10"/>
      <c r="J180" s="5"/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806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95" t="s">
        <v>0</v>
      </c>
      <c r="B185" s="95" t="s">
        <v>2</v>
      </c>
      <c r="C185" s="95" t="s">
        <v>3</v>
      </c>
      <c r="D185" s="95" t="s">
        <v>4</v>
      </c>
      <c r="E185" s="95" t="s">
        <v>5</v>
      </c>
      <c r="F185" s="97" t="s">
        <v>6</v>
      </c>
      <c r="G185" s="98"/>
      <c r="H185" s="99"/>
      <c r="I185" s="95" t="s">
        <v>7</v>
      </c>
      <c r="J185" s="95" t="s">
        <v>8</v>
      </c>
    </row>
    <row r="186" spans="1:10">
      <c r="A186" s="96"/>
      <c r="B186" s="96"/>
      <c r="C186" s="96"/>
      <c r="D186" s="96"/>
      <c r="E186" s="96"/>
      <c r="F186" s="4" t="s">
        <v>9</v>
      </c>
      <c r="G186" s="4" t="s">
        <v>10</v>
      </c>
      <c r="H186" s="4" t="s">
        <v>11</v>
      </c>
      <c r="I186" s="96"/>
      <c r="J186" s="96"/>
    </row>
    <row r="187" spans="1:10">
      <c r="A187" s="5" t="s">
        <v>863</v>
      </c>
      <c r="B187" s="6">
        <v>44946.694968229167</v>
      </c>
      <c r="C187" s="5" t="s">
        <v>205</v>
      </c>
      <c r="D187" s="7"/>
      <c r="E187" s="8"/>
      <c r="F187" s="9">
        <v>3118.1</v>
      </c>
      <c r="I187" s="10" t="s">
        <v>9</v>
      </c>
      <c r="J187" s="5" t="s">
        <v>207</v>
      </c>
    </row>
    <row r="188" spans="1:10">
      <c r="A188" s="11" t="s">
        <v>22</v>
      </c>
      <c r="B188" s="3"/>
      <c r="C188" s="3"/>
      <c r="D188" s="10"/>
      <c r="E188" s="8"/>
      <c r="H188" s="9"/>
      <c r="I188" s="10"/>
      <c r="J188" s="5"/>
    </row>
    <row r="189" spans="1:10" ht="15.75">
      <c r="A189" s="13" t="s">
        <v>23</v>
      </c>
      <c r="B189" s="13" t="s">
        <v>24</v>
      </c>
      <c r="C189" s="13" t="s">
        <v>25</v>
      </c>
      <c r="D189" s="14">
        <v>112636370</v>
      </c>
      <c r="E189" s="8"/>
      <c r="H189" s="9"/>
      <c r="I189" s="10"/>
      <c r="J189" s="5"/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802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95" t="s">
        <v>0</v>
      </c>
      <c r="B194" s="95" t="s">
        <v>2</v>
      </c>
      <c r="C194" s="95" t="s">
        <v>3</v>
      </c>
      <c r="D194" s="95" t="s">
        <v>4</v>
      </c>
      <c r="E194" s="95" t="s">
        <v>5</v>
      </c>
      <c r="F194" s="97" t="s">
        <v>6</v>
      </c>
      <c r="G194" s="98"/>
      <c r="H194" s="99"/>
      <c r="I194" s="95" t="s">
        <v>7</v>
      </c>
      <c r="J194" s="95" t="s">
        <v>8</v>
      </c>
    </row>
    <row r="195" spans="1:10">
      <c r="A195" s="96"/>
      <c r="B195" s="96"/>
      <c r="C195" s="96"/>
      <c r="D195" s="96"/>
      <c r="E195" s="96"/>
      <c r="F195" s="4" t="s">
        <v>9</v>
      </c>
      <c r="G195" s="4" t="s">
        <v>10</v>
      </c>
      <c r="H195" s="4" t="s">
        <v>11</v>
      </c>
      <c r="I195" s="96"/>
      <c r="J195" s="96"/>
    </row>
    <row r="196" spans="1:10">
      <c r="A196" s="40" t="s">
        <v>409</v>
      </c>
      <c r="B196" s="41"/>
      <c r="C196" s="42"/>
      <c r="D196" s="7"/>
      <c r="E196" s="8"/>
      <c r="F196" s="9"/>
      <c r="I196" s="10"/>
      <c r="J196" s="8"/>
    </row>
    <row r="197" spans="1:10">
      <c r="A197" s="11" t="s">
        <v>22</v>
      </c>
      <c r="B197" s="3"/>
      <c r="C197" s="3"/>
      <c r="D197" s="10"/>
      <c r="E197" s="8"/>
      <c r="H197" s="9"/>
      <c r="I197" s="10"/>
      <c r="J197" s="5"/>
    </row>
    <row r="198" spans="1:10">
      <c r="A198" s="13" t="s">
        <v>23</v>
      </c>
      <c r="B198" s="13" t="s">
        <v>24</v>
      </c>
      <c r="C198" s="13" t="s">
        <v>25</v>
      </c>
      <c r="D198" s="10"/>
      <c r="E198" s="8"/>
      <c r="H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940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5" t="s">
        <v>0</v>
      </c>
      <c r="B203" s="95" t="s">
        <v>2</v>
      </c>
      <c r="C203" s="95" t="s">
        <v>3</v>
      </c>
      <c r="D203" s="95" t="s">
        <v>4</v>
      </c>
      <c r="E203" s="95" t="s">
        <v>5</v>
      </c>
      <c r="F203" s="97" t="s">
        <v>6</v>
      </c>
      <c r="G203" s="98"/>
      <c r="H203" s="99"/>
      <c r="I203" s="95" t="s">
        <v>7</v>
      </c>
      <c r="J203" s="95" t="s">
        <v>8</v>
      </c>
    </row>
    <row r="204" spans="1:10">
      <c r="A204" s="96"/>
      <c r="B204" s="96"/>
      <c r="C204" s="96"/>
      <c r="D204" s="96"/>
      <c r="E204" s="96"/>
      <c r="F204" s="4" t="s">
        <v>9</v>
      </c>
      <c r="G204" s="4" t="s">
        <v>10</v>
      </c>
      <c r="H204" s="4" t="s">
        <v>11</v>
      </c>
      <c r="I204" s="96"/>
      <c r="J204" s="96"/>
    </row>
    <row r="205" spans="1:10">
      <c r="A205" s="40" t="s">
        <v>941</v>
      </c>
      <c r="B205" s="41"/>
      <c r="C205" s="42"/>
      <c r="D205" s="70"/>
      <c r="E205" s="71"/>
      <c r="F205" s="9"/>
      <c r="I205" s="10"/>
      <c r="J205" s="5"/>
    </row>
    <row r="206" spans="1:10">
      <c r="A206" s="11" t="s">
        <v>22</v>
      </c>
      <c r="B206" s="3"/>
      <c r="C206" s="3"/>
      <c r="D206" s="7"/>
      <c r="E206" s="8"/>
      <c r="H206" s="9"/>
      <c r="I206" s="10"/>
      <c r="J206" s="5"/>
    </row>
    <row r="207" spans="1:10" ht="15.75">
      <c r="A207" s="13" t="s">
        <v>23</v>
      </c>
      <c r="B207" s="13" t="s">
        <v>24</v>
      </c>
      <c r="C207" s="13" t="s">
        <v>25</v>
      </c>
      <c r="D207" s="28"/>
      <c r="E207" s="14"/>
      <c r="H207" s="9"/>
      <c r="I207" s="10"/>
      <c r="J207" s="5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872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5" t="s">
        <v>0</v>
      </c>
      <c r="B212" s="95" t="s">
        <v>2</v>
      </c>
      <c r="C212" s="95" t="s">
        <v>3</v>
      </c>
      <c r="D212" s="95" t="s">
        <v>4</v>
      </c>
      <c r="E212" s="95" t="s">
        <v>5</v>
      </c>
      <c r="F212" s="97" t="s">
        <v>6</v>
      </c>
      <c r="G212" s="98"/>
      <c r="H212" s="99"/>
      <c r="I212" s="95" t="s">
        <v>7</v>
      </c>
      <c r="J212" s="95" t="s">
        <v>8</v>
      </c>
    </row>
    <row r="213" spans="1:10">
      <c r="A213" s="96"/>
      <c r="B213" s="96"/>
      <c r="C213" s="96"/>
      <c r="D213" s="96"/>
      <c r="E213" s="96"/>
      <c r="F213" s="4" t="s">
        <v>9</v>
      </c>
      <c r="G213" s="4" t="s">
        <v>10</v>
      </c>
      <c r="H213" s="4" t="s">
        <v>11</v>
      </c>
      <c r="I213" s="96"/>
      <c r="J213" s="96"/>
    </row>
    <row r="214" spans="1:10">
      <c r="A214" s="5" t="s">
        <v>901</v>
      </c>
      <c r="B214" s="6">
        <v>44950.339341689818</v>
      </c>
      <c r="C214" s="5" t="s">
        <v>205</v>
      </c>
      <c r="D214" s="10"/>
      <c r="E214" s="8"/>
      <c r="F214" s="9">
        <v>5553.7</v>
      </c>
      <c r="I214" s="10" t="s">
        <v>9</v>
      </c>
      <c r="J214" s="5" t="s">
        <v>206</v>
      </c>
    </row>
    <row r="215" spans="1:10">
      <c r="A215" s="11" t="s">
        <v>22</v>
      </c>
      <c r="B215" s="3"/>
      <c r="C215" s="3"/>
      <c r="D215" s="7"/>
      <c r="E215" s="8"/>
      <c r="H215" s="9"/>
      <c r="I215" s="10"/>
      <c r="J215" s="5"/>
    </row>
    <row r="216" spans="1:10" ht="15.75">
      <c r="A216" s="13" t="s">
        <v>23</v>
      </c>
      <c r="B216" s="13" t="s">
        <v>24</v>
      </c>
      <c r="C216" s="13" t="s">
        <v>25</v>
      </c>
      <c r="D216" s="14">
        <v>112644464</v>
      </c>
      <c r="E216" s="8"/>
      <c r="H216" s="9"/>
      <c r="I216" s="10"/>
      <c r="J216" s="5"/>
    </row>
    <row r="217" spans="1:10">
      <c r="A217" s="5"/>
      <c r="B217" s="6"/>
      <c r="C217" s="5"/>
      <c r="D217" s="7"/>
      <c r="E217" s="8"/>
      <c r="H217" s="9"/>
      <c r="I217" s="10"/>
      <c r="J217" s="5"/>
    </row>
    <row r="218" spans="1:10">
      <c r="A218" s="5"/>
      <c r="B218" s="6"/>
      <c r="C218" s="5"/>
      <c r="D218" s="7"/>
      <c r="E218" s="8"/>
      <c r="H218" s="9"/>
      <c r="I218" s="10"/>
      <c r="J218" s="5"/>
    </row>
    <row r="219" spans="1:10">
      <c r="A219" s="5" t="s">
        <v>902</v>
      </c>
      <c r="B219" s="6">
        <v>44950.678616400466</v>
      </c>
      <c r="C219" s="5" t="s">
        <v>205</v>
      </c>
      <c r="D219" s="7"/>
      <c r="E219" s="8"/>
      <c r="F219" s="9">
        <v>6109.5</v>
      </c>
      <c r="I219" s="10" t="s">
        <v>9</v>
      </c>
      <c r="J219" s="5" t="s">
        <v>207</v>
      </c>
    </row>
    <row r="220" spans="1:10">
      <c r="A220" s="11" t="s">
        <v>22</v>
      </c>
      <c r="B220" s="3"/>
      <c r="C220" s="3"/>
      <c r="D220" s="7"/>
      <c r="E220" s="8"/>
      <c r="H220" s="9"/>
      <c r="I220" s="10"/>
      <c r="J220" s="5"/>
    </row>
    <row r="221" spans="1:10" ht="15.75">
      <c r="A221" s="13" t="s">
        <v>23</v>
      </c>
      <c r="B221" s="13" t="s">
        <v>24</v>
      </c>
      <c r="C221" s="13" t="s">
        <v>25</v>
      </c>
      <c r="D221" s="14">
        <v>112651383</v>
      </c>
      <c r="E221" s="8"/>
      <c r="H221" s="9"/>
      <c r="I221" s="10"/>
      <c r="J221" s="5"/>
    </row>
    <row r="224" spans="1:10">
      <c r="A224" s="1" t="s">
        <v>0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3" t="s">
        <v>909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95" t="s">
        <v>0</v>
      </c>
      <c r="B226" s="95" t="s">
        <v>2</v>
      </c>
      <c r="C226" s="95" t="s">
        <v>3</v>
      </c>
      <c r="D226" s="95" t="s">
        <v>4</v>
      </c>
      <c r="E226" s="95" t="s">
        <v>5</v>
      </c>
      <c r="F226" s="97" t="s">
        <v>6</v>
      </c>
      <c r="G226" s="98"/>
      <c r="H226" s="99"/>
      <c r="I226" s="95" t="s">
        <v>7</v>
      </c>
      <c r="J226" s="95" t="s">
        <v>8</v>
      </c>
    </row>
    <row r="227" spans="1:10">
      <c r="A227" s="96"/>
      <c r="B227" s="96"/>
      <c r="C227" s="96"/>
      <c r="D227" s="96"/>
      <c r="E227" s="96"/>
      <c r="F227" s="4" t="s">
        <v>9</v>
      </c>
      <c r="G227" s="4" t="s">
        <v>10</v>
      </c>
      <c r="H227" s="4" t="s">
        <v>11</v>
      </c>
      <c r="I227" s="96"/>
      <c r="J227" s="96"/>
    </row>
    <row r="228" spans="1:10">
      <c r="A228" s="5" t="s">
        <v>937</v>
      </c>
      <c r="B228" s="6">
        <v>44951.756540231479</v>
      </c>
      <c r="C228" s="5" t="s">
        <v>205</v>
      </c>
      <c r="D228" s="7"/>
      <c r="E228" s="8"/>
      <c r="F228" s="9">
        <v>29478.9</v>
      </c>
      <c r="I228" s="10" t="s">
        <v>9</v>
      </c>
      <c r="J228" s="5" t="s">
        <v>206</v>
      </c>
    </row>
    <row r="229" spans="1:10">
      <c r="A229" s="5" t="s">
        <v>937</v>
      </c>
      <c r="B229" s="6">
        <v>44951.756540231479</v>
      </c>
      <c r="C229" s="5" t="s">
        <v>205</v>
      </c>
      <c r="D229" s="7"/>
      <c r="E229" s="8"/>
      <c r="F229" s="9">
        <v>2673.5</v>
      </c>
      <c r="I229" s="10" t="s">
        <v>9</v>
      </c>
      <c r="J229" s="5" t="s">
        <v>207</v>
      </c>
    </row>
    <row r="230" spans="1:10">
      <c r="A230" s="11" t="s">
        <v>22</v>
      </c>
      <c r="B230" s="3"/>
      <c r="C230" s="3"/>
      <c r="D230" s="7"/>
      <c r="E230" s="8"/>
      <c r="F230" s="37">
        <f>SUM(F228:G229)</f>
        <v>32152.400000000001</v>
      </c>
      <c r="H230" s="9"/>
      <c r="I230" s="10"/>
      <c r="J230" s="5"/>
    </row>
    <row r="231" spans="1:10" ht="15.75">
      <c r="A231" s="13" t="s">
        <v>23</v>
      </c>
      <c r="B231" s="13" t="s">
        <v>24</v>
      </c>
      <c r="C231" s="13" t="s">
        <v>25</v>
      </c>
      <c r="D231" s="14">
        <v>112672182</v>
      </c>
      <c r="E231" s="8"/>
      <c r="H231" s="9"/>
      <c r="I231" s="10"/>
      <c r="J231" s="5"/>
    </row>
    <row r="232" spans="1:10">
      <c r="A232" s="5"/>
      <c r="B232" s="6"/>
      <c r="C232" s="5"/>
      <c r="D232" s="7"/>
      <c r="E232" s="8"/>
      <c r="H232" s="9"/>
      <c r="I232" s="10"/>
      <c r="J232" s="5"/>
    </row>
    <row r="234" spans="1:10">
      <c r="A234" s="1" t="s">
        <v>0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3" t="s">
        <v>946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95" t="s">
        <v>0</v>
      </c>
      <c r="B236" s="95" t="s">
        <v>2</v>
      </c>
      <c r="C236" s="95" t="s">
        <v>3</v>
      </c>
      <c r="D236" s="95" t="s">
        <v>4</v>
      </c>
      <c r="E236" s="95" t="s">
        <v>5</v>
      </c>
      <c r="F236" s="97" t="s">
        <v>6</v>
      </c>
      <c r="G236" s="98"/>
      <c r="H236" s="99"/>
      <c r="I236" s="95" t="s">
        <v>7</v>
      </c>
      <c r="J236" s="95" t="s">
        <v>8</v>
      </c>
    </row>
    <row r="237" spans="1:10">
      <c r="A237" s="96"/>
      <c r="B237" s="96"/>
      <c r="C237" s="96"/>
      <c r="D237" s="96"/>
      <c r="E237" s="96"/>
      <c r="F237" s="4" t="s">
        <v>9</v>
      </c>
      <c r="G237" s="4" t="s">
        <v>10</v>
      </c>
      <c r="H237" s="4" t="s">
        <v>11</v>
      </c>
      <c r="I237" s="96"/>
      <c r="J237" s="96"/>
    </row>
    <row r="238" spans="1:10">
      <c r="A238" s="5" t="s">
        <v>976</v>
      </c>
      <c r="B238" s="6">
        <v>44952.7040705787</v>
      </c>
      <c r="C238" s="5" t="s">
        <v>205</v>
      </c>
      <c r="D238" s="7"/>
      <c r="E238" s="8"/>
      <c r="F238" s="9">
        <v>9036.1</v>
      </c>
      <c r="I238" s="10" t="s">
        <v>9</v>
      </c>
      <c r="J238" s="5" t="s">
        <v>206</v>
      </c>
    </row>
    <row r="239" spans="1:10">
      <c r="A239" s="5" t="s">
        <v>976</v>
      </c>
      <c r="B239" s="6">
        <v>44952.7040705787</v>
      </c>
      <c r="C239" s="5" t="s">
        <v>205</v>
      </c>
      <c r="D239" s="7"/>
      <c r="E239" s="8"/>
      <c r="F239" s="9">
        <v>6507.5</v>
      </c>
      <c r="I239" s="10" t="s">
        <v>9</v>
      </c>
      <c r="J239" s="5" t="s">
        <v>207</v>
      </c>
    </row>
    <row r="240" spans="1:10">
      <c r="A240" s="11" t="s">
        <v>22</v>
      </c>
      <c r="B240" s="3"/>
      <c r="C240" s="3"/>
      <c r="D240" s="7"/>
      <c r="E240" s="8"/>
      <c r="F240" s="12">
        <f>SUM(F238:G239)</f>
        <v>15543.6</v>
      </c>
      <c r="H240" s="9"/>
      <c r="I240" s="10"/>
      <c r="J240" s="5"/>
    </row>
    <row r="241" spans="1:10" ht="15.75">
      <c r="A241" s="13" t="s">
        <v>23</v>
      </c>
      <c r="B241" s="13" t="s">
        <v>24</v>
      </c>
      <c r="C241" s="13" t="s">
        <v>25</v>
      </c>
      <c r="D241" s="14">
        <v>112672187</v>
      </c>
      <c r="E241" s="8"/>
      <c r="H241" s="9"/>
      <c r="I241" s="10"/>
      <c r="J241" s="5"/>
    </row>
    <row r="242" spans="1:10">
      <c r="A242" s="5"/>
      <c r="B242" s="6"/>
      <c r="C242" s="5"/>
      <c r="D242" s="7"/>
      <c r="E242" s="8"/>
      <c r="H242" s="9"/>
      <c r="I242" s="10"/>
      <c r="J242" s="5"/>
    </row>
    <row r="244" spans="1:10">
      <c r="A244" s="1" t="s">
        <v>0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3" t="s">
        <v>985</v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95" t="s">
        <v>0</v>
      </c>
      <c r="B246" s="95" t="s">
        <v>2</v>
      </c>
      <c r="C246" s="95" t="s">
        <v>3</v>
      </c>
      <c r="D246" s="95" t="s">
        <v>4</v>
      </c>
      <c r="E246" s="95" t="s">
        <v>5</v>
      </c>
      <c r="F246" s="97" t="s">
        <v>6</v>
      </c>
      <c r="G246" s="98"/>
      <c r="H246" s="99"/>
      <c r="I246" s="95" t="s">
        <v>7</v>
      </c>
      <c r="J246" s="95" t="s">
        <v>8</v>
      </c>
    </row>
    <row r="247" spans="1:10">
      <c r="A247" s="96"/>
      <c r="B247" s="96"/>
      <c r="C247" s="96"/>
      <c r="D247" s="96"/>
      <c r="E247" s="96"/>
      <c r="F247" s="4" t="s">
        <v>9</v>
      </c>
      <c r="G247" s="4" t="s">
        <v>10</v>
      </c>
      <c r="H247" s="4" t="s">
        <v>11</v>
      </c>
      <c r="I247" s="96"/>
      <c r="J247" s="96"/>
    </row>
    <row r="248" spans="1:10">
      <c r="A248" s="5" t="s">
        <v>1042</v>
      </c>
      <c r="B248" s="6">
        <v>44953.686894386577</v>
      </c>
      <c r="C248" s="5" t="s">
        <v>205</v>
      </c>
      <c r="D248" s="7"/>
      <c r="E248" s="8"/>
      <c r="F248" s="9">
        <v>10994</v>
      </c>
      <c r="I248" s="10" t="s">
        <v>9</v>
      </c>
      <c r="J248" s="5" t="s">
        <v>206</v>
      </c>
    </row>
    <row r="249" spans="1:10">
      <c r="A249" s="5" t="s">
        <v>1042</v>
      </c>
      <c r="B249" s="6">
        <v>44953.686894386577</v>
      </c>
      <c r="C249" s="5" t="s">
        <v>205</v>
      </c>
      <c r="D249" s="7"/>
      <c r="E249" s="8"/>
      <c r="F249" s="9">
        <v>3816.1</v>
      </c>
      <c r="I249" s="10" t="s">
        <v>9</v>
      </c>
      <c r="J249" s="5" t="s">
        <v>207</v>
      </c>
    </row>
    <row r="250" spans="1:10">
      <c r="A250" s="11" t="s">
        <v>22</v>
      </c>
      <c r="B250" s="3"/>
      <c r="C250" s="3"/>
      <c r="D250" s="7"/>
      <c r="E250" s="8"/>
      <c r="F250" s="37">
        <f>SUM(F248:G249)</f>
        <v>14810.1</v>
      </c>
      <c r="H250" s="9"/>
      <c r="I250" s="5"/>
      <c r="J250" s="8"/>
    </row>
    <row r="251" spans="1:10" ht="15.75">
      <c r="A251" s="13" t="s">
        <v>23</v>
      </c>
      <c r="B251" s="13" t="s">
        <v>24</v>
      </c>
      <c r="C251" s="13" t="s">
        <v>25</v>
      </c>
      <c r="D251" s="14">
        <v>112672189</v>
      </c>
      <c r="E251" s="8"/>
      <c r="H251" s="9"/>
      <c r="I251" s="5"/>
      <c r="J251" s="8"/>
    </row>
    <row r="252" spans="1:10">
      <c r="A252" s="5"/>
      <c r="B252" s="6"/>
      <c r="C252" s="5"/>
      <c r="D252" s="7"/>
      <c r="E252" s="8"/>
      <c r="H252" s="9"/>
      <c r="I252" s="5"/>
      <c r="J252" s="8"/>
    </row>
    <row r="253" spans="1:10">
      <c r="A253" s="5"/>
      <c r="B253" s="6"/>
      <c r="C253" s="5"/>
      <c r="D253" s="7"/>
      <c r="E253" s="8"/>
      <c r="H253" s="9"/>
      <c r="I253" s="5"/>
      <c r="J253" s="8"/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981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95" t="s">
        <v>0</v>
      </c>
      <c r="B256" s="95" t="s">
        <v>2</v>
      </c>
      <c r="C256" s="95" t="s">
        <v>3</v>
      </c>
      <c r="D256" s="95" t="s">
        <v>4</v>
      </c>
      <c r="E256" s="95" t="s">
        <v>5</v>
      </c>
      <c r="F256" s="97" t="s">
        <v>6</v>
      </c>
      <c r="G256" s="98"/>
      <c r="H256" s="99"/>
      <c r="I256" s="95" t="s">
        <v>7</v>
      </c>
      <c r="J256" s="95" t="s">
        <v>8</v>
      </c>
    </row>
    <row r="257" spans="1:10">
      <c r="A257" s="96"/>
      <c r="B257" s="96"/>
      <c r="C257" s="96"/>
      <c r="D257" s="96"/>
      <c r="E257" s="96"/>
      <c r="F257" s="4" t="s">
        <v>9</v>
      </c>
      <c r="G257" s="4" t="s">
        <v>10</v>
      </c>
      <c r="H257" s="4" t="s">
        <v>11</v>
      </c>
      <c r="I257" s="96"/>
      <c r="J257" s="96"/>
    </row>
    <row r="258" spans="1:10">
      <c r="A258" s="5" t="s">
        <v>1043</v>
      </c>
      <c r="B258" s="6">
        <v>44954.549324745371</v>
      </c>
      <c r="C258" s="5" t="s">
        <v>205</v>
      </c>
      <c r="D258" s="7"/>
      <c r="E258" s="8"/>
      <c r="F258" s="9">
        <v>1576.6</v>
      </c>
      <c r="I258" s="10" t="s">
        <v>9</v>
      </c>
      <c r="J258" s="5" t="s">
        <v>1044</v>
      </c>
    </row>
    <row r="259" spans="1:10">
      <c r="A259" s="5" t="s">
        <v>1043</v>
      </c>
      <c r="B259" s="6">
        <v>44954.549324745371</v>
      </c>
      <c r="C259" s="5" t="s">
        <v>205</v>
      </c>
      <c r="D259" s="7"/>
      <c r="E259" s="8"/>
      <c r="F259" s="9">
        <v>19524.099999999999</v>
      </c>
      <c r="I259" s="10" t="s">
        <v>9</v>
      </c>
      <c r="J259" s="5" t="s">
        <v>206</v>
      </c>
    </row>
    <row r="260" spans="1:10">
      <c r="A260" s="11" t="s">
        <v>22</v>
      </c>
      <c r="B260" s="3"/>
      <c r="C260" s="3"/>
      <c r="D260" s="7"/>
      <c r="E260" s="8"/>
      <c r="F260" s="37">
        <f>SUM(F258:G259)</f>
        <v>21100.699999999997</v>
      </c>
      <c r="H260" s="9"/>
      <c r="I260" s="5"/>
      <c r="J260" s="8"/>
    </row>
    <row r="261" spans="1:10" ht="15.75">
      <c r="A261" s="13" t="s">
        <v>23</v>
      </c>
      <c r="B261" s="13" t="s">
        <v>24</v>
      </c>
      <c r="C261" s="13" t="s">
        <v>25</v>
      </c>
      <c r="D261" s="14">
        <v>112681933</v>
      </c>
      <c r="E261" s="8"/>
      <c r="H261" s="9"/>
      <c r="I261" s="5"/>
      <c r="J261" s="8"/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1052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95" t="s">
        <v>0</v>
      </c>
      <c r="B266" s="95" t="s">
        <v>2</v>
      </c>
      <c r="C266" s="95" t="s">
        <v>3</v>
      </c>
      <c r="D266" s="95" t="s">
        <v>4</v>
      </c>
      <c r="E266" s="95" t="s">
        <v>5</v>
      </c>
      <c r="F266" s="97" t="s">
        <v>6</v>
      </c>
      <c r="G266" s="98"/>
      <c r="H266" s="99"/>
      <c r="I266" s="95" t="s">
        <v>7</v>
      </c>
      <c r="J266" s="95" t="s">
        <v>8</v>
      </c>
    </row>
    <row r="267" spans="1:10">
      <c r="A267" s="96"/>
      <c r="B267" s="96"/>
      <c r="C267" s="96"/>
      <c r="D267" s="96"/>
      <c r="E267" s="96"/>
      <c r="F267" s="4" t="s">
        <v>9</v>
      </c>
      <c r="G267" s="4" t="s">
        <v>10</v>
      </c>
      <c r="H267" s="4" t="s">
        <v>11</v>
      </c>
      <c r="I267" s="96"/>
      <c r="J267" s="96"/>
    </row>
    <row r="268" spans="1:10">
      <c r="A268" s="5" t="s">
        <v>1084</v>
      </c>
      <c r="B268" s="6">
        <v>44956.709259641204</v>
      </c>
      <c r="C268" s="5" t="s">
        <v>205</v>
      </c>
      <c r="D268" s="7"/>
      <c r="E268" s="8"/>
      <c r="F268" s="9">
        <v>2451.1999999999998</v>
      </c>
      <c r="I268" s="10" t="s">
        <v>9</v>
      </c>
      <c r="J268" s="5" t="s">
        <v>207</v>
      </c>
    </row>
    <row r="269" spans="1:10">
      <c r="A269" s="11" t="s">
        <v>22</v>
      </c>
      <c r="B269" s="3"/>
      <c r="C269" s="3"/>
      <c r="D269" s="7"/>
      <c r="E269" s="8"/>
      <c r="G269" s="9"/>
      <c r="I269" s="10"/>
      <c r="J269" s="8"/>
    </row>
    <row r="270" spans="1:10" ht="15.75">
      <c r="A270" s="13" t="s">
        <v>23</v>
      </c>
      <c r="B270" s="13" t="s">
        <v>24</v>
      </c>
      <c r="C270" s="13" t="s">
        <v>25</v>
      </c>
      <c r="D270" s="14">
        <v>112691658</v>
      </c>
      <c r="E270" s="8"/>
      <c r="G270" s="9"/>
      <c r="I270" s="10"/>
      <c r="J270" s="8"/>
    </row>
    <row r="273" spans="1:10">
      <c r="A273" s="1" t="s">
        <v>0</v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3" t="s">
        <v>1093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95" t="s">
        <v>0</v>
      </c>
      <c r="B275" s="95" t="s">
        <v>2</v>
      </c>
      <c r="C275" s="95" t="s">
        <v>3</v>
      </c>
      <c r="D275" s="95" t="s">
        <v>4</v>
      </c>
      <c r="E275" s="95" t="s">
        <v>5</v>
      </c>
      <c r="F275" s="97" t="s">
        <v>6</v>
      </c>
      <c r="G275" s="98"/>
      <c r="H275" s="99"/>
      <c r="I275" s="95" t="s">
        <v>7</v>
      </c>
      <c r="J275" s="95" t="s">
        <v>8</v>
      </c>
    </row>
    <row r="276" spans="1:10">
      <c r="A276" s="96"/>
      <c r="B276" s="96"/>
      <c r="C276" s="96"/>
      <c r="D276" s="96"/>
      <c r="E276" s="96"/>
      <c r="F276" s="4" t="s">
        <v>9</v>
      </c>
      <c r="G276" s="4" t="s">
        <v>10</v>
      </c>
      <c r="H276" s="4" t="s">
        <v>11</v>
      </c>
      <c r="I276" s="96"/>
      <c r="J276" s="96"/>
    </row>
    <row r="277" spans="1:10">
      <c r="A277" s="5" t="s">
        <v>1124</v>
      </c>
      <c r="B277" s="6">
        <v>44957.685918634263</v>
      </c>
      <c r="C277" s="5" t="s">
        <v>205</v>
      </c>
      <c r="D277" s="10"/>
      <c r="E277" s="8"/>
      <c r="F277" s="9">
        <v>3769.3</v>
      </c>
      <c r="I277" s="10" t="s">
        <v>9</v>
      </c>
      <c r="J277" s="5" t="s">
        <v>207</v>
      </c>
    </row>
    <row r="278" spans="1:10">
      <c r="A278" s="11" t="s">
        <v>22</v>
      </c>
      <c r="B278" s="3"/>
      <c r="C278" s="3"/>
      <c r="D278" s="7"/>
      <c r="E278" s="8"/>
      <c r="G278" s="9"/>
      <c r="I278" s="10"/>
      <c r="J278" s="5"/>
    </row>
    <row r="279" spans="1:10" ht="15.75">
      <c r="A279" s="13" t="s">
        <v>23</v>
      </c>
      <c r="B279" s="13" t="s">
        <v>24</v>
      </c>
      <c r="C279" s="13" t="s">
        <v>25</v>
      </c>
      <c r="D279" s="14">
        <v>112693202</v>
      </c>
      <c r="E279" s="8"/>
      <c r="G279" s="9"/>
      <c r="I279" s="10"/>
      <c r="J279" s="5"/>
    </row>
    <row r="282" spans="1:10">
      <c r="A282" s="1" t="s">
        <v>0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3" t="s">
        <v>1131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95" t="s">
        <v>0</v>
      </c>
      <c r="B284" s="95" t="s">
        <v>2</v>
      </c>
      <c r="C284" s="95" t="s">
        <v>3</v>
      </c>
      <c r="D284" s="95" t="s">
        <v>4</v>
      </c>
      <c r="E284" s="95" t="s">
        <v>5</v>
      </c>
      <c r="F284" s="97" t="s">
        <v>6</v>
      </c>
      <c r="G284" s="98"/>
      <c r="H284" s="99"/>
      <c r="I284" s="95" t="s">
        <v>7</v>
      </c>
      <c r="J284" s="95" t="s">
        <v>8</v>
      </c>
    </row>
    <row r="285" spans="1:10">
      <c r="A285" s="96"/>
      <c r="B285" s="96"/>
      <c r="C285" s="96"/>
      <c r="D285" s="96"/>
      <c r="E285" s="96"/>
      <c r="F285" s="4" t="s">
        <v>9</v>
      </c>
      <c r="G285" s="4" t="s">
        <v>10</v>
      </c>
      <c r="H285" s="4" t="s">
        <v>11</v>
      </c>
      <c r="I285" s="96"/>
      <c r="J285" s="96"/>
    </row>
    <row r="286" spans="1:10">
      <c r="A286" s="5" t="s">
        <v>1159</v>
      </c>
      <c r="B286" s="6">
        <v>44958.703516724534</v>
      </c>
      <c r="C286" s="5" t="s">
        <v>205</v>
      </c>
      <c r="D286" s="10"/>
      <c r="E286" s="8"/>
      <c r="F286" s="9">
        <v>2003.5</v>
      </c>
      <c r="I286" s="10" t="s">
        <v>9</v>
      </c>
      <c r="J286" s="5" t="s">
        <v>207</v>
      </c>
    </row>
    <row r="287" spans="1:10">
      <c r="A287" s="11" t="s">
        <v>22</v>
      </c>
      <c r="B287" s="3"/>
      <c r="C287" s="3"/>
      <c r="D287" s="7"/>
      <c r="E287" s="8"/>
      <c r="H287" s="9"/>
      <c r="I287" s="10"/>
      <c r="J287" s="8"/>
    </row>
    <row r="288" spans="1:10" ht="15.75">
      <c r="A288" s="13" t="s">
        <v>23</v>
      </c>
      <c r="B288" s="13" t="s">
        <v>24</v>
      </c>
      <c r="C288" s="13" t="s">
        <v>25</v>
      </c>
      <c r="D288" s="14">
        <v>112695391</v>
      </c>
      <c r="E288" s="8"/>
      <c r="H288" s="9"/>
      <c r="I288" s="10"/>
      <c r="J288" s="8"/>
    </row>
    <row r="291" spans="1:10">
      <c r="A291" s="1" t="s">
        <v>0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3" t="s">
        <v>1169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95" t="s">
        <v>0</v>
      </c>
      <c r="B293" s="95" t="s">
        <v>2</v>
      </c>
      <c r="C293" s="95" t="s">
        <v>3</v>
      </c>
      <c r="D293" s="95" t="s">
        <v>4</v>
      </c>
      <c r="E293" s="95" t="s">
        <v>5</v>
      </c>
      <c r="F293" s="97" t="s">
        <v>6</v>
      </c>
      <c r="G293" s="98"/>
      <c r="H293" s="99"/>
      <c r="I293" s="95" t="s">
        <v>7</v>
      </c>
      <c r="J293" s="95" t="s">
        <v>8</v>
      </c>
    </row>
    <row r="294" spans="1:10">
      <c r="A294" s="96"/>
      <c r="B294" s="96"/>
      <c r="C294" s="96"/>
      <c r="D294" s="96"/>
      <c r="E294" s="96"/>
      <c r="F294" s="4" t="s">
        <v>9</v>
      </c>
      <c r="G294" s="4" t="s">
        <v>10</v>
      </c>
      <c r="H294" s="4" t="s">
        <v>11</v>
      </c>
      <c r="I294" s="96"/>
      <c r="J294" s="96"/>
    </row>
    <row r="295" spans="1:10">
      <c r="A295" s="5" t="s">
        <v>1200</v>
      </c>
      <c r="B295" s="6">
        <v>44959.714479421295</v>
      </c>
      <c r="C295" s="5" t="s">
        <v>205</v>
      </c>
      <c r="D295" s="7">
        <v>3113569901</v>
      </c>
      <c r="E295" s="5" t="s">
        <v>305</v>
      </c>
      <c r="H295" s="9">
        <v>729.61</v>
      </c>
      <c r="I295" s="5" t="s">
        <v>28</v>
      </c>
      <c r="J295" s="5" t="s">
        <v>207</v>
      </c>
    </row>
    <row r="296" spans="1:10">
      <c r="A296" s="5" t="s">
        <v>1200</v>
      </c>
      <c r="B296" s="6">
        <v>44959.714479421295</v>
      </c>
      <c r="C296" s="5" t="s">
        <v>205</v>
      </c>
      <c r="D296" s="7"/>
      <c r="E296" s="8"/>
      <c r="F296" s="9">
        <v>25288.799999999999</v>
      </c>
      <c r="I296" s="10" t="s">
        <v>9</v>
      </c>
      <c r="J296" s="5" t="s">
        <v>206</v>
      </c>
    </row>
    <row r="297" spans="1:10">
      <c r="A297" s="5" t="s">
        <v>1200</v>
      </c>
      <c r="B297" s="6">
        <v>44959.714479421295</v>
      </c>
      <c r="C297" s="5" t="s">
        <v>205</v>
      </c>
      <c r="D297" s="7"/>
      <c r="E297" s="8"/>
      <c r="F297" s="9">
        <v>6452.8</v>
      </c>
      <c r="I297" s="10" t="s">
        <v>9</v>
      </c>
      <c r="J297" s="5" t="s">
        <v>207</v>
      </c>
    </row>
    <row r="298" spans="1:10">
      <c r="A298" s="11" t="s">
        <v>22</v>
      </c>
      <c r="B298" s="3"/>
      <c r="C298" s="3"/>
      <c r="D298" s="7"/>
      <c r="E298" s="8"/>
      <c r="F298" s="12">
        <f>SUM(F295:G297)</f>
        <v>31741.599999999999</v>
      </c>
      <c r="H298" s="9"/>
      <c r="I298" s="10"/>
      <c r="J298" s="5"/>
    </row>
    <row r="299" spans="1:10" ht="15.75">
      <c r="A299" s="13" t="s">
        <v>23</v>
      </c>
      <c r="B299" s="13" t="s">
        <v>24</v>
      </c>
      <c r="C299" s="13" t="s">
        <v>25</v>
      </c>
      <c r="D299" s="14">
        <v>112722308</v>
      </c>
      <c r="E299" s="8"/>
      <c r="H299" s="9"/>
      <c r="I299" s="10"/>
      <c r="J299" s="5"/>
    </row>
    <row r="302" spans="1:10">
      <c r="A302" s="1" t="s">
        <v>0</v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3" t="s">
        <v>1217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95" t="s">
        <v>0</v>
      </c>
      <c r="B304" s="95" t="s">
        <v>2</v>
      </c>
      <c r="C304" s="95" t="s">
        <v>3</v>
      </c>
      <c r="D304" s="95" t="s">
        <v>4</v>
      </c>
      <c r="E304" s="95" t="s">
        <v>5</v>
      </c>
      <c r="F304" s="97" t="s">
        <v>6</v>
      </c>
      <c r="G304" s="98"/>
      <c r="H304" s="99"/>
      <c r="I304" s="95" t="s">
        <v>7</v>
      </c>
      <c r="J304" s="95" t="s">
        <v>8</v>
      </c>
    </row>
    <row r="305" spans="1:10">
      <c r="A305" s="96"/>
      <c r="B305" s="96"/>
      <c r="C305" s="96"/>
      <c r="D305" s="96"/>
      <c r="E305" s="96"/>
      <c r="F305" s="4" t="s">
        <v>9</v>
      </c>
      <c r="G305" s="4" t="s">
        <v>10</v>
      </c>
      <c r="H305" s="4" t="s">
        <v>11</v>
      </c>
      <c r="I305" s="96"/>
      <c r="J305" s="96"/>
    </row>
    <row r="306" spans="1:10">
      <c r="A306" s="5" t="s">
        <v>1272</v>
      </c>
      <c r="B306" s="6">
        <v>44960.698747002316</v>
      </c>
      <c r="C306" s="5" t="s">
        <v>205</v>
      </c>
      <c r="D306" s="7"/>
      <c r="E306" s="8"/>
      <c r="F306" s="9">
        <v>1700</v>
      </c>
      <c r="I306" s="10" t="s">
        <v>9</v>
      </c>
      <c r="J306" s="5" t="s">
        <v>206</v>
      </c>
    </row>
    <row r="307" spans="1:10">
      <c r="A307" s="5" t="s">
        <v>1272</v>
      </c>
      <c r="B307" s="6">
        <v>44960.698747002316</v>
      </c>
      <c r="C307" s="5" t="s">
        <v>205</v>
      </c>
      <c r="D307" s="7"/>
      <c r="E307" s="8"/>
      <c r="F307" s="9">
        <v>1968.1</v>
      </c>
      <c r="I307" s="10" t="s">
        <v>9</v>
      </c>
      <c r="J307" s="5" t="s">
        <v>207</v>
      </c>
    </row>
    <row r="308" spans="1:10">
      <c r="A308" s="11" t="s">
        <v>22</v>
      </c>
      <c r="B308" s="3"/>
      <c r="C308" s="3"/>
      <c r="D308" s="7"/>
      <c r="E308" s="8"/>
      <c r="F308" s="37">
        <f>SUM(F306:G307)</f>
        <v>3668.1</v>
      </c>
      <c r="H308" s="9"/>
      <c r="I308" s="10"/>
      <c r="J308" s="5"/>
    </row>
    <row r="309" spans="1:10" ht="15.75">
      <c r="A309" s="13" t="s">
        <v>23</v>
      </c>
      <c r="B309" s="13" t="s">
        <v>24</v>
      </c>
      <c r="C309" s="13" t="s">
        <v>25</v>
      </c>
      <c r="D309" s="14">
        <v>112722309</v>
      </c>
      <c r="E309" s="8"/>
      <c r="H309" s="9"/>
      <c r="I309" s="10"/>
      <c r="J309" s="5"/>
    </row>
    <row r="310" spans="1:10">
      <c r="A310" s="5"/>
      <c r="B310" s="6"/>
      <c r="C310" s="5"/>
      <c r="D310" s="7"/>
      <c r="E310" s="8"/>
      <c r="H310" s="9"/>
      <c r="I310" s="10"/>
      <c r="J310" s="5"/>
    </row>
    <row r="311" spans="1:10">
      <c r="A311" s="5"/>
      <c r="B311" s="6"/>
      <c r="C311" s="5"/>
      <c r="D311" s="7"/>
      <c r="E311" s="8"/>
      <c r="H311" s="9"/>
      <c r="I311" s="10"/>
      <c r="J311" s="5"/>
    </row>
    <row r="312" spans="1:10">
      <c r="A312" s="1" t="s">
        <v>0</v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3" t="s">
        <v>1214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95" t="s">
        <v>0</v>
      </c>
      <c r="B314" s="95" t="s">
        <v>2</v>
      </c>
      <c r="C314" s="95" t="s">
        <v>3</v>
      </c>
      <c r="D314" s="95" t="s">
        <v>4</v>
      </c>
      <c r="E314" s="95" t="s">
        <v>5</v>
      </c>
      <c r="F314" s="97" t="s">
        <v>6</v>
      </c>
      <c r="G314" s="98"/>
      <c r="H314" s="99"/>
      <c r="I314" s="95" t="s">
        <v>7</v>
      </c>
      <c r="J314" s="95" t="s">
        <v>8</v>
      </c>
    </row>
    <row r="315" spans="1:10">
      <c r="A315" s="96"/>
      <c r="B315" s="96"/>
      <c r="C315" s="96"/>
      <c r="D315" s="96"/>
      <c r="E315" s="96"/>
      <c r="F315" s="4" t="s">
        <v>9</v>
      </c>
      <c r="G315" s="4" t="s">
        <v>10</v>
      </c>
      <c r="H315" s="4" t="s">
        <v>11</v>
      </c>
      <c r="I315" s="96"/>
      <c r="J315" s="96"/>
    </row>
    <row r="316" spans="1:10">
      <c r="A316" s="5" t="s">
        <v>1273</v>
      </c>
      <c r="B316" s="6">
        <v>44961.534472256943</v>
      </c>
      <c r="C316" s="5" t="s">
        <v>205</v>
      </c>
      <c r="D316" s="7"/>
      <c r="E316" s="8"/>
      <c r="F316" s="9">
        <v>3138.8</v>
      </c>
      <c r="I316" s="10" t="s">
        <v>9</v>
      </c>
      <c r="J316" s="5" t="s">
        <v>206</v>
      </c>
    </row>
    <row r="317" spans="1:10">
      <c r="A317" s="5" t="s">
        <v>1273</v>
      </c>
      <c r="B317" s="6">
        <v>44961.534472256943</v>
      </c>
      <c r="C317" s="5" t="s">
        <v>205</v>
      </c>
      <c r="D317" s="7"/>
      <c r="E317" s="8"/>
      <c r="F317" s="9">
        <v>3557.7</v>
      </c>
      <c r="I317" s="10" t="s">
        <v>9</v>
      </c>
      <c r="J317" s="5" t="s">
        <v>207</v>
      </c>
    </row>
    <row r="318" spans="1:10">
      <c r="A318" s="11" t="s">
        <v>22</v>
      </c>
      <c r="B318" s="3"/>
      <c r="C318" s="3"/>
      <c r="D318" s="7"/>
      <c r="E318" s="8"/>
      <c r="F318" s="37">
        <f>SUM(F316:G317)</f>
        <v>6696.5</v>
      </c>
      <c r="H318" s="9"/>
      <c r="I318" s="10"/>
      <c r="J318" s="5"/>
    </row>
    <row r="319" spans="1:10" ht="15.75">
      <c r="A319" s="13" t="s">
        <v>23</v>
      </c>
      <c r="B319" s="13" t="s">
        <v>24</v>
      </c>
      <c r="C319" s="13" t="s">
        <v>25</v>
      </c>
      <c r="D319" s="14">
        <v>112729140</v>
      </c>
      <c r="E319" s="8"/>
      <c r="H319" s="9"/>
      <c r="I319" s="10"/>
      <c r="J319" s="5"/>
    </row>
    <row r="322" spans="1:10">
      <c r="A322" s="1" t="s">
        <v>0</v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>
      <c r="A323" s="3" t="s">
        <v>1283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95" t="s">
        <v>0</v>
      </c>
      <c r="B324" s="95" t="s">
        <v>2</v>
      </c>
      <c r="C324" s="95" t="s">
        <v>3</v>
      </c>
      <c r="D324" s="95" t="s">
        <v>4</v>
      </c>
      <c r="E324" s="95" t="s">
        <v>5</v>
      </c>
      <c r="F324" s="97" t="s">
        <v>6</v>
      </c>
      <c r="G324" s="98"/>
      <c r="H324" s="99"/>
      <c r="I324" s="95" t="s">
        <v>7</v>
      </c>
      <c r="J324" s="95" t="s">
        <v>8</v>
      </c>
    </row>
    <row r="325" spans="1:10">
      <c r="A325" s="96"/>
      <c r="B325" s="96"/>
      <c r="C325" s="96"/>
      <c r="D325" s="96"/>
      <c r="E325" s="96"/>
      <c r="F325" s="4" t="s">
        <v>9</v>
      </c>
      <c r="G325" s="4" t="s">
        <v>10</v>
      </c>
      <c r="H325" s="4" t="s">
        <v>11</v>
      </c>
      <c r="I325" s="96"/>
      <c r="J325" s="96"/>
    </row>
    <row r="326" spans="1:10">
      <c r="A326" s="5" t="s">
        <v>1314</v>
      </c>
      <c r="B326" s="6">
        <v>44963.689214120372</v>
      </c>
      <c r="C326" s="5" t="s">
        <v>205</v>
      </c>
      <c r="D326" s="7"/>
      <c r="E326" s="8"/>
      <c r="F326" s="9">
        <v>2900.1</v>
      </c>
      <c r="I326" s="10" t="s">
        <v>9</v>
      </c>
      <c r="J326" s="5" t="s">
        <v>207</v>
      </c>
    </row>
    <row r="327" spans="1:10">
      <c r="A327" s="11" t="s">
        <v>22</v>
      </c>
      <c r="B327" s="3"/>
      <c r="C327" s="3"/>
      <c r="D327" s="7"/>
      <c r="E327" s="8"/>
      <c r="H327" s="9"/>
      <c r="I327" s="10"/>
      <c r="J327" s="5"/>
    </row>
    <row r="328" spans="1:10" ht="15.75">
      <c r="A328" s="13" t="s">
        <v>23</v>
      </c>
      <c r="B328" s="13" t="s">
        <v>24</v>
      </c>
      <c r="C328" s="13" t="s">
        <v>25</v>
      </c>
      <c r="D328" s="14">
        <v>112730497</v>
      </c>
      <c r="E328" s="8"/>
      <c r="H328" s="9"/>
      <c r="I328" s="10"/>
      <c r="J328" s="5"/>
    </row>
    <row r="329" spans="1:10">
      <c r="A329" s="5"/>
      <c r="B329" s="6"/>
      <c r="C329" s="5"/>
      <c r="D329" s="7"/>
      <c r="E329" s="8"/>
      <c r="H329" s="9"/>
      <c r="I329" s="10"/>
      <c r="J329" s="5"/>
    </row>
    <row r="331" spans="1:10">
      <c r="A331" s="1" t="s">
        <v>0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3" t="s">
        <v>1322</v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95" t="s">
        <v>0</v>
      </c>
      <c r="B333" s="95" t="s">
        <v>2</v>
      </c>
      <c r="C333" s="95" t="s">
        <v>3</v>
      </c>
      <c r="D333" s="95" t="s">
        <v>4</v>
      </c>
      <c r="E333" s="95" t="s">
        <v>5</v>
      </c>
      <c r="F333" s="97" t="s">
        <v>6</v>
      </c>
      <c r="G333" s="98"/>
      <c r="H333" s="99"/>
      <c r="I333" s="95" t="s">
        <v>7</v>
      </c>
      <c r="J333" s="95" t="s">
        <v>8</v>
      </c>
    </row>
    <row r="334" spans="1:10">
      <c r="A334" s="96"/>
      <c r="B334" s="96"/>
      <c r="C334" s="96"/>
      <c r="D334" s="96"/>
      <c r="E334" s="96"/>
      <c r="F334" s="4" t="s">
        <v>9</v>
      </c>
      <c r="G334" s="4" t="s">
        <v>10</v>
      </c>
      <c r="H334" s="4" t="s">
        <v>11</v>
      </c>
      <c r="I334" s="96"/>
      <c r="J334" s="96"/>
    </row>
    <row r="335" spans="1:10">
      <c r="A335" s="5" t="s">
        <v>1351</v>
      </c>
      <c r="B335" s="6">
        <v>44964.700706180556</v>
      </c>
      <c r="C335" s="5" t="s">
        <v>205</v>
      </c>
      <c r="D335" s="7"/>
      <c r="E335" s="8"/>
      <c r="F335" s="9">
        <v>8470.6</v>
      </c>
      <c r="I335" s="10" t="s">
        <v>9</v>
      </c>
      <c r="J335" s="5" t="s">
        <v>206</v>
      </c>
    </row>
    <row r="336" spans="1:10">
      <c r="A336" s="5" t="s">
        <v>1351</v>
      </c>
      <c r="B336" s="6">
        <v>44964.700706180556</v>
      </c>
      <c r="C336" s="5" t="s">
        <v>205</v>
      </c>
      <c r="D336" s="7"/>
      <c r="E336" s="8"/>
      <c r="F336" s="9">
        <v>2925</v>
      </c>
      <c r="I336" s="10" t="s">
        <v>9</v>
      </c>
      <c r="J336" s="5" t="s">
        <v>207</v>
      </c>
    </row>
    <row r="337" spans="1:10">
      <c r="A337" s="11" t="s">
        <v>22</v>
      </c>
      <c r="B337" s="3"/>
      <c r="C337" s="3"/>
      <c r="D337" s="7"/>
      <c r="E337" s="8"/>
      <c r="F337" s="12">
        <f>SUM(F335:G336)</f>
        <v>11395.6</v>
      </c>
      <c r="H337" s="9"/>
      <c r="I337" s="10"/>
      <c r="J337" s="5"/>
    </row>
    <row r="338" spans="1:10" ht="15.75">
      <c r="A338" s="13" t="s">
        <v>23</v>
      </c>
      <c r="B338" s="13" t="s">
        <v>24</v>
      </c>
      <c r="C338" s="13" t="s">
        <v>25</v>
      </c>
      <c r="D338" s="14">
        <v>112732562</v>
      </c>
      <c r="E338" s="8"/>
      <c r="H338" s="9"/>
      <c r="I338" s="10"/>
      <c r="J338" s="5"/>
    </row>
    <row r="341" spans="1:10">
      <c r="A341" s="1" t="s">
        <v>0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3" t="s">
        <v>1355</v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>
      <c r="A343" s="95" t="s">
        <v>0</v>
      </c>
      <c r="B343" s="95" t="s">
        <v>2</v>
      </c>
      <c r="C343" s="95" t="s">
        <v>3</v>
      </c>
      <c r="D343" s="95" t="s">
        <v>4</v>
      </c>
      <c r="E343" s="95" t="s">
        <v>5</v>
      </c>
      <c r="F343" s="97" t="s">
        <v>6</v>
      </c>
      <c r="G343" s="98"/>
      <c r="H343" s="99"/>
      <c r="I343" s="95" t="s">
        <v>7</v>
      </c>
      <c r="J343" s="95" t="s">
        <v>8</v>
      </c>
    </row>
    <row r="344" spans="1:10">
      <c r="A344" s="96"/>
      <c r="B344" s="96"/>
      <c r="C344" s="96"/>
      <c r="D344" s="96"/>
      <c r="E344" s="96"/>
      <c r="F344" s="4" t="s">
        <v>9</v>
      </c>
      <c r="G344" s="4" t="s">
        <v>10</v>
      </c>
      <c r="H344" s="4" t="s">
        <v>11</v>
      </c>
      <c r="I344" s="96"/>
      <c r="J344" s="96"/>
    </row>
    <row r="345" spans="1:10">
      <c r="A345" s="5" t="s">
        <v>1386</v>
      </c>
      <c r="B345" s="6">
        <v>44965.692784965278</v>
      </c>
      <c r="C345" s="5" t="s">
        <v>205</v>
      </c>
      <c r="D345" s="7"/>
      <c r="E345" s="8"/>
      <c r="F345" s="9">
        <v>4217.8999999999996</v>
      </c>
      <c r="I345" s="10" t="s">
        <v>9</v>
      </c>
      <c r="J345" s="5" t="s">
        <v>207</v>
      </c>
    </row>
    <row r="346" spans="1:10">
      <c r="A346" s="11" t="s">
        <v>22</v>
      </c>
      <c r="B346" s="3"/>
      <c r="C346" s="3"/>
      <c r="D346" s="7"/>
      <c r="E346" s="8"/>
      <c r="F346" s="9"/>
      <c r="I346" s="10"/>
      <c r="J346" s="5"/>
    </row>
    <row r="347" spans="1:10" ht="15.75">
      <c r="A347" s="13" t="s">
        <v>23</v>
      </c>
      <c r="B347" s="13" t="s">
        <v>24</v>
      </c>
      <c r="C347" s="13" t="s">
        <v>25</v>
      </c>
      <c r="D347" s="14">
        <v>112734097</v>
      </c>
      <c r="E347" s="8"/>
      <c r="F347" s="9"/>
      <c r="I347" s="10"/>
      <c r="J347" s="5"/>
    </row>
    <row r="350" spans="1:10">
      <c r="A350" s="1" t="s">
        <v>0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3" t="s">
        <v>1394</v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>
      <c r="A352" s="95" t="s">
        <v>0</v>
      </c>
      <c r="B352" s="95" t="s">
        <v>2</v>
      </c>
      <c r="C352" s="95" t="s">
        <v>3</v>
      </c>
      <c r="D352" s="95" t="s">
        <v>4</v>
      </c>
      <c r="E352" s="95" t="s">
        <v>5</v>
      </c>
      <c r="F352" s="97" t="s">
        <v>6</v>
      </c>
      <c r="G352" s="98"/>
      <c r="H352" s="99"/>
      <c r="I352" s="95" t="s">
        <v>7</v>
      </c>
      <c r="J352" s="95" t="s">
        <v>8</v>
      </c>
    </row>
    <row r="353" spans="1:10">
      <c r="A353" s="96"/>
      <c r="B353" s="96"/>
      <c r="C353" s="96"/>
      <c r="D353" s="96"/>
      <c r="E353" s="96"/>
      <c r="F353" s="4" t="s">
        <v>9</v>
      </c>
      <c r="G353" s="4" t="s">
        <v>10</v>
      </c>
      <c r="H353" s="4" t="s">
        <v>11</v>
      </c>
      <c r="I353" s="96"/>
      <c r="J353" s="96"/>
    </row>
    <row r="354" spans="1:10">
      <c r="A354" s="5" t="s">
        <v>1425</v>
      </c>
      <c r="B354" s="6">
        <v>44966.676056296295</v>
      </c>
      <c r="C354" s="5" t="s">
        <v>205</v>
      </c>
      <c r="D354" s="7"/>
      <c r="E354" s="8"/>
      <c r="F354" s="9">
        <v>12981.5</v>
      </c>
      <c r="I354" s="10" t="s">
        <v>9</v>
      </c>
      <c r="J354" s="5" t="s">
        <v>206</v>
      </c>
    </row>
    <row r="355" spans="1:10">
      <c r="A355" s="5" t="s">
        <v>1425</v>
      </c>
      <c r="B355" s="6">
        <v>44966.676056296295</v>
      </c>
      <c r="C355" s="5" t="s">
        <v>205</v>
      </c>
      <c r="D355" s="7"/>
      <c r="E355" s="8"/>
      <c r="F355" s="9">
        <v>5166.1000000000004</v>
      </c>
      <c r="I355" s="10" t="s">
        <v>9</v>
      </c>
      <c r="J355" s="5" t="s">
        <v>207</v>
      </c>
    </row>
    <row r="356" spans="1:10">
      <c r="A356" s="11" t="s">
        <v>22</v>
      </c>
      <c r="B356" s="3"/>
      <c r="C356" s="3"/>
      <c r="D356" s="7"/>
      <c r="E356" s="8"/>
      <c r="F356" s="37">
        <f>SUM(F354:G355)</f>
        <v>18147.599999999999</v>
      </c>
      <c r="G356" s="9"/>
      <c r="I356" s="10"/>
      <c r="J356" s="8"/>
    </row>
    <row r="357" spans="1:10" ht="15.75">
      <c r="A357" s="13" t="s">
        <v>23</v>
      </c>
      <c r="B357" s="13" t="s">
        <v>24</v>
      </c>
      <c r="C357" s="13" t="s">
        <v>25</v>
      </c>
      <c r="D357" s="14">
        <v>112736414</v>
      </c>
      <c r="E357" s="8"/>
      <c r="G357" s="9"/>
      <c r="I357" s="10"/>
      <c r="J357" s="8"/>
    </row>
    <row r="358" spans="1:10">
      <c r="A358" s="5"/>
      <c r="B358" s="6"/>
      <c r="C358" s="5"/>
      <c r="D358" s="7"/>
      <c r="E358" s="8"/>
      <c r="G358" s="9"/>
      <c r="I358" s="10"/>
      <c r="J358" s="8"/>
    </row>
    <row r="360" spans="1:10">
      <c r="A360" s="1" t="s">
        <v>0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3" t="s">
        <v>1433</v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>
      <c r="A362" s="95" t="s">
        <v>0</v>
      </c>
      <c r="B362" s="95" t="s">
        <v>2</v>
      </c>
      <c r="C362" s="95" t="s">
        <v>3</v>
      </c>
      <c r="D362" s="95" t="s">
        <v>4</v>
      </c>
      <c r="E362" s="95" t="s">
        <v>5</v>
      </c>
      <c r="F362" s="97" t="s">
        <v>6</v>
      </c>
      <c r="G362" s="98"/>
      <c r="H362" s="99"/>
      <c r="I362" s="95" t="s">
        <v>7</v>
      </c>
      <c r="J362" s="95" t="s">
        <v>8</v>
      </c>
    </row>
    <row r="363" spans="1:10">
      <c r="A363" s="96"/>
      <c r="B363" s="96"/>
      <c r="C363" s="96"/>
      <c r="D363" s="96"/>
      <c r="E363" s="96"/>
      <c r="F363" s="4" t="s">
        <v>9</v>
      </c>
      <c r="G363" s="4" t="s">
        <v>10</v>
      </c>
      <c r="H363" s="4" t="s">
        <v>11</v>
      </c>
      <c r="I363" s="96"/>
      <c r="J363" s="96"/>
    </row>
    <row r="364" spans="1:10">
      <c r="A364" s="5" t="s">
        <v>1488</v>
      </c>
      <c r="B364" s="6">
        <v>44967.725230798613</v>
      </c>
      <c r="C364" s="5" t="s">
        <v>205</v>
      </c>
      <c r="D364" s="7"/>
      <c r="E364" s="8"/>
      <c r="F364" s="9">
        <v>3002.4</v>
      </c>
      <c r="I364" s="10" t="s">
        <v>9</v>
      </c>
      <c r="J364" s="5" t="s">
        <v>206</v>
      </c>
    </row>
    <row r="365" spans="1:10">
      <c r="A365" s="5" t="s">
        <v>1488</v>
      </c>
      <c r="B365" s="6">
        <v>44967.725230798613</v>
      </c>
      <c r="C365" s="5" t="s">
        <v>205</v>
      </c>
      <c r="D365" s="7"/>
      <c r="E365" s="8"/>
      <c r="F365" s="9">
        <v>7758</v>
      </c>
      <c r="I365" s="10" t="s">
        <v>9</v>
      </c>
      <c r="J365" s="5" t="s">
        <v>207</v>
      </c>
    </row>
    <row r="366" spans="1:10">
      <c r="A366" s="11" t="s">
        <v>22</v>
      </c>
      <c r="B366" s="3"/>
      <c r="C366" s="3"/>
      <c r="D366" s="7"/>
      <c r="E366" s="8"/>
      <c r="F366" s="37">
        <f>SUM(F364:G365)</f>
        <v>10760.4</v>
      </c>
      <c r="H366" s="9"/>
      <c r="I366" s="10"/>
      <c r="J366" s="5"/>
    </row>
    <row r="367" spans="1:10" ht="15.75">
      <c r="A367" s="13" t="s">
        <v>23</v>
      </c>
      <c r="B367" s="13" t="s">
        <v>24</v>
      </c>
      <c r="C367" s="13" t="s">
        <v>25</v>
      </c>
      <c r="D367" s="14">
        <v>112736415</v>
      </c>
      <c r="E367" s="8"/>
      <c r="H367" s="9"/>
      <c r="I367" s="10"/>
      <c r="J367" s="5"/>
    </row>
    <row r="368" spans="1:10">
      <c r="A368" s="5"/>
      <c r="B368" s="6"/>
      <c r="C368" s="5"/>
      <c r="D368" s="7"/>
      <c r="E368" s="8"/>
      <c r="H368" s="9"/>
      <c r="I368" s="10"/>
      <c r="J368" s="5"/>
    </row>
    <row r="369" spans="1:10">
      <c r="A369" s="5"/>
      <c r="B369" s="6"/>
      <c r="C369" s="5"/>
      <c r="D369" s="7"/>
      <c r="E369" s="8"/>
      <c r="H369" s="9"/>
      <c r="I369" s="10"/>
      <c r="J369" s="5"/>
    </row>
    <row r="370" spans="1:10">
      <c r="A370" s="1" t="s">
        <v>0</v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3" t="s">
        <v>1429</v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95" t="s">
        <v>0</v>
      </c>
      <c r="B372" s="95" t="s">
        <v>2</v>
      </c>
      <c r="C372" s="95" t="s">
        <v>3</v>
      </c>
      <c r="D372" s="95" t="s">
        <v>4</v>
      </c>
      <c r="E372" s="95" t="s">
        <v>5</v>
      </c>
      <c r="F372" s="97" t="s">
        <v>6</v>
      </c>
      <c r="G372" s="98"/>
      <c r="H372" s="99"/>
      <c r="I372" s="95" t="s">
        <v>7</v>
      </c>
      <c r="J372" s="95" t="s">
        <v>8</v>
      </c>
    </row>
    <row r="373" spans="1:10">
      <c r="A373" s="96"/>
      <c r="B373" s="96"/>
      <c r="C373" s="96"/>
      <c r="D373" s="96"/>
      <c r="E373" s="96"/>
      <c r="F373" s="4" t="s">
        <v>9</v>
      </c>
      <c r="G373" s="4" t="s">
        <v>10</v>
      </c>
      <c r="H373" s="4" t="s">
        <v>11</v>
      </c>
      <c r="I373" s="96"/>
      <c r="J373" s="96"/>
    </row>
    <row r="374" spans="1:10">
      <c r="A374" s="5" t="s">
        <v>1487</v>
      </c>
      <c r="B374" s="6">
        <v>44968.622347962963</v>
      </c>
      <c r="C374" s="5" t="s">
        <v>205</v>
      </c>
      <c r="D374" s="7"/>
      <c r="E374" s="8"/>
      <c r="F374" s="9">
        <v>4492.6000000000004</v>
      </c>
      <c r="I374" s="10" t="s">
        <v>9</v>
      </c>
      <c r="J374" s="5" t="s">
        <v>206</v>
      </c>
    </row>
    <row r="375" spans="1:10">
      <c r="A375" s="5" t="s">
        <v>1487</v>
      </c>
      <c r="B375" s="6">
        <v>44968.622347962963</v>
      </c>
      <c r="C375" s="5" t="s">
        <v>205</v>
      </c>
      <c r="D375" s="7"/>
      <c r="E375" s="8"/>
      <c r="F375" s="9">
        <v>4941.5</v>
      </c>
      <c r="I375" s="10" t="s">
        <v>9</v>
      </c>
      <c r="J375" s="5" t="s">
        <v>207</v>
      </c>
    </row>
    <row r="376" spans="1:10">
      <c r="A376" s="11" t="s">
        <v>22</v>
      </c>
      <c r="B376" s="3"/>
      <c r="C376" s="3"/>
      <c r="D376" s="7"/>
      <c r="E376" s="8"/>
      <c r="F376" s="37">
        <f>SUM(F374:G375)</f>
        <v>9434.1</v>
      </c>
      <c r="H376" s="9"/>
      <c r="I376" s="10"/>
      <c r="J376" s="5"/>
    </row>
    <row r="377" spans="1:10" ht="15.75">
      <c r="A377" s="13" t="s">
        <v>23</v>
      </c>
      <c r="B377" s="13" t="s">
        <v>24</v>
      </c>
      <c r="C377" s="13" t="s">
        <v>25</v>
      </c>
      <c r="D377" s="14">
        <v>112761185</v>
      </c>
      <c r="E377" s="8"/>
      <c r="H377" s="9"/>
      <c r="I377" s="10"/>
      <c r="J377" s="5"/>
    </row>
    <row r="380" spans="1:10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3" t="s">
        <v>1496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95" t="s">
        <v>0</v>
      </c>
      <c r="B382" s="95" t="s">
        <v>2</v>
      </c>
      <c r="C382" s="95" t="s">
        <v>3</v>
      </c>
      <c r="D382" s="95" t="s">
        <v>4</v>
      </c>
      <c r="E382" s="95" t="s">
        <v>5</v>
      </c>
      <c r="F382" s="97" t="s">
        <v>6</v>
      </c>
      <c r="G382" s="98"/>
      <c r="H382" s="99"/>
      <c r="I382" s="95" t="s">
        <v>7</v>
      </c>
      <c r="J382" s="95" t="s">
        <v>8</v>
      </c>
    </row>
    <row r="383" spans="1:10">
      <c r="A383" s="96"/>
      <c r="B383" s="96"/>
      <c r="C383" s="96"/>
      <c r="D383" s="96"/>
      <c r="E383" s="96"/>
      <c r="F383" s="4" t="s">
        <v>9</v>
      </c>
      <c r="G383" s="4" t="s">
        <v>10</v>
      </c>
      <c r="H383" s="4" t="s">
        <v>11</v>
      </c>
      <c r="I383" s="96"/>
      <c r="J383" s="96"/>
    </row>
    <row r="384" spans="1:10">
      <c r="A384" s="5" t="s">
        <v>1528</v>
      </c>
      <c r="B384" s="6">
        <v>44970.696479710648</v>
      </c>
      <c r="C384" s="5" t="s">
        <v>205</v>
      </c>
      <c r="D384" s="7"/>
      <c r="E384" s="8"/>
      <c r="F384" s="9">
        <v>13875.7</v>
      </c>
      <c r="I384" s="10" t="s">
        <v>9</v>
      </c>
      <c r="J384" s="5" t="s">
        <v>206</v>
      </c>
    </row>
    <row r="385" spans="1:10">
      <c r="A385" s="5" t="s">
        <v>1528</v>
      </c>
      <c r="B385" s="6">
        <v>44970.696479710648</v>
      </c>
      <c r="C385" s="5" t="s">
        <v>205</v>
      </c>
      <c r="D385" s="7"/>
      <c r="E385" s="8"/>
      <c r="F385" s="9">
        <v>3508.5</v>
      </c>
      <c r="I385" s="10" t="s">
        <v>9</v>
      </c>
      <c r="J385" s="5" t="s">
        <v>207</v>
      </c>
    </row>
    <row r="386" spans="1:10">
      <c r="A386" s="11" t="s">
        <v>22</v>
      </c>
      <c r="B386" s="3"/>
      <c r="C386" s="3"/>
      <c r="D386" s="7"/>
      <c r="E386" s="8"/>
      <c r="F386" s="37">
        <f>SUM(F384:G385)</f>
        <v>17384.2</v>
      </c>
      <c r="H386" s="9"/>
      <c r="I386" s="10"/>
      <c r="J386" s="5"/>
    </row>
    <row r="387" spans="1:10" ht="15.75">
      <c r="A387" s="13" t="s">
        <v>23</v>
      </c>
      <c r="B387" s="13" t="s">
        <v>24</v>
      </c>
      <c r="C387" s="13" t="s">
        <v>25</v>
      </c>
      <c r="D387" s="14">
        <v>112774175</v>
      </c>
      <c r="E387" s="8"/>
      <c r="H387" s="9"/>
      <c r="I387" s="10"/>
      <c r="J387" s="5"/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1535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95" t="s">
        <v>0</v>
      </c>
      <c r="B392" s="95" t="s">
        <v>2</v>
      </c>
      <c r="C392" s="95" t="s">
        <v>3</v>
      </c>
      <c r="D392" s="95" t="s">
        <v>4</v>
      </c>
      <c r="E392" s="95" t="s">
        <v>5</v>
      </c>
      <c r="F392" s="97" t="s">
        <v>6</v>
      </c>
      <c r="G392" s="98"/>
      <c r="H392" s="99"/>
      <c r="I392" s="95" t="s">
        <v>7</v>
      </c>
      <c r="J392" s="95" t="s">
        <v>8</v>
      </c>
    </row>
    <row r="393" spans="1:10">
      <c r="A393" s="96"/>
      <c r="B393" s="96"/>
      <c r="C393" s="96"/>
      <c r="D393" s="96"/>
      <c r="E393" s="96"/>
      <c r="F393" s="4" t="s">
        <v>9</v>
      </c>
      <c r="G393" s="4" t="s">
        <v>10</v>
      </c>
      <c r="H393" s="4" t="s">
        <v>11</v>
      </c>
      <c r="I393" s="96"/>
      <c r="J393" s="96"/>
    </row>
    <row r="394" spans="1:10">
      <c r="A394" s="5" t="s">
        <v>1566</v>
      </c>
      <c r="B394" s="6">
        <v>44971.726458379628</v>
      </c>
      <c r="C394" s="5" t="s">
        <v>205</v>
      </c>
      <c r="D394" s="7"/>
      <c r="E394" s="8"/>
      <c r="F394" s="9">
        <v>11574.5</v>
      </c>
      <c r="I394" s="10" t="s">
        <v>9</v>
      </c>
      <c r="J394" s="5" t="s">
        <v>206</v>
      </c>
    </row>
    <row r="395" spans="1:10">
      <c r="A395" s="5" t="s">
        <v>1566</v>
      </c>
      <c r="B395" s="6">
        <v>44971.726458379628</v>
      </c>
      <c r="C395" s="5" t="s">
        <v>205</v>
      </c>
      <c r="D395" s="7"/>
      <c r="E395" s="8"/>
      <c r="F395" s="9">
        <v>2871.8</v>
      </c>
      <c r="I395" s="10" t="s">
        <v>9</v>
      </c>
      <c r="J395" s="5" t="s">
        <v>207</v>
      </c>
    </row>
    <row r="396" spans="1:10">
      <c r="A396" s="11" t="s">
        <v>22</v>
      </c>
      <c r="B396" s="3"/>
      <c r="C396" s="3"/>
      <c r="D396" s="7"/>
      <c r="E396" s="8"/>
      <c r="F396" s="37">
        <f>SUM(F394:G395)</f>
        <v>14446.3</v>
      </c>
      <c r="H396" s="9"/>
      <c r="I396" s="10"/>
      <c r="J396" s="5"/>
    </row>
    <row r="397" spans="1:10" ht="15.75">
      <c r="A397" s="13" t="s">
        <v>23</v>
      </c>
      <c r="B397" s="13" t="s">
        <v>24</v>
      </c>
      <c r="C397" s="13" t="s">
        <v>25</v>
      </c>
      <c r="D397" s="14">
        <v>112782357</v>
      </c>
      <c r="E397" s="8"/>
      <c r="H397" s="9"/>
      <c r="I397" s="10"/>
      <c r="J397" s="5"/>
    </row>
    <row r="400" spans="1:10">
      <c r="A400" s="1" t="s">
        <v>0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3" t="s">
        <v>1572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95" t="s">
        <v>0</v>
      </c>
      <c r="B402" s="95" t="s">
        <v>2</v>
      </c>
      <c r="C402" s="95" t="s">
        <v>3</v>
      </c>
      <c r="D402" s="95" t="s">
        <v>4</v>
      </c>
      <c r="E402" s="95" t="s">
        <v>5</v>
      </c>
      <c r="F402" s="97" t="s">
        <v>6</v>
      </c>
      <c r="G402" s="98"/>
      <c r="H402" s="99"/>
      <c r="I402" s="95" t="s">
        <v>7</v>
      </c>
      <c r="J402" s="95" t="s">
        <v>8</v>
      </c>
    </row>
    <row r="403" spans="1:10">
      <c r="A403" s="96"/>
      <c r="B403" s="96"/>
      <c r="C403" s="96"/>
      <c r="D403" s="96"/>
      <c r="E403" s="96"/>
      <c r="F403" s="4" t="s">
        <v>9</v>
      </c>
      <c r="G403" s="4" t="s">
        <v>10</v>
      </c>
      <c r="H403" s="4" t="s">
        <v>11</v>
      </c>
      <c r="I403" s="96"/>
      <c r="J403" s="96"/>
    </row>
    <row r="404" spans="1:10">
      <c r="A404" s="5" t="s">
        <v>1605</v>
      </c>
      <c r="B404" s="6">
        <v>44972.70360976852</v>
      </c>
      <c r="C404" s="5" t="s">
        <v>205</v>
      </c>
      <c r="D404" s="7">
        <v>3128477489</v>
      </c>
      <c r="E404" s="5" t="s">
        <v>305</v>
      </c>
      <c r="H404" s="9">
        <v>1620</v>
      </c>
      <c r="I404" s="5" t="s">
        <v>28</v>
      </c>
      <c r="J404" s="5" t="s">
        <v>206</v>
      </c>
    </row>
    <row r="405" spans="1:10">
      <c r="A405" s="5" t="s">
        <v>1605</v>
      </c>
      <c r="B405" s="6">
        <v>44972.70360976852</v>
      </c>
      <c r="C405" s="5" t="s">
        <v>205</v>
      </c>
      <c r="D405" s="7"/>
      <c r="E405" s="8"/>
      <c r="F405" s="9">
        <v>1100.3</v>
      </c>
      <c r="I405" s="10" t="s">
        <v>9</v>
      </c>
      <c r="J405" s="5" t="s">
        <v>206</v>
      </c>
    </row>
    <row r="406" spans="1:10">
      <c r="A406" s="5" t="s">
        <v>1605</v>
      </c>
      <c r="B406" s="6">
        <v>44972.70360976852</v>
      </c>
      <c r="C406" s="5" t="s">
        <v>205</v>
      </c>
      <c r="D406" s="7"/>
      <c r="E406" s="8"/>
      <c r="F406" s="9">
        <v>4117.6000000000004</v>
      </c>
      <c r="I406" s="10" t="s">
        <v>9</v>
      </c>
      <c r="J406" s="5" t="s">
        <v>207</v>
      </c>
    </row>
    <row r="407" spans="1:10">
      <c r="A407" s="11" t="s">
        <v>22</v>
      </c>
      <c r="B407" s="3"/>
      <c r="C407" s="3"/>
      <c r="D407" s="7"/>
      <c r="E407" s="8"/>
      <c r="F407" s="37">
        <f>SUM(F404:G406)</f>
        <v>5217.9000000000005</v>
      </c>
      <c r="H407" s="9"/>
      <c r="I407" s="10"/>
      <c r="J407" s="5"/>
    </row>
    <row r="408" spans="1:10" ht="15.75">
      <c r="A408" s="13" t="s">
        <v>23</v>
      </c>
      <c r="B408" s="13" t="s">
        <v>24</v>
      </c>
      <c r="C408" s="13" t="s">
        <v>25</v>
      </c>
      <c r="D408" s="14">
        <v>112790567</v>
      </c>
      <c r="E408" s="8"/>
      <c r="H408" s="9"/>
      <c r="I408" s="10"/>
      <c r="J408" s="5"/>
    </row>
    <row r="411" spans="1:10">
      <c r="A411" s="1" t="s">
        <v>0</v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>
      <c r="A412" s="3" t="s">
        <v>1612</v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95" t="s">
        <v>0</v>
      </c>
      <c r="B413" s="95" t="s">
        <v>2</v>
      </c>
      <c r="C413" s="95" t="s">
        <v>3</v>
      </c>
      <c r="D413" s="95" t="s">
        <v>4</v>
      </c>
      <c r="E413" s="95" t="s">
        <v>5</v>
      </c>
      <c r="F413" s="97" t="s">
        <v>6</v>
      </c>
      <c r="G413" s="98"/>
      <c r="H413" s="99"/>
      <c r="I413" s="95" t="s">
        <v>7</v>
      </c>
      <c r="J413" s="95" t="s">
        <v>8</v>
      </c>
    </row>
    <row r="414" spans="1:10">
      <c r="A414" s="96"/>
      <c r="B414" s="96"/>
      <c r="C414" s="96"/>
      <c r="D414" s="96"/>
      <c r="E414" s="96"/>
      <c r="F414" s="4" t="s">
        <v>9</v>
      </c>
      <c r="G414" s="4" t="s">
        <v>10</v>
      </c>
      <c r="H414" s="4" t="s">
        <v>11</v>
      </c>
      <c r="I414" s="96"/>
      <c r="J414" s="96"/>
    </row>
    <row r="415" spans="1:10">
      <c r="A415" s="5" t="s">
        <v>1645</v>
      </c>
      <c r="B415" s="6">
        <v>44973.693061435188</v>
      </c>
      <c r="C415" s="5" t="s">
        <v>205</v>
      </c>
      <c r="D415" s="7"/>
      <c r="E415" s="8"/>
      <c r="F415" s="9">
        <v>11777.5</v>
      </c>
      <c r="I415" s="10" t="s">
        <v>9</v>
      </c>
      <c r="J415" s="5" t="s">
        <v>206</v>
      </c>
    </row>
    <row r="416" spans="1:10">
      <c r="A416" s="5" t="s">
        <v>1645</v>
      </c>
      <c r="B416" s="6">
        <v>44973.693061435188</v>
      </c>
      <c r="C416" s="5" t="s">
        <v>205</v>
      </c>
      <c r="D416" s="7"/>
      <c r="E416" s="8"/>
      <c r="F416" s="9">
        <v>3584.2</v>
      </c>
      <c r="I416" s="10" t="s">
        <v>9</v>
      </c>
      <c r="J416" s="5" t="s">
        <v>207</v>
      </c>
    </row>
    <row r="417" spans="1:10">
      <c r="A417" s="11" t="s">
        <v>22</v>
      </c>
      <c r="B417" s="3"/>
      <c r="C417" s="3"/>
      <c r="D417" s="7"/>
      <c r="E417" s="8"/>
      <c r="F417" s="37">
        <f>SUM(F415:G416)</f>
        <v>15361.7</v>
      </c>
      <c r="H417" s="9"/>
      <c r="I417" s="10"/>
      <c r="J417" s="8"/>
    </row>
    <row r="418" spans="1:10" ht="15.75">
      <c r="A418" s="13" t="s">
        <v>23</v>
      </c>
      <c r="B418" s="13" t="s">
        <v>24</v>
      </c>
      <c r="C418" s="13" t="s">
        <v>25</v>
      </c>
      <c r="D418" s="14">
        <v>112800036</v>
      </c>
      <c r="E418" s="8"/>
      <c r="H418" s="9"/>
      <c r="I418" s="10"/>
      <c r="J418" s="8"/>
    </row>
    <row r="421" spans="1:10">
      <c r="A421" s="1" t="s">
        <v>0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3" t="s">
        <v>1656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95" t="s">
        <v>0</v>
      </c>
      <c r="B423" s="95" t="s">
        <v>2</v>
      </c>
      <c r="C423" s="95" t="s">
        <v>3</v>
      </c>
      <c r="D423" s="95" t="s">
        <v>4</v>
      </c>
      <c r="E423" s="95" t="s">
        <v>5</v>
      </c>
      <c r="F423" s="97" t="s">
        <v>6</v>
      </c>
      <c r="G423" s="98"/>
      <c r="H423" s="99"/>
      <c r="I423" s="95" t="s">
        <v>7</v>
      </c>
      <c r="J423" s="95" t="s">
        <v>8</v>
      </c>
    </row>
    <row r="424" spans="1:10">
      <c r="A424" s="96"/>
      <c r="B424" s="96"/>
      <c r="C424" s="96"/>
      <c r="D424" s="96"/>
      <c r="E424" s="96"/>
      <c r="F424" s="4" t="s">
        <v>9</v>
      </c>
      <c r="G424" s="4" t="s">
        <v>10</v>
      </c>
      <c r="H424" s="4" t="s">
        <v>11</v>
      </c>
      <c r="I424" s="96"/>
      <c r="J424" s="96"/>
    </row>
    <row r="425" spans="1:10">
      <c r="A425" s="5" t="s">
        <v>1712</v>
      </c>
      <c r="B425" s="6">
        <v>44974.713652743056</v>
      </c>
      <c r="C425" s="5" t="s">
        <v>205</v>
      </c>
      <c r="D425" s="7"/>
      <c r="E425" s="8"/>
      <c r="F425" s="9">
        <v>21636</v>
      </c>
      <c r="I425" s="10" t="s">
        <v>9</v>
      </c>
      <c r="J425" s="5" t="s">
        <v>206</v>
      </c>
    </row>
    <row r="426" spans="1:10">
      <c r="A426" s="5" t="s">
        <v>1712</v>
      </c>
      <c r="B426" s="6">
        <v>44974.713652743056</v>
      </c>
      <c r="C426" s="5" t="s">
        <v>205</v>
      </c>
      <c r="D426" s="7"/>
      <c r="E426" s="8"/>
      <c r="F426" s="9">
        <v>4098.5</v>
      </c>
      <c r="I426" s="10" t="s">
        <v>9</v>
      </c>
      <c r="J426" s="5" t="s">
        <v>207</v>
      </c>
    </row>
    <row r="427" spans="1:10">
      <c r="A427" s="11" t="s">
        <v>22</v>
      </c>
      <c r="B427" s="3"/>
      <c r="C427" s="3"/>
      <c r="D427" s="7"/>
      <c r="E427" s="8"/>
      <c r="F427" s="37">
        <f>SUM(F425:G426)</f>
        <v>25734.5</v>
      </c>
      <c r="G427" s="9"/>
      <c r="I427" s="10"/>
      <c r="J427" s="8"/>
    </row>
    <row r="428" spans="1:10" ht="15.75">
      <c r="A428" s="13" t="s">
        <v>23</v>
      </c>
      <c r="B428" s="13" t="s">
        <v>24</v>
      </c>
      <c r="C428" s="13" t="s">
        <v>25</v>
      </c>
      <c r="D428" s="14">
        <v>112800039</v>
      </c>
      <c r="E428" s="8"/>
      <c r="G428" s="9"/>
      <c r="I428" s="10"/>
      <c r="J428" s="8"/>
    </row>
    <row r="429" spans="1:10">
      <c r="A429" s="5"/>
      <c r="B429" s="6"/>
      <c r="C429" s="5"/>
      <c r="D429" s="7"/>
      <c r="E429" s="8"/>
      <c r="G429" s="9"/>
      <c r="I429" s="10"/>
      <c r="J429" s="8"/>
    </row>
    <row r="430" spans="1:10">
      <c r="A430" s="5"/>
      <c r="B430" s="6"/>
      <c r="C430" s="5"/>
      <c r="D430" s="7"/>
      <c r="E430" s="8"/>
      <c r="G430" s="9"/>
      <c r="I430" s="10"/>
      <c r="J430" s="8"/>
    </row>
    <row r="431" spans="1:10">
      <c r="A431" s="1" t="s">
        <v>0</v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3" t="s">
        <v>1649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95" t="s">
        <v>0</v>
      </c>
      <c r="B433" s="95" t="s">
        <v>2</v>
      </c>
      <c r="C433" s="95" t="s">
        <v>3</v>
      </c>
      <c r="D433" s="95" t="s">
        <v>4</v>
      </c>
      <c r="E433" s="95" t="s">
        <v>5</v>
      </c>
      <c r="F433" s="97" t="s">
        <v>6</v>
      </c>
      <c r="G433" s="98"/>
      <c r="H433" s="99"/>
      <c r="I433" s="95" t="s">
        <v>7</v>
      </c>
      <c r="J433" s="95" t="s">
        <v>8</v>
      </c>
    </row>
    <row r="434" spans="1:10">
      <c r="A434" s="96"/>
      <c r="B434" s="96"/>
      <c r="C434" s="96"/>
      <c r="D434" s="96"/>
      <c r="E434" s="96"/>
      <c r="F434" s="4" t="s">
        <v>9</v>
      </c>
      <c r="G434" s="4" t="s">
        <v>10</v>
      </c>
      <c r="H434" s="4" t="s">
        <v>11</v>
      </c>
      <c r="I434" s="96"/>
      <c r="J434" s="96"/>
    </row>
    <row r="435" spans="1:10">
      <c r="A435" s="5" t="s">
        <v>1711</v>
      </c>
      <c r="B435" s="6">
        <v>44975.59015689815</v>
      </c>
      <c r="C435" s="5" t="s">
        <v>205</v>
      </c>
      <c r="D435" s="7"/>
      <c r="E435" s="8"/>
      <c r="F435" s="9">
        <v>6436.5</v>
      </c>
      <c r="I435" s="10" t="s">
        <v>9</v>
      </c>
      <c r="J435" s="5" t="s">
        <v>206</v>
      </c>
    </row>
    <row r="436" spans="1:10">
      <c r="A436" s="5" t="s">
        <v>1711</v>
      </c>
      <c r="B436" s="6">
        <v>44975.59015689815</v>
      </c>
      <c r="C436" s="5" t="s">
        <v>205</v>
      </c>
      <c r="D436" s="7"/>
      <c r="E436" s="8"/>
      <c r="F436" s="9">
        <v>3105.1</v>
      </c>
      <c r="I436" s="10" t="s">
        <v>9</v>
      </c>
      <c r="J436" s="5" t="s">
        <v>207</v>
      </c>
    </row>
    <row r="437" spans="1:10">
      <c r="A437" s="11" t="s">
        <v>22</v>
      </c>
      <c r="B437" s="3"/>
      <c r="C437" s="3"/>
      <c r="D437" s="7"/>
      <c r="E437" s="8"/>
      <c r="F437" s="37">
        <f>SUM(F435:G436)</f>
        <v>9541.6</v>
      </c>
      <c r="G437" s="9"/>
      <c r="I437" s="10"/>
      <c r="J437" s="8"/>
    </row>
    <row r="438" spans="1:10" ht="15.75">
      <c r="A438" s="13" t="s">
        <v>23</v>
      </c>
      <c r="B438" s="13" t="s">
        <v>24</v>
      </c>
      <c r="C438" s="13" t="s">
        <v>25</v>
      </c>
      <c r="D438" s="14">
        <v>112800042</v>
      </c>
      <c r="E438" s="8"/>
      <c r="G438" s="9"/>
      <c r="I438" s="10"/>
      <c r="J438" s="8"/>
    </row>
    <row r="439" spans="1:10">
      <c r="A439" s="5"/>
      <c r="B439" s="6"/>
      <c r="C439" s="5"/>
      <c r="D439" s="7"/>
      <c r="E439" s="8"/>
      <c r="G439" s="9"/>
      <c r="I439" s="10"/>
      <c r="J439" s="8"/>
    </row>
    <row r="441" spans="1:10">
      <c r="A441" s="1" t="s">
        <v>0</v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>
      <c r="A442" s="3" t="s">
        <v>1714</v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>
      <c r="A443" s="95" t="s">
        <v>0</v>
      </c>
      <c r="B443" s="95" t="s">
        <v>2</v>
      </c>
      <c r="C443" s="95" t="s">
        <v>3</v>
      </c>
      <c r="D443" s="95" t="s">
        <v>4</v>
      </c>
      <c r="E443" s="95" t="s">
        <v>5</v>
      </c>
      <c r="F443" s="97" t="s">
        <v>6</v>
      </c>
      <c r="G443" s="98"/>
      <c r="H443" s="99"/>
      <c r="I443" s="95" t="s">
        <v>7</v>
      </c>
      <c r="J443" s="95" t="s">
        <v>8</v>
      </c>
    </row>
    <row r="444" spans="1:10">
      <c r="A444" s="96"/>
      <c r="B444" s="96"/>
      <c r="C444" s="96"/>
      <c r="D444" s="96"/>
      <c r="E444" s="96"/>
      <c r="F444" s="4" t="s">
        <v>9</v>
      </c>
      <c r="G444" s="4" t="s">
        <v>10</v>
      </c>
      <c r="H444" s="4" t="s">
        <v>11</v>
      </c>
      <c r="I444" s="96"/>
      <c r="J444" s="96"/>
    </row>
    <row r="445" spans="1:10">
      <c r="A445" s="40" t="s">
        <v>1715</v>
      </c>
      <c r="B445" s="52"/>
      <c r="C445" s="40"/>
      <c r="D445" s="23"/>
      <c r="E445" s="8"/>
      <c r="H445" s="9"/>
      <c r="I445" s="5"/>
      <c r="J445" s="8"/>
    </row>
    <row r="446" spans="1:10">
      <c r="A446" s="11" t="s">
        <v>22</v>
      </c>
      <c r="B446" s="3"/>
      <c r="C446" s="3"/>
      <c r="D446" s="7"/>
      <c r="E446" s="8"/>
      <c r="G446" s="9"/>
      <c r="I446" s="10"/>
      <c r="J446" s="8"/>
    </row>
    <row r="447" spans="1:10">
      <c r="A447" s="13" t="s">
        <v>23</v>
      </c>
      <c r="B447" s="13" t="s">
        <v>24</v>
      </c>
      <c r="C447" s="13" t="s">
        <v>25</v>
      </c>
      <c r="D447" s="7"/>
      <c r="E447" s="8"/>
      <c r="G447" s="9"/>
      <c r="I447" s="10"/>
      <c r="J447" s="8"/>
    </row>
    <row r="449" spans="1:10">
      <c r="A449" s="1" t="s">
        <v>0</v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>
      <c r="A450" s="3" t="s">
        <v>1716</v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>
      <c r="A451" s="95" t="s">
        <v>0</v>
      </c>
      <c r="B451" s="95" t="s">
        <v>2</v>
      </c>
      <c r="C451" s="95" t="s">
        <v>3</v>
      </c>
      <c r="D451" s="95" t="s">
        <v>4</v>
      </c>
      <c r="E451" s="95" t="s">
        <v>5</v>
      </c>
      <c r="F451" s="97" t="s">
        <v>6</v>
      </c>
      <c r="G451" s="98"/>
      <c r="H451" s="99"/>
      <c r="I451" s="95" t="s">
        <v>7</v>
      </c>
      <c r="J451" s="95" t="s">
        <v>8</v>
      </c>
    </row>
    <row r="452" spans="1:10">
      <c r="A452" s="96"/>
      <c r="B452" s="96"/>
      <c r="C452" s="96"/>
      <c r="D452" s="96"/>
      <c r="E452" s="96"/>
      <c r="F452" s="4" t="s">
        <v>9</v>
      </c>
      <c r="G452" s="4" t="s">
        <v>10</v>
      </c>
      <c r="H452" s="4" t="s">
        <v>11</v>
      </c>
      <c r="I452" s="96"/>
      <c r="J452" s="96"/>
    </row>
    <row r="453" spans="1:10">
      <c r="A453" s="40" t="s">
        <v>1715</v>
      </c>
      <c r="B453" s="52"/>
      <c r="C453" s="40"/>
      <c r="D453" s="23"/>
      <c r="E453" s="8"/>
      <c r="H453" s="9"/>
      <c r="I453" s="5"/>
      <c r="J453" s="8"/>
    </row>
    <row r="454" spans="1:10">
      <c r="A454" s="11" t="s">
        <v>22</v>
      </c>
      <c r="B454" s="3"/>
      <c r="C454" s="3"/>
      <c r="D454" s="7"/>
      <c r="E454" s="8"/>
      <c r="G454" s="9"/>
      <c r="I454" s="10"/>
      <c r="J454" s="8"/>
    </row>
    <row r="455" spans="1:10">
      <c r="A455" s="13" t="s">
        <v>23</v>
      </c>
      <c r="B455" s="13" t="s">
        <v>24</v>
      </c>
      <c r="C455" s="13" t="s">
        <v>25</v>
      </c>
    </row>
    <row r="458" spans="1:10">
      <c r="A458" s="1" t="s">
        <v>0</v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>
      <c r="A459" s="3" t="s">
        <v>1728</v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>
      <c r="A460" s="95" t="s">
        <v>0</v>
      </c>
      <c r="B460" s="95" t="s">
        <v>2</v>
      </c>
      <c r="C460" s="95" t="s">
        <v>3</v>
      </c>
      <c r="D460" s="95" t="s">
        <v>4</v>
      </c>
      <c r="E460" s="95" t="s">
        <v>5</v>
      </c>
      <c r="F460" s="97" t="s">
        <v>6</v>
      </c>
      <c r="G460" s="98"/>
      <c r="H460" s="99"/>
      <c r="I460" s="95" t="s">
        <v>7</v>
      </c>
      <c r="J460" s="95" t="s">
        <v>8</v>
      </c>
    </row>
    <row r="461" spans="1:10">
      <c r="A461" s="96"/>
      <c r="B461" s="96"/>
      <c r="C461" s="96"/>
      <c r="D461" s="96"/>
      <c r="E461" s="96"/>
      <c r="F461" s="4" t="s">
        <v>9</v>
      </c>
      <c r="G461" s="4" t="s">
        <v>10</v>
      </c>
      <c r="H461" s="4" t="s">
        <v>11</v>
      </c>
      <c r="I461" s="96"/>
      <c r="J461" s="96"/>
    </row>
    <row r="462" spans="1:10">
      <c r="A462" s="5" t="s">
        <v>1766</v>
      </c>
      <c r="B462" s="6">
        <v>44979.672429606479</v>
      </c>
      <c r="C462" s="5" t="s">
        <v>205</v>
      </c>
      <c r="D462" s="7"/>
      <c r="E462" s="8"/>
      <c r="F462" s="9">
        <v>915.6</v>
      </c>
      <c r="I462" s="10" t="s">
        <v>9</v>
      </c>
      <c r="J462" s="5" t="s">
        <v>207</v>
      </c>
    </row>
    <row r="463" spans="1:10">
      <c r="A463" s="11" t="s">
        <v>22</v>
      </c>
      <c r="B463" s="3"/>
      <c r="C463" s="3"/>
      <c r="D463" s="7"/>
      <c r="E463" s="8"/>
      <c r="H463" s="9"/>
      <c r="I463" s="10"/>
      <c r="J463" s="5"/>
    </row>
    <row r="464" spans="1:10">
      <c r="A464" s="13" t="s">
        <v>23</v>
      </c>
      <c r="B464" s="13" t="s">
        <v>24</v>
      </c>
      <c r="C464" s="13" t="s">
        <v>25</v>
      </c>
      <c r="D464" s="7"/>
      <c r="E464" s="8"/>
      <c r="H464" s="9"/>
      <c r="I464" s="10"/>
      <c r="J464" s="5"/>
    </row>
  </sheetData>
  <mergeCells count="368">
    <mergeCell ref="A451:A452"/>
    <mergeCell ref="B451:B452"/>
    <mergeCell ref="C451:C452"/>
    <mergeCell ref="D451:D452"/>
    <mergeCell ref="E451:E452"/>
    <mergeCell ref="F451:H451"/>
    <mergeCell ref="I451:I452"/>
    <mergeCell ref="J451:J452"/>
    <mergeCell ref="A423:A424"/>
    <mergeCell ref="B423:B424"/>
    <mergeCell ref="C423:C424"/>
    <mergeCell ref="D423:D424"/>
    <mergeCell ref="E423:E424"/>
    <mergeCell ref="F423:H423"/>
    <mergeCell ref="I423:I424"/>
    <mergeCell ref="J423:J424"/>
    <mergeCell ref="A443:A444"/>
    <mergeCell ref="B443:B444"/>
    <mergeCell ref="C443:C444"/>
    <mergeCell ref="D443:D444"/>
    <mergeCell ref="E443:E444"/>
    <mergeCell ref="F443:H443"/>
    <mergeCell ref="I443:I444"/>
    <mergeCell ref="J443:J444"/>
    <mergeCell ref="A352:A353"/>
    <mergeCell ref="B352:B353"/>
    <mergeCell ref="C352:C353"/>
    <mergeCell ref="D352:D353"/>
    <mergeCell ref="E352:E353"/>
    <mergeCell ref="F352:H352"/>
    <mergeCell ref="I352:I353"/>
    <mergeCell ref="J352:J353"/>
    <mergeCell ref="A382:A383"/>
    <mergeCell ref="B382:B383"/>
    <mergeCell ref="C382:C383"/>
    <mergeCell ref="D382:D383"/>
    <mergeCell ref="E382:E383"/>
    <mergeCell ref="F382:H382"/>
    <mergeCell ref="I382:I383"/>
    <mergeCell ref="J382:J383"/>
    <mergeCell ref="I362:I363"/>
    <mergeCell ref="J362:J363"/>
    <mergeCell ref="A372:A373"/>
    <mergeCell ref="B372:B373"/>
    <mergeCell ref="C372:C373"/>
    <mergeCell ref="D372:D373"/>
    <mergeCell ref="E372:E373"/>
    <mergeCell ref="F372:H372"/>
    <mergeCell ref="I304:I305"/>
    <mergeCell ref="J304:J305"/>
    <mergeCell ref="A314:A315"/>
    <mergeCell ref="B314:B315"/>
    <mergeCell ref="C314:C315"/>
    <mergeCell ref="D314:D315"/>
    <mergeCell ref="E314:E315"/>
    <mergeCell ref="F314:H314"/>
    <mergeCell ref="I314:I315"/>
    <mergeCell ref="J314:J315"/>
    <mergeCell ref="A304:A305"/>
    <mergeCell ref="B304:B305"/>
    <mergeCell ref="C304:C305"/>
    <mergeCell ref="D304:D305"/>
    <mergeCell ref="E304:E305"/>
    <mergeCell ref="F304:H304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I284:I285"/>
    <mergeCell ref="J284:J285"/>
    <mergeCell ref="A284:A285"/>
    <mergeCell ref="B284:B285"/>
    <mergeCell ref="C284:C285"/>
    <mergeCell ref="D284:D285"/>
    <mergeCell ref="E284:E285"/>
    <mergeCell ref="F284:H284"/>
    <mergeCell ref="I256:I257"/>
    <mergeCell ref="J256:J257"/>
    <mergeCell ref="A256:A257"/>
    <mergeCell ref="B256:B257"/>
    <mergeCell ref="C256:C257"/>
    <mergeCell ref="D256:D257"/>
    <mergeCell ref="E256:E257"/>
    <mergeCell ref="F256:H256"/>
    <mergeCell ref="A246:A247"/>
    <mergeCell ref="B246:B247"/>
    <mergeCell ref="C246:C247"/>
    <mergeCell ref="D246:D247"/>
    <mergeCell ref="E246:E247"/>
    <mergeCell ref="F246:H246"/>
    <mergeCell ref="I246:I247"/>
    <mergeCell ref="J246:J247"/>
    <mergeCell ref="J236:J237"/>
    <mergeCell ref="A236:A237"/>
    <mergeCell ref="B236:B237"/>
    <mergeCell ref="C236:C237"/>
    <mergeCell ref="D236:D237"/>
    <mergeCell ref="E236:E237"/>
    <mergeCell ref="F236:H236"/>
    <mergeCell ref="A226:A227"/>
    <mergeCell ref="B226:B227"/>
    <mergeCell ref="C226:C227"/>
    <mergeCell ref="D226:D227"/>
    <mergeCell ref="E226:E227"/>
    <mergeCell ref="F226:H226"/>
    <mergeCell ref="I226:I227"/>
    <mergeCell ref="J226:J227"/>
    <mergeCell ref="I236:I237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J212:J213"/>
    <mergeCell ref="A212:A213"/>
    <mergeCell ref="B212:B213"/>
    <mergeCell ref="C212:C213"/>
    <mergeCell ref="D212:D213"/>
    <mergeCell ref="E212:E213"/>
    <mergeCell ref="F212:H212"/>
    <mergeCell ref="I212:I213"/>
    <mergeCell ref="E13:E14"/>
    <mergeCell ref="E35:E36"/>
    <mergeCell ref="F174:H174"/>
    <mergeCell ref="I174:I175"/>
    <mergeCell ref="J174:J175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A174:A175"/>
    <mergeCell ref="B174:B175"/>
    <mergeCell ref="C174:C175"/>
    <mergeCell ref="D174:D175"/>
    <mergeCell ref="E174:E175"/>
    <mergeCell ref="J35:J36"/>
    <mergeCell ref="D45:D46"/>
    <mergeCell ref="E45:E46"/>
    <mergeCell ref="E75:E76"/>
    <mergeCell ref="F75:H75"/>
    <mergeCell ref="I75:I76"/>
    <mergeCell ref="I3:I4"/>
    <mergeCell ref="A75:A76"/>
    <mergeCell ref="B75:B76"/>
    <mergeCell ref="F13:H13"/>
    <mergeCell ref="C22:C23"/>
    <mergeCell ref="D22:D23"/>
    <mergeCell ref="E22:E23"/>
    <mergeCell ref="F45:H45"/>
    <mergeCell ref="F35:H35"/>
    <mergeCell ref="I35:I36"/>
    <mergeCell ref="A13:A14"/>
    <mergeCell ref="B13:B14"/>
    <mergeCell ref="C13:C14"/>
    <mergeCell ref="A3:A4"/>
    <mergeCell ref="B3:B4"/>
    <mergeCell ref="C3:C4"/>
    <mergeCell ref="D3:D4"/>
    <mergeCell ref="E3:E4"/>
    <mergeCell ref="A22:A23"/>
    <mergeCell ref="B22:B23"/>
    <mergeCell ref="C55:C56"/>
    <mergeCell ref="D55:D56"/>
    <mergeCell ref="E55:E56"/>
    <mergeCell ref="D13:D14"/>
    <mergeCell ref="J3:J4"/>
    <mergeCell ref="I22:I23"/>
    <mergeCell ref="J22:J23"/>
    <mergeCell ref="F22:H22"/>
    <mergeCell ref="F3:H3"/>
    <mergeCell ref="I13:I14"/>
    <mergeCell ref="F105:H105"/>
    <mergeCell ref="I105:I106"/>
    <mergeCell ref="J105:J106"/>
    <mergeCell ref="F55:H55"/>
    <mergeCell ref="I55:I56"/>
    <mergeCell ref="J55:J56"/>
    <mergeCell ref="I65:I66"/>
    <mergeCell ref="J65:J66"/>
    <mergeCell ref="F95:H95"/>
    <mergeCell ref="I95:I96"/>
    <mergeCell ref="J95:J96"/>
    <mergeCell ref="I85:I86"/>
    <mergeCell ref="J85:J86"/>
    <mergeCell ref="I45:I46"/>
    <mergeCell ref="J45:J46"/>
    <mergeCell ref="J75:J76"/>
    <mergeCell ref="F65:H65"/>
    <mergeCell ref="J13:J14"/>
    <mergeCell ref="A45:A46"/>
    <mergeCell ref="B45:B46"/>
    <mergeCell ref="C45:C46"/>
    <mergeCell ref="A35:A36"/>
    <mergeCell ref="C35:C36"/>
    <mergeCell ref="D35:D36"/>
    <mergeCell ref="B35:B36"/>
    <mergeCell ref="C75:C76"/>
    <mergeCell ref="D75:D76"/>
    <mergeCell ref="C65:C66"/>
    <mergeCell ref="D65:D66"/>
    <mergeCell ref="E65:E66"/>
    <mergeCell ref="A55:A56"/>
    <mergeCell ref="B55:B56"/>
    <mergeCell ref="A65:A66"/>
    <mergeCell ref="B65:B66"/>
    <mergeCell ref="J115:J116"/>
    <mergeCell ref="A115:A116"/>
    <mergeCell ref="B115:B116"/>
    <mergeCell ref="C115:C116"/>
    <mergeCell ref="D115:D116"/>
    <mergeCell ref="E115:E116"/>
    <mergeCell ref="F115:H115"/>
    <mergeCell ref="A85:A86"/>
    <mergeCell ref="B85:B86"/>
    <mergeCell ref="C85:C86"/>
    <mergeCell ref="D85:D86"/>
    <mergeCell ref="A95:A96"/>
    <mergeCell ref="B95:B96"/>
    <mergeCell ref="C95:C96"/>
    <mergeCell ref="F85:H85"/>
    <mergeCell ref="I115:I116"/>
    <mergeCell ref="A105:A106"/>
    <mergeCell ref="B105:B106"/>
    <mergeCell ref="C105:C106"/>
    <mergeCell ref="D105:D106"/>
    <mergeCell ref="E105:E106"/>
    <mergeCell ref="E85:E86"/>
    <mergeCell ref="D95:D96"/>
    <mergeCell ref="E95:E96"/>
    <mergeCell ref="F126:H126"/>
    <mergeCell ref="I126:I127"/>
    <mergeCell ref="J126:J127"/>
    <mergeCell ref="A126:A127"/>
    <mergeCell ref="B126:B127"/>
    <mergeCell ref="C126:C127"/>
    <mergeCell ref="D126:D127"/>
    <mergeCell ref="E126:E127"/>
    <mergeCell ref="F135:H135"/>
    <mergeCell ref="I135:I136"/>
    <mergeCell ref="J135:J136"/>
    <mergeCell ref="A135:A136"/>
    <mergeCell ref="B135:B136"/>
    <mergeCell ref="C135:C136"/>
    <mergeCell ref="E135:E136"/>
    <mergeCell ref="D135:D136"/>
    <mergeCell ref="A275:A276"/>
    <mergeCell ref="B275:B276"/>
    <mergeCell ref="C275:C276"/>
    <mergeCell ref="D275:D276"/>
    <mergeCell ref="E275:E276"/>
    <mergeCell ref="F275:H275"/>
    <mergeCell ref="I275:I276"/>
    <mergeCell ref="J275:J276"/>
    <mergeCell ref="A154:A155"/>
    <mergeCell ref="B154:B155"/>
    <mergeCell ref="C154:C155"/>
    <mergeCell ref="D154:D155"/>
    <mergeCell ref="E154:E155"/>
    <mergeCell ref="F154:H154"/>
    <mergeCell ref="I154:I155"/>
    <mergeCell ref="J154:J155"/>
    <mergeCell ref="I185:I186"/>
    <mergeCell ref="J185:J186"/>
    <mergeCell ref="A185:A186"/>
    <mergeCell ref="B185:B186"/>
    <mergeCell ref="C185:C186"/>
    <mergeCell ref="D185:D186"/>
    <mergeCell ref="E185:E186"/>
    <mergeCell ref="F185:H185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343:A344"/>
    <mergeCell ref="B343:B344"/>
    <mergeCell ref="C343:C344"/>
    <mergeCell ref="D343:D344"/>
    <mergeCell ref="E343:E344"/>
    <mergeCell ref="F343:H343"/>
    <mergeCell ref="I343:I344"/>
    <mergeCell ref="J343:J344"/>
    <mergeCell ref="A324:A325"/>
    <mergeCell ref="B324:B325"/>
    <mergeCell ref="C324:C325"/>
    <mergeCell ref="D324:D325"/>
    <mergeCell ref="E324:E325"/>
    <mergeCell ref="F324:H324"/>
    <mergeCell ref="I324:I325"/>
    <mergeCell ref="J324:J325"/>
    <mergeCell ref="A333:A334"/>
    <mergeCell ref="B333:B334"/>
    <mergeCell ref="C333:C334"/>
    <mergeCell ref="D333:D334"/>
    <mergeCell ref="E333:E334"/>
    <mergeCell ref="F333:H333"/>
    <mergeCell ref="I333:I334"/>
    <mergeCell ref="J333:J334"/>
    <mergeCell ref="A362:A363"/>
    <mergeCell ref="B362:B363"/>
    <mergeCell ref="C362:C363"/>
    <mergeCell ref="D362:D363"/>
    <mergeCell ref="E362:E363"/>
    <mergeCell ref="F362:H362"/>
    <mergeCell ref="A413:A414"/>
    <mergeCell ref="B413:B414"/>
    <mergeCell ref="C413:C414"/>
    <mergeCell ref="D413:D414"/>
    <mergeCell ref="E413:E414"/>
    <mergeCell ref="F413:H413"/>
    <mergeCell ref="A402:A403"/>
    <mergeCell ref="B402:B403"/>
    <mergeCell ref="C402:C403"/>
    <mergeCell ref="D402:D403"/>
    <mergeCell ref="E402:E403"/>
    <mergeCell ref="F402:H402"/>
    <mergeCell ref="A392:A393"/>
    <mergeCell ref="B392:B393"/>
    <mergeCell ref="C392:C393"/>
    <mergeCell ref="D392:D393"/>
    <mergeCell ref="E392:E393"/>
    <mergeCell ref="F392:H392"/>
    <mergeCell ref="A460:A461"/>
    <mergeCell ref="B460:B461"/>
    <mergeCell ref="C460:C461"/>
    <mergeCell ref="D460:D461"/>
    <mergeCell ref="E460:E461"/>
    <mergeCell ref="F460:H460"/>
    <mergeCell ref="I460:I461"/>
    <mergeCell ref="J460:J461"/>
    <mergeCell ref="I372:I373"/>
    <mergeCell ref="J372:J373"/>
    <mergeCell ref="I413:I414"/>
    <mergeCell ref="J413:J414"/>
    <mergeCell ref="I402:I403"/>
    <mergeCell ref="J402:J403"/>
    <mergeCell ref="I392:I393"/>
    <mergeCell ref="J392:J393"/>
    <mergeCell ref="I433:I434"/>
    <mergeCell ref="J433:J434"/>
    <mergeCell ref="A433:A434"/>
    <mergeCell ref="B433:B434"/>
    <mergeCell ref="C433:C434"/>
    <mergeCell ref="D433:D434"/>
    <mergeCell ref="E433:E434"/>
    <mergeCell ref="F433:H43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5F3D-EF11-449D-A056-90D364338210}">
  <sheetPr>
    <tabColor theme="8"/>
  </sheetPr>
  <dimension ref="A1:J451"/>
  <sheetViews>
    <sheetView topLeftCell="A440" workbookViewId="0">
      <selection activeCell="A449" sqref="A44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.14062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29.28515625" bestFit="1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208</v>
      </c>
      <c r="B5" s="6">
        <v>44926.816506516203</v>
      </c>
      <c r="C5" s="5" t="s">
        <v>209</v>
      </c>
      <c r="D5" s="7"/>
      <c r="E5" s="8"/>
      <c r="F5" s="9">
        <v>6814.3</v>
      </c>
      <c r="I5" s="10" t="s">
        <v>9</v>
      </c>
      <c r="J5" s="8" t="s">
        <v>210</v>
      </c>
    </row>
    <row r="6" spans="1:10">
      <c r="A6" s="5" t="s">
        <v>208</v>
      </c>
      <c r="B6" s="6">
        <v>44926.816506516203</v>
      </c>
      <c r="C6" s="5" t="s">
        <v>209</v>
      </c>
      <c r="D6" s="7"/>
      <c r="E6" s="8"/>
      <c r="F6" s="9">
        <v>36297.4</v>
      </c>
      <c r="I6" s="10" t="s">
        <v>9</v>
      </c>
      <c r="J6" s="5" t="s">
        <v>211</v>
      </c>
    </row>
    <row r="7" spans="1:10">
      <c r="A7" s="11" t="s">
        <v>22</v>
      </c>
      <c r="B7" s="3"/>
      <c r="C7" s="3"/>
      <c r="D7" s="7"/>
      <c r="E7" s="8"/>
      <c r="F7" s="12">
        <f>SUM(F5:G6)</f>
        <v>43111.700000000004</v>
      </c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14">
        <v>112517551</v>
      </c>
      <c r="E8" s="8"/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5" t="s">
        <v>0</v>
      </c>
      <c r="B13" s="95" t="s">
        <v>2</v>
      </c>
      <c r="C13" s="95" t="s">
        <v>3</v>
      </c>
      <c r="D13" s="95" t="s">
        <v>4</v>
      </c>
      <c r="E13" s="95" t="s">
        <v>5</v>
      </c>
      <c r="F13" s="97" t="s">
        <v>6</v>
      </c>
      <c r="G13" s="98"/>
      <c r="H13" s="99"/>
      <c r="I13" s="95" t="s">
        <v>7</v>
      </c>
      <c r="J13" s="95" t="s">
        <v>8</v>
      </c>
    </row>
    <row r="14" spans="1:10">
      <c r="A14" s="96"/>
      <c r="B14" s="96"/>
      <c r="C14" s="96"/>
      <c r="D14" s="96"/>
      <c r="E14" s="96"/>
      <c r="F14" s="4" t="s">
        <v>9</v>
      </c>
      <c r="G14" s="4" t="s">
        <v>10</v>
      </c>
      <c r="H14" s="4" t="s">
        <v>11</v>
      </c>
      <c r="I14" s="96"/>
      <c r="J14" s="96"/>
    </row>
    <row r="15" spans="1:10">
      <c r="A15" s="17" t="s">
        <v>270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5" t="s">
        <v>0</v>
      </c>
      <c r="B22" s="95" t="s">
        <v>2</v>
      </c>
      <c r="C22" s="95" t="s">
        <v>3</v>
      </c>
      <c r="D22" s="95" t="s">
        <v>4</v>
      </c>
      <c r="E22" s="95" t="s">
        <v>5</v>
      </c>
      <c r="F22" s="97" t="s">
        <v>6</v>
      </c>
      <c r="G22" s="98"/>
      <c r="H22" s="99"/>
      <c r="I22" s="95" t="s">
        <v>7</v>
      </c>
      <c r="J22" s="95" t="s">
        <v>8</v>
      </c>
    </row>
    <row r="23" spans="1:10">
      <c r="A23" s="96"/>
      <c r="B23" s="96"/>
      <c r="C23" s="96"/>
      <c r="D23" s="96"/>
      <c r="E23" s="96"/>
      <c r="F23" s="4" t="s">
        <v>9</v>
      </c>
      <c r="G23" s="4" t="s">
        <v>10</v>
      </c>
      <c r="H23" s="4" t="s">
        <v>11</v>
      </c>
      <c r="I23" s="96"/>
      <c r="J23" s="96"/>
    </row>
    <row r="24" spans="1:10">
      <c r="A24" s="5" t="s">
        <v>267</v>
      </c>
      <c r="B24" s="6">
        <v>44929.81816422454</v>
      </c>
      <c r="C24" s="5" t="s">
        <v>209</v>
      </c>
      <c r="D24" s="7"/>
      <c r="E24" s="8"/>
      <c r="F24" s="9">
        <v>4248.3999999999996</v>
      </c>
      <c r="I24" s="10" t="s">
        <v>9</v>
      </c>
      <c r="J24" s="5" t="s">
        <v>211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14">
        <v>112521481</v>
      </c>
      <c r="E26" s="8"/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5" t="s">
        <v>0</v>
      </c>
      <c r="B31" s="95" t="s">
        <v>2</v>
      </c>
      <c r="C31" s="95" t="s">
        <v>3</v>
      </c>
      <c r="D31" s="95" t="s">
        <v>4</v>
      </c>
      <c r="E31" s="95" t="s">
        <v>5</v>
      </c>
      <c r="F31" s="97" t="s">
        <v>6</v>
      </c>
      <c r="G31" s="98"/>
      <c r="H31" s="99"/>
      <c r="I31" s="95" t="s">
        <v>7</v>
      </c>
      <c r="J31" s="95" t="s">
        <v>8</v>
      </c>
    </row>
    <row r="32" spans="1:10">
      <c r="A32" s="96"/>
      <c r="B32" s="96"/>
      <c r="C32" s="96"/>
      <c r="D32" s="96"/>
      <c r="E32" s="96"/>
      <c r="F32" s="4" t="s">
        <v>9</v>
      </c>
      <c r="G32" s="4" t="s">
        <v>10</v>
      </c>
      <c r="H32" s="4" t="s">
        <v>11</v>
      </c>
      <c r="I32" s="96"/>
      <c r="J32" s="96"/>
    </row>
    <row r="33" spans="1:10">
      <c r="A33" s="5" t="s">
        <v>308</v>
      </c>
      <c r="B33" s="6">
        <v>44930.716769965278</v>
      </c>
      <c r="C33" s="5" t="s">
        <v>209</v>
      </c>
      <c r="D33" s="7"/>
      <c r="E33" s="8"/>
      <c r="F33" s="9">
        <v>7954.9</v>
      </c>
      <c r="I33" s="10" t="s">
        <v>9</v>
      </c>
      <c r="J33" s="5" t="s">
        <v>211</v>
      </c>
    </row>
    <row r="34" spans="1:10">
      <c r="A34" s="5" t="s">
        <v>308</v>
      </c>
      <c r="B34" s="6">
        <v>44930.716769965278</v>
      </c>
      <c r="C34" s="5" t="s">
        <v>209</v>
      </c>
      <c r="D34" s="7"/>
      <c r="E34" s="8"/>
      <c r="F34" s="9">
        <v>3088.8</v>
      </c>
      <c r="I34" s="10" t="s">
        <v>9</v>
      </c>
      <c r="J34" s="8" t="s">
        <v>309</v>
      </c>
    </row>
    <row r="35" spans="1:10">
      <c r="A35" s="11" t="s">
        <v>22</v>
      </c>
      <c r="B35" s="3"/>
      <c r="C35" s="3"/>
      <c r="D35" s="7"/>
      <c r="E35" s="8"/>
      <c r="F35" s="20">
        <f>SUM(F33:G34)</f>
        <v>11043.7</v>
      </c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14">
        <v>112521505</v>
      </c>
      <c r="E36" s="8"/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323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95" t="s">
        <v>0</v>
      </c>
      <c r="B41" s="95" t="s">
        <v>2</v>
      </c>
      <c r="C41" s="95" t="s">
        <v>3</v>
      </c>
      <c r="D41" s="95" t="s">
        <v>4</v>
      </c>
      <c r="E41" s="95" t="s">
        <v>5</v>
      </c>
      <c r="F41" s="97" t="s">
        <v>6</v>
      </c>
      <c r="G41" s="98"/>
      <c r="H41" s="99"/>
      <c r="I41" s="95" t="s">
        <v>7</v>
      </c>
      <c r="J41" s="95" t="s">
        <v>8</v>
      </c>
    </row>
    <row r="42" spans="1:10">
      <c r="A42" s="96"/>
      <c r="B42" s="96"/>
      <c r="C42" s="96"/>
      <c r="D42" s="96"/>
      <c r="E42" s="96"/>
      <c r="F42" s="4" t="s">
        <v>9</v>
      </c>
      <c r="G42" s="4" t="s">
        <v>10</v>
      </c>
      <c r="H42" s="4" t="s">
        <v>11</v>
      </c>
      <c r="I42" s="96"/>
      <c r="J42" s="96"/>
    </row>
    <row r="43" spans="1:10">
      <c r="A43" s="5" t="s">
        <v>359</v>
      </c>
      <c r="B43" s="6">
        <v>44931.74608730324</v>
      </c>
      <c r="C43" s="5" t="s">
        <v>209</v>
      </c>
      <c r="D43" s="7"/>
      <c r="E43" s="8"/>
      <c r="F43" s="9">
        <v>17826.5</v>
      </c>
      <c r="I43" s="10" t="s">
        <v>9</v>
      </c>
      <c r="J43" s="5" t="s">
        <v>211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>
      <c r="A45" s="13" t="s">
        <v>23</v>
      </c>
      <c r="B45" s="13" t="s">
        <v>24</v>
      </c>
      <c r="C45" s="13" t="s">
        <v>25</v>
      </c>
      <c r="D45" s="14">
        <v>112557001</v>
      </c>
      <c r="E45" s="8"/>
      <c r="H45" s="9"/>
      <c r="I45" s="10"/>
      <c r="J45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363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95" t="s">
        <v>0</v>
      </c>
      <c r="B50" s="95" t="s">
        <v>2</v>
      </c>
      <c r="C50" s="95" t="s">
        <v>3</v>
      </c>
      <c r="D50" s="95" t="s">
        <v>4</v>
      </c>
      <c r="E50" s="95" t="s">
        <v>5</v>
      </c>
      <c r="F50" s="97" t="s">
        <v>6</v>
      </c>
      <c r="G50" s="98"/>
      <c r="H50" s="99"/>
      <c r="I50" s="95" t="s">
        <v>7</v>
      </c>
      <c r="J50" s="95" t="s">
        <v>8</v>
      </c>
    </row>
    <row r="51" spans="1:10">
      <c r="A51" s="96"/>
      <c r="B51" s="96"/>
      <c r="C51" s="96"/>
      <c r="D51" s="96"/>
      <c r="E51" s="96"/>
      <c r="F51" s="4" t="s">
        <v>9</v>
      </c>
      <c r="G51" s="4" t="s">
        <v>10</v>
      </c>
      <c r="H51" s="4" t="s">
        <v>11</v>
      </c>
      <c r="I51" s="96"/>
      <c r="J51" s="96"/>
    </row>
    <row r="52" spans="1:10">
      <c r="A52" s="5" t="s">
        <v>425</v>
      </c>
      <c r="B52" s="6">
        <v>44932.722826863428</v>
      </c>
      <c r="C52" s="5" t="s">
        <v>209</v>
      </c>
      <c r="D52" s="7"/>
      <c r="E52" s="8"/>
      <c r="F52" s="9">
        <v>9676.7999999999993</v>
      </c>
      <c r="I52" s="10" t="s">
        <v>9</v>
      </c>
      <c r="J52" s="5" t="s">
        <v>211</v>
      </c>
    </row>
    <row r="53" spans="1:10">
      <c r="A53" s="5" t="s">
        <v>425</v>
      </c>
      <c r="B53" s="6">
        <v>44932.722826863428</v>
      </c>
      <c r="C53" s="5" t="s">
        <v>209</v>
      </c>
      <c r="D53" s="7"/>
      <c r="E53" s="8"/>
      <c r="F53" s="9">
        <v>45204.9</v>
      </c>
      <c r="I53" s="10" t="s">
        <v>9</v>
      </c>
      <c r="J53" s="8" t="s">
        <v>309</v>
      </c>
    </row>
    <row r="54" spans="1:10">
      <c r="A54" s="5" t="s">
        <v>425</v>
      </c>
      <c r="B54" s="6">
        <v>44932.722826863428</v>
      </c>
      <c r="C54" s="5" t="s">
        <v>209</v>
      </c>
      <c r="D54" s="7"/>
      <c r="E54" s="8"/>
      <c r="F54" s="9">
        <v>5688.3</v>
      </c>
      <c r="I54" s="10" t="s">
        <v>9</v>
      </c>
      <c r="J54" s="8" t="s">
        <v>426</v>
      </c>
    </row>
    <row r="55" spans="1:10">
      <c r="A55" s="11" t="s">
        <v>22</v>
      </c>
      <c r="B55" s="3"/>
      <c r="C55" s="3"/>
      <c r="D55" s="7"/>
      <c r="E55" s="8"/>
      <c r="F55" s="37">
        <f>SUM(F52:G54)</f>
        <v>60570</v>
      </c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14">
        <v>112563619</v>
      </c>
      <c r="E56" s="8"/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433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5" t="s">
        <v>0</v>
      </c>
      <c r="B61" s="95" t="s">
        <v>2</v>
      </c>
      <c r="C61" s="95" t="s">
        <v>3</v>
      </c>
      <c r="D61" s="95" t="s">
        <v>4</v>
      </c>
      <c r="E61" s="95" t="s">
        <v>5</v>
      </c>
      <c r="F61" s="97" t="s">
        <v>6</v>
      </c>
      <c r="G61" s="98"/>
      <c r="H61" s="99"/>
      <c r="I61" s="95" t="s">
        <v>7</v>
      </c>
      <c r="J61" s="95" t="s">
        <v>8</v>
      </c>
    </row>
    <row r="62" spans="1:10">
      <c r="A62" s="96"/>
      <c r="B62" s="96"/>
      <c r="C62" s="96"/>
      <c r="D62" s="96"/>
      <c r="E62" s="96"/>
      <c r="F62" s="4" t="s">
        <v>9</v>
      </c>
      <c r="G62" s="4" t="s">
        <v>10</v>
      </c>
      <c r="H62" s="4" t="s">
        <v>11</v>
      </c>
      <c r="I62" s="96"/>
      <c r="J62" s="96"/>
    </row>
    <row r="63" spans="1:10">
      <c r="A63" s="5" t="s">
        <v>470</v>
      </c>
      <c r="B63" s="6">
        <v>44935.800735868055</v>
      </c>
      <c r="C63" s="5" t="s">
        <v>209</v>
      </c>
      <c r="D63" s="7"/>
      <c r="E63" s="8"/>
      <c r="F63" s="9">
        <v>30501.7</v>
      </c>
      <c r="I63" s="10" t="s">
        <v>9</v>
      </c>
      <c r="J63" s="5" t="s">
        <v>211</v>
      </c>
    </row>
    <row r="64" spans="1:10">
      <c r="A64" s="5" t="s">
        <v>470</v>
      </c>
      <c r="B64" s="6">
        <v>44935.800735868055</v>
      </c>
      <c r="C64" s="5" t="s">
        <v>209</v>
      </c>
      <c r="D64" s="7"/>
      <c r="E64" s="8"/>
      <c r="F64" s="9">
        <v>7256.5</v>
      </c>
      <c r="I64" s="10" t="s">
        <v>9</v>
      </c>
      <c r="J64" s="8" t="s">
        <v>309</v>
      </c>
    </row>
    <row r="65" spans="1:10">
      <c r="A65" s="11" t="s">
        <v>22</v>
      </c>
      <c r="B65" s="3"/>
      <c r="C65" s="3"/>
      <c r="D65" s="7"/>
      <c r="E65" s="8"/>
      <c r="F65" s="37">
        <f>SUM(F63:G64)</f>
        <v>37758.199999999997</v>
      </c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14">
        <v>112569788</v>
      </c>
      <c r="E66" s="8"/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474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95" t="s">
        <v>0</v>
      </c>
      <c r="B71" s="95" t="s">
        <v>2</v>
      </c>
      <c r="C71" s="95" t="s">
        <v>3</v>
      </c>
      <c r="D71" s="95" t="s">
        <v>4</v>
      </c>
      <c r="E71" s="95" t="s">
        <v>5</v>
      </c>
      <c r="F71" s="97" t="s">
        <v>6</v>
      </c>
      <c r="G71" s="98"/>
      <c r="H71" s="99"/>
      <c r="I71" s="95" t="s">
        <v>7</v>
      </c>
      <c r="J71" s="95" t="s">
        <v>8</v>
      </c>
    </row>
    <row r="72" spans="1:10">
      <c r="A72" s="96"/>
      <c r="B72" s="96"/>
      <c r="C72" s="96"/>
      <c r="D72" s="96"/>
      <c r="E72" s="96"/>
      <c r="F72" s="4" t="s">
        <v>9</v>
      </c>
      <c r="G72" s="4" t="s">
        <v>10</v>
      </c>
      <c r="H72" s="4" t="s">
        <v>11</v>
      </c>
      <c r="I72" s="96"/>
      <c r="J72" s="96"/>
    </row>
    <row r="73" spans="1:10">
      <c r="A73" s="5" t="s">
        <v>505</v>
      </c>
      <c r="B73" s="6">
        <v>44936.744543078705</v>
      </c>
      <c r="C73" s="5" t="s">
        <v>209</v>
      </c>
      <c r="D73" s="7"/>
      <c r="E73" s="8"/>
      <c r="F73" s="9">
        <v>5345.8</v>
      </c>
      <c r="I73" s="10" t="s">
        <v>9</v>
      </c>
      <c r="J73" s="8" t="s">
        <v>210</v>
      </c>
    </row>
    <row r="74" spans="1:10">
      <c r="A74" s="5" t="s">
        <v>505</v>
      </c>
      <c r="B74" s="6">
        <v>44936.744543078705</v>
      </c>
      <c r="C74" s="5" t="s">
        <v>209</v>
      </c>
      <c r="D74" s="7"/>
      <c r="E74" s="8"/>
      <c r="F74" s="9">
        <v>19905.8</v>
      </c>
      <c r="I74" s="10" t="s">
        <v>9</v>
      </c>
      <c r="J74" s="5" t="s">
        <v>211</v>
      </c>
    </row>
    <row r="75" spans="1:10">
      <c r="A75" s="11" t="s">
        <v>22</v>
      </c>
      <c r="B75" s="3"/>
      <c r="C75" s="3"/>
      <c r="D75" s="7"/>
      <c r="E75" s="8"/>
      <c r="F75" s="12">
        <f>SUM(F73:G74)</f>
        <v>25251.599999999999</v>
      </c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14">
        <v>112576629</v>
      </c>
      <c r="E76" s="8"/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508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95" t="s">
        <v>0</v>
      </c>
      <c r="B81" s="95" t="s">
        <v>2</v>
      </c>
      <c r="C81" s="95" t="s">
        <v>3</v>
      </c>
      <c r="D81" s="95" t="s">
        <v>4</v>
      </c>
      <c r="E81" s="95" t="s">
        <v>5</v>
      </c>
      <c r="F81" s="97" t="s">
        <v>6</v>
      </c>
      <c r="G81" s="98"/>
      <c r="H81" s="99"/>
      <c r="I81" s="95" t="s">
        <v>7</v>
      </c>
      <c r="J81" s="95" t="s">
        <v>8</v>
      </c>
    </row>
    <row r="82" spans="1:10">
      <c r="A82" s="96"/>
      <c r="B82" s="96"/>
      <c r="C82" s="96"/>
      <c r="D82" s="96"/>
      <c r="E82" s="96"/>
      <c r="F82" s="4" t="s">
        <v>9</v>
      </c>
      <c r="G82" s="4" t="s">
        <v>10</v>
      </c>
      <c r="H82" s="4" t="s">
        <v>11</v>
      </c>
      <c r="I82" s="96"/>
      <c r="J82" s="96"/>
    </row>
    <row r="83" spans="1:10">
      <c r="A83" s="5" t="s">
        <v>538</v>
      </c>
      <c r="B83" s="6">
        <v>44937.715852928239</v>
      </c>
      <c r="C83" s="5" t="s">
        <v>209</v>
      </c>
      <c r="D83" s="7"/>
      <c r="E83" s="8"/>
      <c r="F83" s="9">
        <v>3033.6</v>
      </c>
      <c r="I83" s="10" t="s">
        <v>9</v>
      </c>
      <c r="J83" s="8" t="s">
        <v>210</v>
      </c>
    </row>
    <row r="84" spans="1:10">
      <c r="A84" s="5" t="s">
        <v>538</v>
      </c>
      <c r="B84" s="6">
        <v>44937.715852928239</v>
      </c>
      <c r="C84" s="5" t="s">
        <v>209</v>
      </c>
      <c r="D84" s="7"/>
      <c r="E84" s="8"/>
      <c r="F84" s="9">
        <v>14084.6</v>
      </c>
      <c r="I84" s="10" t="s">
        <v>9</v>
      </c>
      <c r="J84" s="5" t="s">
        <v>211</v>
      </c>
    </row>
    <row r="85" spans="1:10">
      <c r="A85" s="11" t="s">
        <v>22</v>
      </c>
      <c r="B85" s="3"/>
      <c r="C85" s="3"/>
      <c r="D85" s="7"/>
      <c r="E85" s="8"/>
      <c r="F85" s="37">
        <f>SUM(F83:G84)</f>
        <v>17118.2</v>
      </c>
      <c r="H85" s="9"/>
      <c r="I85" s="10"/>
      <c r="J85" s="8"/>
    </row>
    <row r="86" spans="1:10" ht="15.75">
      <c r="A86" s="13" t="s">
        <v>23</v>
      </c>
      <c r="B86" s="13" t="s">
        <v>24</v>
      </c>
      <c r="C86" s="13" t="s">
        <v>25</v>
      </c>
      <c r="D86" s="14">
        <v>112584223</v>
      </c>
      <c r="E86" s="8"/>
      <c r="H86" s="9"/>
      <c r="I86" s="10"/>
      <c r="J86" s="8"/>
    </row>
    <row r="89" spans="1:10">
      <c r="A89" s="1" t="s">
        <v>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3" t="s">
        <v>541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95" t="s">
        <v>0</v>
      </c>
      <c r="B91" s="95" t="s">
        <v>2</v>
      </c>
      <c r="C91" s="95" t="s">
        <v>3</v>
      </c>
      <c r="D91" s="95" t="s">
        <v>4</v>
      </c>
      <c r="E91" s="95" t="s">
        <v>5</v>
      </c>
      <c r="F91" s="97" t="s">
        <v>6</v>
      </c>
      <c r="G91" s="98"/>
      <c r="H91" s="99"/>
      <c r="I91" s="95" t="s">
        <v>7</v>
      </c>
      <c r="J91" s="95" t="s">
        <v>8</v>
      </c>
    </row>
    <row r="92" spans="1:10">
      <c r="A92" s="96"/>
      <c r="B92" s="96"/>
      <c r="C92" s="96"/>
      <c r="D92" s="96"/>
      <c r="E92" s="96"/>
      <c r="F92" s="4" t="s">
        <v>9</v>
      </c>
      <c r="G92" s="4" t="s">
        <v>10</v>
      </c>
      <c r="H92" s="4" t="s">
        <v>11</v>
      </c>
      <c r="I92" s="96"/>
      <c r="J92" s="96"/>
    </row>
    <row r="93" spans="1:10">
      <c r="A93" s="5" t="s">
        <v>575</v>
      </c>
      <c r="B93" s="6">
        <v>44938.712113553243</v>
      </c>
      <c r="C93" s="5" t="s">
        <v>209</v>
      </c>
      <c r="D93" s="15">
        <v>45133107278</v>
      </c>
      <c r="E93" s="8" t="s">
        <v>576</v>
      </c>
      <c r="H93" s="9">
        <v>1891.96</v>
      </c>
      <c r="I93" s="5" t="s">
        <v>28</v>
      </c>
      <c r="J93" s="5" t="s">
        <v>211</v>
      </c>
    </row>
    <row r="94" spans="1:10">
      <c r="A94" s="5" t="s">
        <v>575</v>
      </c>
      <c r="B94" s="6">
        <v>44938.712113553243</v>
      </c>
      <c r="C94" s="5" t="s">
        <v>209</v>
      </c>
      <c r="D94" s="7"/>
      <c r="E94" s="8"/>
      <c r="F94" s="9">
        <v>2972.8</v>
      </c>
      <c r="I94" s="10" t="s">
        <v>9</v>
      </c>
      <c r="J94" s="8" t="s">
        <v>210</v>
      </c>
    </row>
    <row r="95" spans="1:10">
      <c r="A95" s="5" t="s">
        <v>575</v>
      </c>
      <c r="B95" s="6">
        <v>44938.712113553243</v>
      </c>
      <c r="C95" s="5" t="s">
        <v>209</v>
      </c>
      <c r="D95" s="7"/>
      <c r="E95" s="8"/>
      <c r="F95" s="9">
        <v>6002.5</v>
      </c>
      <c r="I95" s="10" t="s">
        <v>9</v>
      </c>
      <c r="J95" s="5" t="s">
        <v>211</v>
      </c>
    </row>
    <row r="96" spans="1:10">
      <c r="A96" s="11" t="s">
        <v>22</v>
      </c>
      <c r="B96" s="3"/>
      <c r="C96" s="3"/>
      <c r="D96" s="7"/>
      <c r="E96" s="8"/>
      <c r="F96" s="49">
        <f>SUM(F93:G95)</f>
        <v>8975.2999999999993</v>
      </c>
      <c r="I96" s="10"/>
      <c r="J96" s="8"/>
    </row>
    <row r="97" spans="1:10" ht="15.75">
      <c r="A97" s="13" t="s">
        <v>23</v>
      </c>
      <c r="B97" s="13" t="s">
        <v>24</v>
      </c>
      <c r="C97" s="13" t="s">
        <v>25</v>
      </c>
      <c r="D97" s="14">
        <v>112587178</v>
      </c>
      <c r="E97" s="8"/>
      <c r="F97" s="9"/>
      <c r="I97" s="10"/>
      <c r="J97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585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5" t="s">
        <v>0</v>
      </c>
      <c r="B102" s="95" t="s">
        <v>2</v>
      </c>
      <c r="C102" s="95" t="s">
        <v>3</v>
      </c>
      <c r="D102" s="95" t="s">
        <v>4</v>
      </c>
      <c r="E102" s="95" t="s">
        <v>5</v>
      </c>
      <c r="F102" s="97" t="s">
        <v>6</v>
      </c>
      <c r="G102" s="98"/>
      <c r="H102" s="99"/>
      <c r="I102" s="95" t="s">
        <v>7</v>
      </c>
      <c r="J102" s="95" t="s">
        <v>8</v>
      </c>
    </row>
    <row r="103" spans="1:10">
      <c r="A103" s="96"/>
      <c r="B103" s="96"/>
      <c r="C103" s="96"/>
      <c r="D103" s="96"/>
      <c r="E103" s="96"/>
      <c r="F103" s="4" t="s">
        <v>9</v>
      </c>
      <c r="G103" s="4" t="s">
        <v>10</v>
      </c>
      <c r="H103" s="4" t="s">
        <v>11</v>
      </c>
      <c r="I103" s="96"/>
      <c r="J103" s="96"/>
    </row>
    <row r="104" spans="1:10">
      <c r="A104" s="5" t="s">
        <v>640</v>
      </c>
      <c r="B104" s="6">
        <v>44939.74341988426</v>
      </c>
      <c r="C104" s="5" t="s">
        <v>209</v>
      </c>
      <c r="D104" s="15">
        <v>45133110803</v>
      </c>
      <c r="E104" s="8" t="s">
        <v>576</v>
      </c>
      <c r="H104" s="9">
        <v>1517.75</v>
      </c>
      <c r="I104" s="5" t="s">
        <v>28</v>
      </c>
      <c r="J104" s="5" t="s">
        <v>211</v>
      </c>
    </row>
    <row r="105" spans="1:10">
      <c r="A105" s="5" t="s">
        <v>640</v>
      </c>
      <c r="B105" s="6">
        <v>44939.74341988426</v>
      </c>
      <c r="C105" s="5" t="s">
        <v>209</v>
      </c>
      <c r="D105" s="7"/>
      <c r="E105" s="8"/>
      <c r="F105" s="9">
        <v>10330.4</v>
      </c>
      <c r="I105" s="10" t="s">
        <v>9</v>
      </c>
      <c r="J105" s="5" t="s">
        <v>211</v>
      </c>
    </row>
    <row r="106" spans="1:10">
      <c r="A106" s="5" t="s">
        <v>640</v>
      </c>
      <c r="B106" s="6">
        <v>44939.74341988426</v>
      </c>
      <c r="C106" s="5" t="s">
        <v>209</v>
      </c>
      <c r="D106" s="7"/>
      <c r="E106" s="8"/>
      <c r="F106" s="9">
        <v>21306</v>
      </c>
      <c r="I106" s="10" t="s">
        <v>9</v>
      </c>
      <c r="J106" s="8" t="s">
        <v>309</v>
      </c>
    </row>
    <row r="107" spans="1:10">
      <c r="A107" s="5" t="s">
        <v>640</v>
      </c>
      <c r="B107" s="6">
        <v>44939.74341988426</v>
      </c>
      <c r="C107" s="5" t="s">
        <v>209</v>
      </c>
      <c r="D107" s="7"/>
      <c r="E107" s="8"/>
      <c r="F107" s="9">
        <v>2023.5</v>
      </c>
      <c r="I107" s="10" t="s">
        <v>9</v>
      </c>
      <c r="J107" s="8" t="s">
        <v>426</v>
      </c>
    </row>
    <row r="108" spans="1:10">
      <c r="A108" s="11" t="s">
        <v>22</v>
      </c>
      <c r="B108" s="3"/>
      <c r="C108" s="3"/>
      <c r="D108" s="7"/>
      <c r="E108" s="8"/>
      <c r="F108" s="37">
        <f>SUM(F104:G107)</f>
        <v>33659.9</v>
      </c>
      <c r="H108" s="9"/>
      <c r="I108" s="5"/>
      <c r="J108" s="8"/>
    </row>
    <row r="109" spans="1:10" ht="15.75">
      <c r="A109" s="13" t="s">
        <v>23</v>
      </c>
      <c r="B109" s="13" t="s">
        <v>24</v>
      </c>
      <c r="C109" s="13" t="s">
        <v>25</v>
      </c>
      <c r="D109" s="14">
        <v>112603557</v>
      </c>
      <c r="E109" s="8"/>
      <c r="H109" s="9"/>
      <c r="I109" s="5"/>
      <c r="J109" s="8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581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95" t="s">
        <v>0</v>
      </c>
      <c r="B114" s="95" t="s">
        <v>2</v>
      </c>
      <c r="C114" s="95" t="s">
        <v>3</v>
      </c>
      <c r="D114" s="95" t="s">
        <v>4</v>
      </c>
      <c r="E114" s="95" t="s">
        <v>5</v>
      </c>
      <c r="F114" s="97" t="s">
        <v>6</v>
      </c>
      <c r="G114" s="98"/>
      <c r="H114" s="99"/>
      <c r="I114" s="95" t="s">
        <v>7</v>
      </c>
      <c r="J114" s="95" t="s">
        <v>8</v>
      </c>
    </row>
    <row r="115" spans="1:10">
      <c r="A115" s="96"/>
      <c r="B115" s="96"/>
      <c r="C115" s="96"/>
      <c r="D115" s="96"/>
      <c r="E115" s="96"/>
      <c r="F115" s="4" t="s">
        <v>9</v>
      </c>
      <c r="G115" s="4" t="s">
        <v>10</v>
      </c>
      <c r="H115" s="4" t="s">
        <v>11</v>
      </c>
      <c r="I115" s="96"/>
      <c r="J115" s="96"/>
    </row>
    <row r="116" spans="1:10">
      <c r="A116" s="40" t="s">
        <v>409</v>
      </c>
      <c r="B116" s="41"/>
      <c r="C116" s="42"/>
      <c r="D116" s="7"/>
      <c r="E116" s="8"/>
      <c r="F116" s="9"/>
      <c r="I116" s="10"/>
      <c r="J116" s="8"/>
    </row>
    <row r="117" spans="1:10">
      <c r="A117" s="11" t="s">
        <v>22</v>
      </c>
      <c r="B117" s="3"/>
      <c r="C117" s="3"/>
      <c r="D117" s="7"/>
      <c r="E117" s="8"/>
      <c r="F117" s="9"/>
      <c r="I117" s="10"/>
      <c r="J117" s="8"/>
    </row>
    <row r="118" spans="1:10">
      <c r="A118" s="13" t="s">
        <v>23</v>
      </c>
      <c r="B118" s="13" t="s">
        <v>24</v>
      </c>
      <c r="C118" s="13" t="s">
        <v>25</v>
      </c>
      <c r="D118" s="7"/>
      <c r="E118" s="8"/>
      <c r="F118" s="9"/>
      <c r="I118" s="10"/>
      <c r="J118" s="8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647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95" t="s">
        <v>0</v>
      </c>
      <c r="B123" s="95" t="s">
        <v>2</v>
      </c>
      <c r="C123" s="95" t="s">
        <v>3</v>
      </c>
      <c r="D123" s="95" t="s">
        <v>4</v>
      </c>
      <c r="E123" s="95" t="s">
        <v>5</v>
      </c>
      <c r="F123" s="97" t="s">
        <v>6</v>
      </c>
      <c r="G123" s="98"/>
      <c r="H123" s="99"/>
      <c r="I123" s="95" t="s">
        <v>7</v>
      </c>
      <c r="J123" s="95" t="s">
        <v>8</v>
      </c>
    </row>
    <row r="124" spans="1:10">
      <c r="A124" s="96"/>
      <c r="B124" s="96"/>
      <c r="C124" s="96"/>
      <c r="D124" s="96"/>
      <c r="E124" s="96"/>
      <c r="F124" s="4" t="s">
        <v>9</v>
      </c>
      <c r="G124" s="4" t="s">
        <v>10</v>
      </c>
      <c r="H124" s="4" t="s">
        <v>11</v>
      </c>
      <c r="I124" s="96"/>
      <c r="J124" s="96"/>
    </row>
    <row r="125" spans="1:10">
      <c r="A125" s="5" t="s">
        <v>682</v>
      </c>
      <c r="B125" s="6">
        <v>44942.752709074077</v>
      </c>
      <c r="C125" s="5" t="s">
        <v>209</v>
      </c>
      <c r="D125" s="15">
        <v>45173173598</v>
      </c>
      <c r="E125" s="8" t="s">
        <v>576</v>
      </c>
      <c r="H125" s="9">
        <v>3185</v>
      </c>
      <c r="I125" s="5" t="s">
        <v>28</v>
      </c>
      <c r="J125" s="5" t="s">
        <v>211</v>
      </c>
    </row>
    <row r="126" spans="1:10">
      <c r="A126" s="5" t="s">
        <v>682</v>
      </c>
      <c r="B126" s="6">
        <v>44942.752709074077</v>
      </c>
      <c r="C126" s="5" t="s">
        <v>209</v>
      </c>
      <c r="D126" s="7"/>
      <c r="E126" s="8"/>
      <c r="F126" s="9">
        <v>7285.6</v>
      </c>
      <c r="I126" s="10" t="s">
        <v>9</v>
      </c>
      <c r="J126" s="8" t="s">
        <v>210</v>
      </c>
    </row>
    <row r="127" spans="1:10">
      <c r="A127" s="5" t="s">
        <v>682</v>
      </c>
      <c r="B127" s="6">
        <v>44942.752709074077</v>
      </c>
      <c r="C127" s="5" t="s">
        <v>209</v>
      </c>
      <c r="D127" s="7"/>
      <c r="E127" s="8"/>
      <c r="F127" s="9">
        <v>34689.199999999997</v>
      </c>
      <c r="I127" s="10" t="s">
        <v>9</v>
      </c>
      <c r="J127" s="5" t="s">
        <v>211</v>
      </c>
    </row>
    <row r="128" spans="1:10">
      <c r="A128" s="11" t="s">
        <v>22</v>
      </c>
      <c r="B128" s="3"/>
      <c r="C128" s="3"/>
      <c r="D128" s="7"/>
      <c r="E128" s="8"/>
      <c r="F128" s="37">
        <f>SUM(F125:G127)</f>
        <v>41974.799999999996</v>
      </c>
      <c r="H128" s="9"/>
      <c r="I128" s="10"/>
      <c r="J128" s="5"/>
    </row>
    <row r="129" spans="1:10" ht="15.75">
      <c r="A129" s="13" t="s">
        <v>23</v>
      </c>
      <c r="B129" s="13" t="s">
        <v>24</v>
      </c>
      <c r="C129" s="13" t="s">
        <v>25</v>
      </c>
      <c r="D129" s="14">
        <v>112610048</v>
      </c>
      <c r="E129" s="8"/>
      <c r="H129" s="9"/>
      <c r="I129" s="10"/>
      <c r="J129" s="5"/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687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95" t="s">
        <v>0</v>
      </c>
      <c r="B134" s="95" t="s">
        <v>2</v>
      </c>
      <c r="C134" s="95" t="s">
        <v>3</v>
      </c>
      <c r="D134" s="95" t="s">
        <v>4</v>
      </c>
      <c r="E134" s="95" t="s">
        <v>5</v>
      </c>
      <c r="F134" s="97" t="s">
        <v>6</v>
      </c>
      <c r="G134" s="98"/>
      <c r="H134" s="99"/>
      <c r="I134" s="95" t="s">
        <v>7</v>
      </c>
      <c r="J134" s="95" t="s">
        <v>8</v>
      </c>
    </row>
    <row r="135" spans="1:10">
      <c r="A135" s="96"/>
      <c r="B135" s="96"/>
      <c r="C135" s="96"/>
      <c r="D135" s="96"/>
      <c r="E135" s="96"/>
      <c r="F135" s="4" t="s">
        <v>9</v>
      </c>
      <c r="G135" s="4" t="s">
        <v>10</v>
      </c>
      <c r="H135" s="4" t="s">
        <v>11</v>
      </c>
      <c r="I135" s="96"/>
      <c r="J135" s="96"/>
    </row>
    <row r="136" spans="1:10">
      <c r="A136" s="5" t="s">
        <v>719</v>
      </c>
      <c r="B136" s="6">
        <v>44943.765310057868</v>
      </c>
      <c r="C136" s="5" t="s">
        <v>209</v>
      </c>
      <c r="D136" s="7"/>
      <c r="E136" s="8"/>
      <c r="F136" s="9">
        <v>25676.5</v>
      </c>
      <c r="I136" s="10" t="s">
        <v>9</v>
      </c>
      <c r="J136" s="5" t="s">
        <v>211</v>
      </c>
    </row>
    <row r="137" spans="1:10">
      <c r="A137" s="5" t="s">
        <v>719</v>
      </c>
      <c r="B137" s="6">
        <v>44943.765310057868</v>
      </c>
      <c r="C137" s="5" t="s">
        <v>209</v>
      </c>
      <c r="D137" s="7"/>
      <c r="E137" s="8"/>
      <c r="F137" s="9">
        <v>4318.6000000000004</v>
      </c>
      <c r="I137" s="10" t="s">
        <v>9</v>
      </c>
      <c r="J137" s="8" t="s">
        <v>309</v>
      </c>
    </row>
    <row r="138" spans="1:10">
      <c r="A138" s="11" t="s">
        <v>22</v>
      </c>
      <c r="B138" s="3"/>
      <c r="C138" s="3"/>
      <c r="D138" s="7"/>
      <c r="E138" s="8"/>
      <c r="F138" s="37">
        <f>SUM(F136:G137)</f>
        <v>29995.1</v>
      </c>
      <c r="G138" s="9"/>
      <c r="I138" s="10"/>
      <c r="J138" s="5"/>
    </row>
    <row r="139" spans="1:10" ht="15.75">
      <c r="A139" s="13" t="s">
        <v>23</v>
      </c>
      <c r="B139" s="13" t="s">
        <v>24</v>
      </c>
      <c r="C139" s="13" t="s">
        <v>25</v>
      </c>
      <c r="D139" s="14">
        <v>112617032</v>
      </c>
      <c r="E139" s="8"/>
      <c r="G139" s="9"/>
      <c r="I139" s="10"/>
      <c r="J139" s="5"/>
    </row>
    <row r="142" spans="1:10">
      <c r="A142" s="1" t="s">
        <v>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3" t="s">
        <v>725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95" t="s">
        <v>0</v>
      </c>
      <c r="B144" s="95" t="s">
        <v>2</v>
      </c>
      <c r="C144" s="95" t="s">
        <v>3</v>
      </c>
      <c r="D144" s="95" t="s">
        <v>4</v>
      </c>
      <c r="E144" s="95" t="s">
        <v>5</v>
      </c>
      <c r="F144" s="97" t="s">
        <v>6</v>
      </c>
      <c r="G144" s="98"/>
      <c r="H144" s="99"/>
      <c r="I144" s="95" t="s">
        <v>7</v>
      </c>
      <c r="J144" s="95" t="s">
        <v>8</v>
      </c>
    </row>
    <row r="145" spans="1:10">
      <c r="A145" s="96"/>
      <c r="B145" s="96"/>
      <c r="C145" s="96"/>
      <c r="D145" s="96"/>
      <c r="E145" s="96"/>
      <c r="F145" s="4" t="s">
        <v>9</v>
      </c>
      <c r="G145" s="4" t="s">
        <v>10</v>
      </c>
      <c r="H145" s="4" t="s">
        <v>11</v>
      </c>
      <c r="I145" s="96"/>
      <c r="J145" s="96"/>
    </row>
    <row r="146" spans="1:10">
      <c r="A146" s="5" t="s">
        <v>760</v>
      </c>
      <c r="B146" s="6">
        <v>44944.741115902776</v>
      </c>
      <c r="C146" s="5" t="s">
        <v>209</v>
      </c>
      <c r="D146" s="15">
        <v>45133120170</v>
      </c>
      <c r="E146" s="8" t="s">
        <v>576</v>
      </c>
      <c r="H146" s="9">
        <v>856.99</v>
      </c>
      <c r="I146" s="5" t="s">
        <v>28</v>
      </c>
      <c r="J146" s="5" t="s">
        <v>211</v>
      </c>
    </row>
    <row r="147" spans="1:10">
      <c r="A147" s="5" t="s">
        <v>760</v>
      </c>
      <c r="B147" s="6">
        <v>44944.741115902776</v>
      </c>
      <c r="C147" s="5" t="s">
        <v>209</v>
      </c>
      <c r="D147" s="15">
        <v>45113268820</v>
      </c>
      <c r="E147" s="8" t="s">
        <v>576</v>
      </c>
      <c r="H147" s="9">
        <v>4618.1099999999997</v>
      </c>
      <c r="I147" s="5" t="s">
        <v>28</v>
      </c>
      <c r="J147" s="5" t="s">
        <v>211</v>
      </c>
    </row>
    <row r="148" spans="1:10">
      <c r="A148" s="5" t="s">
        <v>760</v>
      </c>
      <c r="B148" s="6">
        <v>44944.741115902776</v>
      </c>
      <c r="C148" s="5" t="s">
        <v>209</v>
      </c>
      <c r="D148" s="7"/>
      <c r="E148" s="8"/>
      <c r="F148" s="9">
        <v>15636.8</v>
      </c>
      <c r="I148" s="10" t="s">
        <v>9</v>
      </c>
      <c r="J148" s="5" t="s">
        <v>211</v>
      </c>
    </row>
    <row r="149" spans="1:10">
      <c r="A149" s="11" t="s">
        <v>22</v>
      </c>
      <c r="B149" s="3"/>
      <c r="C149" s="3"/>
      <c r="D149" s="7"/>
      <c r="E149" s="8"/>
      <c r="F149" s="9"/>
      <c r="I149" s="10"/>
      <c r="J149" s="5"/>
    </row>
    <row r="150" spans="1:10" ht="15.75">
      <c r="A150" s="13" t="s">
        <v>23</v>
      </c>
      <c r="B150" s="13" t="s">
        <v>24</v>
      </c>
      <c r="C150" s="13" t="s">
        <v>25</v>
      </c>
      <c r="D150" s="14">
        <v>112624823</v>
      </c>
      <c r="E150" s="8"/>
      <c r="F150" s="9"/>
      <c r="I150" s="10"/>
      <c r="J150" s="5"/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769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95" t="s">
        <v>0</v>
      </c>
      <c r="B155" s="95" t="s">
        <v>2</v>
      </c>
      <c r="C155" s="95" t="s">
        <v>3</v>
      </c>
      <c r="D155" s="95" t="s">
        <v>4</v>
      </c>
      <c r="E155" s="95" t="s">
        <v>5</v>
      </c>
      <c r="F155" s="97" t="s">
        <v>6</v>
      </c>
      <c r="G155" s="98"/>
      <c r="H155" s="99"/>
      <c r="I155" s="95" t="s">
        <v>7</v>
      </c>
      <c r="J155" s="95" t="s">
        <v>8</v>
      </c>
    </row>
    <row r="156" spans="1:10">
      <c r="A156" s="96"/>
      <c r="B156" s="96"/>
      <c r="C156" s="96"/>
      <c r="D156" s="96"/>
      <c r="E156" s="96"/>
      <c r="F156" s="4" t="s">
        <v>9</v>
      </c>
      <c r="G156" s="4" t="s">
        <v>10</v>
      </c>
      <c r="H156" s="4" t="s">
        <v>11</v>
      </c>
      <c r="I156" s="96"/>
      <c r="J156" s="96"/>
    </row>
    <row r="157" spans="1:10">
      <c r="A157" s="5" t="s">
        <v>799</v>
      </c>
      <c r="B157" s="6">
        <v>44945.71593662037</v>
      </c>
      <c r="C157" s="5" t="s">
        <v>209</v>
      </c>
      <c r="D157" s="7"/>
      <c r="E157" s="8"/>
      <c r="F157" s="9">
        <v>1719.7</v>
      </c>
      <c r="I157" s="10" t="s">
        <v>9</v>
      </c>
      <c r="J157" s="8" t="s">
        <v>210</v>
      </c>
    </row>
    <row r="158" spans="1:10">
      <c r="A158" s="5" t="s">
        <v>800</v>
      </c>
      <c r="B158" s="6">
        <v>44945.71593662037</v>
      </c>
      <c r="C158" s="5" t="s">
        <v>209</v>
      </c>
      <c r="D158" s="7"/>
      <c r="E158" s="8"/>
      <c r="F158" s="9">
        <v>7327.2</v>
      </c>
      <c r="I158" s="10" t="s">
        <v>9</v>
      </c>
      <c r="J158" s="5" t="s">
        <v>211</v>
      </c>
    </row>
    <row r="159" spans="1:10">
      <c r="A159" s="11" t="s">
        <v>22</v>
      </c>
      <c r="B159" s="3"/>
      <c r="C159" s="3"/>
      <c r="D159" s="7"/>
      <c r="E159" s="8"/>
      <c r="F159" s="54">
        <f>SUM(F157:G158)</f>
        <v>9046.9</v>
      </c>
      <c r="H159" s="9"/>
      <c r="I159" s="10"/>
      <c r="J159" s="5"/>
    </row>
    <row r="160" spans="1:10" ht="15.75">
      <c r="A160" s="13" t="s">
        <v>23</v>
      </c>
      <c r="B160" s="13" t="s">
        <v>24</v>
      </c>
      <c r="C160" s="13" t="s">
        <v>25</v>
      </c>
      <c r="D160" s="14">
        <v>112636371</v>
      </c>
      <c r="E160" s="8"/>
      <c r="H160" s="9"/>
      <c r="I160" s="10"/>
      <c r="J160" s="5"/>
    </row>
    <row r="163" spans="1:10">
      <c r="A163" s="1" t="s">
        <v>0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3" t="s">
        <v>806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95" t="s">
        <v>0</v>
      </c>
      <c r="B165" s="95" t="s">
        <v>2</v>
      </c>
      <c r="C165" s="95" t="s">
        <v>3</v>
      </c>
      <c r="D165" s="95" t="s">
        <v>4</v>
      </c>
      <c r="E165" s="95" t="s">
        <v>5</v>
      </c>
      <c r="F165" s="97" t="s">
        <v>6</v>
      </c>
      <c r="G165" s="98"/>
      <c r="H165" s="99"/>
      <c r="I165" s="95" t="s">
        <v>7</v>
      </c>
      <c r="J165" s="95" t="s">
        <v>8</v>
      </c>
    </row>
    <row r="166" spans="1:10">
      <c r="A166" s="96"/>
      <c r="B166" s="96"/>
      <c r="C166" s="96"/>
      <c r="D166" s="96"/>
      <c r="E166" s="96"/>
      <c r="F166" s="4" t="s">
        <v>9</v>
      </c>
      <c r="G166" s="4" t="s">
        <v>10</v>
      </c>
      <c r="H166" s="4" t="s">
        <v>11</v>
      </c>
      <c r="I166" s="96"/>
      <c r="J166" s="96"/>
    </row>
    <row r="167" spans="1:10">
      <c r="A167" s="5" t="s">
        <v>864</v>
      </c>
      <c r="B167" s="6">
        <v>44946.783386296294</v>
      </c>
      <c r="C167" s="5" t="s">
        <v>209</v>
      </c>
      <c r="D167" s="15">
        <v>45143491008</v>
      </c>
      <c r="E167" s="8" t="s">
        <v>576</v>
      </c>
      <c r="H167" s="9">
        <v>451.47</v>
      </c>
      <c r="I167" s="5" t="s">
        <v>28</v>
      </c>
      <c r="J167" s="5" t="s">
        <v>211</v>
      </c>
    </row>
    <row r="168" spans="1:10">
      <c r="A168" s="5" t="s">
        <v>865</v>
      </c>
      <c r="B168" s="6">
        <v>44946.783386296294</v>
      </c>
      <c r="C168" s="5" t="s">
        <v>209</v>
      </c>
      <c r="D168" s="7"/>
      <c r="E168" s="8"/>
      <c r="F168" s="9">
        <v>33899.4</v>
      </c>
      <c r="I168" s="10" t="s">
        <v>9</v>
      </c>
      <c r="J168" s="8" t="s">
        <v>309</v>
      </c>
    </row>
    <row r="169" spans="1:10">
      <c r="A169" s="5" t="s">
        <v>864</v>
      </c>
      <c r="B169" s="6">
        <v>44946.783386296294</v>
      </c>
      <c r="C169" s="5" t="s">
        <v>209</v>
      </c>
      <c r="D169" s="7"/>
      <c r="E169" s="8"/>
      <c r="F169" s="9">
        <v>22953</v>
      </c>
      <c r="I169" s="10" t="s">
        <v>9</v>
      </c>
      <c r="J169" s="5" t="s">
        <v>211</v>
      </c>
    </row>
    <row r="170" spans="1:10">
      <c r="A170" s="5" t="s">
        <v>864</v>
      </c>
      <c r="B170" s="6">
        <v>44946.783386296294</v>
      </c>
      <c r="C170" s="5" t="s">
        <v>209</v>
      </c>
      <c r="D170" s="7"/>
      <c r="E170" s="8"/>
      <c r="F170" s="9">
        <v>4793.1000000000004</v>
      </c>
      <c r="I170" s="10" t="s">
        <v>9</v>
      </c>
      <c r="J170" s="8" t="s">
        <v>426</v>
      </c>
    </row>
    <row r="171" spans="1:10">
      <c r="A171" s="11" t="s">
        <v>22</v>
      </c>
      <c r="B171" s="3"/>
      <c r="C171" s="3"/>
      <c r="D171" s="10"/>
      <c r="E171" s="8"/>
      <c r="F171" s="37">
        <f>SUM(F167:G170)</f>
        <v>61645.5</v>
      </c>
      <c r="H171" s="9"/>
      <c r="I171" s="10"/>
      <c r="J171" s="5"/>
    </row>
    <row r="172" spans="1:10" ht="15.75">
      <c r="A172" s="13" t="s">
        <v>23</v>
      </c>
      <c r="B172" s="13" t="s">
        <v>24</v>
      </c>
      <c r="C172" s="13" t="s">
        <v>25</v>
      </c>
      <c r="D172" s="14">
        <v>112636372</v>
      </c>
      <c r="E172" s="8"/>
      <c r="H172" s="9"/>
      <c r="I172" s="10"/>
      <c r="J172" s="5"/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802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95" t="s">
        <v>0</v>
      </c>
      <c r="B177" s="95" t="s">
        <v>2</v>
      </c>
      <c r="C177" s="95" t="s">
        <v>3</v>
      </c>
      <c r="D177" s="95" t="s">
        <v>4</v>
      </c>
      <c r="E177" s="95" t="s">
        <v>5</v>
      </c>
      <c r="F177" s="97" t="s">
        <v>6</v>
      </c>
      <c r="G177" s="98"/>
      <c r="H177" s="99"/>
      <c r="I177" s="95" t="s">
        <v>7</v>
      </c>
      <c r="J177" s="95" t="s">
        <v>8</v>
      </c>
    </row>
    <row r="178" spans="1:10">
      <c r="A178" s="96"/>
      <c r="B178" s="96"/>
      <c r="C178" s="96"/>
      <c r="D178" s="96"/>
      <c r="E178" s="96"/>
      <c r="F178" s="4" t="s">
        <v>9</v>
      </c>
      <c r="G178" s="4" t="s">
        <v>10</v>
      </c>
      <c r="H178" s="4" t="s">
        <v>11</v>
      </c>
      <c r="I178" s="96"/>
      <c r="J178" s="96"/>
    </row>
    <row r="179" spans="1:10">
      <c r="A179" s="40" t="s">
        <v>409</v>
      </c>
      <c r="B179" s="41"/>
      <c r="C179" s="42"/>
      <c r="D179" s="7"/>
      <c r="E179" s="8"/>
      <c r="F179" s="9"/>
      <c r="I179" s="10"/>
      <c r="J179" s="8"/>
    </row>
    <row r="180" spans="1:10">
      <c r="A180" s="11" t="s">
        <v>22</v>
      </c>
      <c r="B180" s="3"/>
      <c r="C180" s="3"/>
      <c r="D180" s="10"/>
      <c r="E180" s="8"/>
      <c r="H180" s="9"/>
      <c r="I180" s="10"/>
      <c r="J180" s="5"/>
    </row>
    <row r="181" spans="1:10">
      <c r="A181" s="13" t="s">
        <v>23</v>
      </c>
      <c r="B181" s="13" t="s">
        <v>24</v>
      </c>
      <c r="C181" s="13" t="s">
        <v>25</v>
      </c>
      <c r="D181" s="10"/>
      <c r="E181" s="8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940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5" t="s">
        <v>0</v>
      </c>
      <c r="B186" s="95" t="s">
        <v>2</v>
      </c>
      <c r="C186" s="95" t="s">
        <v>3</v>
      </c>
      <c r="D186" s="95" t="s">
        <v>4</v>
      </c>
      <c r="E186" s="95" t="s">
        <v>5</v>
      </c>
      <c r="F186" s="97" t="s">
        <v>6</v>
      </c>
      <c r="G186" s="98"/>
      <c r="H186" s="99"/>
      <c r="I186" s="95" t="s">
        <v>7</v>
      </c>
      <c r="J186" s="95" t="s">
        <v>8</v>
      </c>
    </row>
    <row r="187" spans="1:10">
      <c r="A187" s="96"/>
      <c r="B187" s="96"/>
      <c r="C187" s="96"/>
      <c r="D187" s="96"/>
      <c r="E187" s="96"/>
      <c r="F187" s="4" t="s">
        <v>9</v>
      </c>
      <c r="G187" s="4" t="s">
        <v>10</v>
      </c>
      <c r="H187" s="4" t="s">
        <v>11</v>
      </c>
      <c r="I187" s="96"/>
      <c r="J187" s="96"/>
    </row>
    <row r="188" spans="1:10">
      <c r="A188" s="40" t="s">
        <v>941</v>
      </c>
      <c r="B188" s="41"/>
      <c r="C188" s="42"/>
      <c r="D188" s="70"/>
      <c r="E188" s="71"/>
      <c r="F188" s="9"/>
      <c r="I188" s="10"/>
      <c r="J188" s="5"/>
    </row>
    <row r="189" spans="1:10">
      <c r="A189" s="11" t="s">
        <v>22</v>
      </c>
      <c r="B189" s="3"/>
      <c r="C189" s="3"/>
      <c r="D189" s="7"/>
      <c r="E189" s="8"/>
      <c r="H189" s="9"/>
      <c r="I189" s="10"/>
      <c r="J189" s="5"/>
    </row>
    <row r="190" spans="1:10" ht="15.75">
      <c r="A190" s="13" t="s">
        <v>23</v>
      </c>
      <c r="B190" s="13" t="s">
        <v>24</v>
      </c>
      <c r="C190" s="13" t="s">
        <v>25</v>
      </c>
      <c r="D190" s="28"/>
      <c r="E190" s="14"/>
      <c r="H190" s="9"/>
      <c r="I190" s="10"/>
      <c r="J190" s="5"/>
    </row>
    <row r="193" spans="1:10">
      <c r="A193" s="1" t="s">
        <v>0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3" t="s">
        <v>872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95" t="s">
        <v>0</v>
      </c>
      <c r="B195" s="95" t="s">
        <v>2</v>
      </c>
      <c r="C195" s="95" t="s">
        <v>3</v>
      </c>
      <c r="D195" s="95" t="s">
        <v>4</v>
      </c>
      <c r="E195" s="95" t="s">
        <v>5</v>
      </c>
      <c r="F195" s="97" t="s">
        <v>6</v>
      </c>
      <c r="G195" s="98"/>
      <c r="H195" s="99"/>
      <c r="I195" s="95" t="s">
        <v>7</v>
      </c>
      <c r="J195" s="95" t="s">
        <v>8</v>
      </c>
    </row>
    <row r="196" spans="1:10">
      <c r="A196" s="96"/>
      <c r="B196" s="96"/>
      <c r="C196" s="96"/>
      <c r="D196" s="96"/>
      <c r="E196" s="96"/>
      <c r="F196" s="4" t="s">
        <v>9</v>
      </c>
      <c r="G196" s="4" t="s">
        <v>10</v>
      </c>
      <c r="H196" s="4" t="s">
        <v>11</v>
      </c>
      <c r="I196" s="96"/>
      <c r="J196" s="96"/>
    </row>
    <row r="197" spans="1:10">
      <c r="A197" s="5" t="s">
        <v>903</v>
      </c>
      <c r="B197" s="6">
        <v>44950.747711412034</v>
      </c>
      <c r="C197" s="5" t="s">
        <v>209</v>
      </c>
      <c r="D197" s="15">
        <v>45143493573</v>
      </c>
      <c r="E197" s="8" t="s">
        <v>576</v>
      </c>
      <c r="H197" s="9">
        <v>15537.02</v>
      </c>
      <c r="I197" s="5" t="s">
        <v>28</v>
      </c>
      <c r="J197" s="5" t="s">
        <v>211</v>
      </c>
    </row>
    <row r="198" spans="1:10">
      <c r="A198" s="5" t="s">
        <v>904</v>
      </c>
      <c r="B198" s="6">
        <v>44950.747711412034</v>
      </c>
      <c r="C198" s="5" t="s">
        <v>209</v>
      </c>
      <c r="D198" s="7"/>
      <c r="E198" s="8"/>
      <c r="F198" s="9">
        <v>7373.1</v>
      </c>
      <c r="I198" s="10" t="s">
        <v>9</v>
      </c>
      <c r="J198" s="8" t="s">
        <v>309</v>
      </c>
    </row>
    <row r="199" spans="1:10">
      <c r="A199" s="5" t="s">
        <v>903</v>
      </c>
      <c r="B199" s="6">
        <v>44950.747711412034</v>
      </c>
      <c r="C199" s="5" t="s">
        <v>209</v>
      </c>
      <c r="D199" s="7"/>
      <c r="E199" s="8"/>
      <c r="F199" s="9">
        <v>16509.7</v>
      </c>
      <c r="I199" s="10" t="s">
        <v>9</v>
      </c>
      <c r="J199" s="5" t="s">
        <v>211</v>
      </c>
    </row>
    <row r="200" spans="1:10">
      <c r="A200" s="11" t="s">
        <v>22</v>
      </c>
      <c r="B200" s="3"/>
      <c r="C200" s="3"/>
      <c r="D200" s="7"/>
      <c r="E200" s="8"/>
      <c r="F200" s="12">
        <f>SUM(F197:G199)</f>
        <v>23882.800000000003</v>
      </c>
      <c r="H200" s="9"/>
      <c r="I200" s="10"/>
      <c r="J200" s="5"/>
    </row>
    <row r="201" spans="1:10" ht="15.75">
      <c r="A201" s="13" t="s">
        <v>23</v>
      </c>
      <c r="B201" s="13" t="s">
        <v>24</v>
      </c>
      <c r="C201" s="13" t="s">
        <v>25</v>
      </c>
      <c r="D201" s="14">
        <v>112651384</v>
      </c>
      <c r="E201" s="8"/>
      <c r="H201" s="9"/>
      <c r="I201" s="10"/>
      <c r="J201" s="5"/>
    </row>
    <row r="204" spans="1:10">
      <c r="A204" s="1" t="s">
        <v>0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3" t="s">
        <v>909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95" t="s">
        <v>0</v>
      </c>
      <c r="B206" s="95" t="s">
        <v>2</v>
      </c>
      <c r="C206" s="95" t="s">
        <v>3</v>
      </c>
      <c r="D206" s="95" t="s">
        <v>4</v>
      </c>
      <c r="E206" s="95" t="s">
        <v>5</v>
      </c>
      <c r="F206" s="97" t="s">
        <v>6</v>
      </c>
      <c r="G206" s="98"/>
      <c r="H206" s="99"/>
      <c r="I206" s="95" t="s">
        <v>7</v>
      </c>
      <c r="J206" s="95" t="s">
        <v>8</v>
      </c>
    </row>
    <row r="207" spans="1:10">
      <c r="A207" s="96"/>
      <c r="B207" s="96"/>
      <c r="C207" s="96"/>
      <c r="D207" s="96"/>
      <c r="E207" s="96"/>
      <c r="F207" s="4" t="s">
        <v>9</v>
      </c>
      <c r="G207" s="4" t="s">
        <v>10</v>
      </c>
      <c r="H207" s="4" t="s">
        <v>11</v>
      </c>
      <c r="I207" s="96"/>
      <c r="J207" s="96"/>
    </row>
    <row r="208" spans="1:10">
      <c r="A208" s="5" t="s">
        <v>938</v>
      </c>
      <c r="B208" s="6">
        <v>44951.772932280095</v>
      </c>
      <c r="C208" s="5" t="s">
        <v>209</v>
      </c>
      <c r="D208" s="7"/>
      <c r="E208" s="8"/>
      <c r="F208" s="9">
        <v>3552.3</v>
      </c>
      <c r="I208" s="10" t="s">
        <v>9</v>
      </c>
      <c r="J208" s="8" t="s">
        <v>210</v>
      </c>
    </row>
    <row r="209" spans="1:10">
      <c r="A209" s="5" t="s">
        <v>938</v>
      </c>
      <c r="B209" s="6">
        <v>44951.772932280095</v>
      </c>
      <c r="C209" s="5" t="s">
        <v>209</v>
      </c>
      <c r="D209" s="7"/>
      <c r="E209" s="8"/>
      <c r="F209" s="9">
        <v>24419.599999999999</v>
      </c>
      <c r="I209" s="10" t="s">
        <v>9</v>
      </c>
      <c r="J209" s="5" t="s">
        <v>211</v>
      </c>
    </row>
    <row r="210" spans="1:10">
      <c r="A210" s="11" t="s">
        <v>22</v>
      </c>
      <c r="B210" s="3"/>
      <c r="C210" s="3"/>
      <c r="D210" s="7"/>
      <c r="E210" s="8"/>
      <c r="F210" s="37">
        <f>SUM(F208:G209)</f>
        <v>27971.899999999998</v>
      </c>
      <c r="H210" s="9"/>
      <c r="I210" s="10"/>
      <c r="J210" s="5"/>
    </row>
    <row r="211" spans="1:10" ht="15.75">
      <c r="A211" s="13" t="s">
        <v>23</v>
      </c>
      <c r="B211" s="13" t="s">
        <v>24</v>
      </c>
      <c r="C211" s="13" t="s">
        <v>25</v>
      </c>
      <c r="D211" s="14">
        <v>112672191</v>
      </c>
      <c r="E211" s="8"/>
      <c r="H211" s="9"/>
      <c r="I211" s="10"/>
      <c r="J211" s="5"/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946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95" t="s">
        <v>0</v>
      </c>
      <c r="B216" s="95" t="s">
        <v>2</v>
      </c>
      <c r="C216" s="95" t="s">
        <v>3</v>
      </c>
      <c r="D216" s="95" t="s">
        <v>4</v>
      </c>
      <c r="E216" s="95" t="s">
        <v>5</v>
      </c>
      <c r="F216" s="97" t="s">
        <v>6</v>
      </c>
      <c r="G216" s="98"/>
      <c r="H216" s="99"/>
      <c r="I216" s="95" t="s">
        <v>7</v>
      </c>
      <c r="J216" s="95" t="s">
        <v>8</v>
      </c>
    </row>
    <row r="217" spans="1:10">
      <c r="A217" s="96"/>
      <c r="B217" s="96"/>
      <c r="C217" s="96"/>
      <c r="D217" s="96"/>
      <c r="E217" s="96"/>
      <c r="F217" s="4" t="s">
        <v>9</v>
      </c>
      <c r="G217" s="4" t="s">
        <v>10</v>
      </c>
      <c r="H217" s="4" t="s">
        <v>11</v>
      </c>
      <c r="I217" s="96"/>
      <c r="J217" s="96"/>
    </row>
    <row r="218" spans="1:10">
      <c r="A218" s="5" t="s">
        <v>977</v>
      </c>
      <c r="B218" s="6">
        <v>44952.741437916666</v>
      </c>
      <c r="C218" s="5" t="s">
        <v>209</v>
      </c>
      <c r="D218" s="15">
        <v>45163219433</v>
      </c>
      <c r="E218" s="8" t="s">
        <v>576</v>
      </c>
      <c r="H218" s="9">
        <v>1385.03</v>
      </c>
      <c r="I218" s="5" t="s">
        <v>28</v>
      </c>
      <c r="J218" s="5" t="s">
        <v>211</v>
      </c>
    </row>
    <row r="219" spans="1:10">
      <c r="A219" s="5" t="s">
        <v>977</v>
      </c>
      <c r="B219" s="6">
        <v>44952.741437916666</v>
      </c>
      <c r="C219" s="5" t="s">
        <v>209</v>
      </c>
      <c r="D219" s="7"/>
      <c r="E219" s="8"/>
      <c r="F219" s="9">
        <v>1927.7</v>
      </c>
      <c r="I219" s="10" t="s">
        <v>9</v>
      </c>
      <c r="J219" s="8" t="s">
        <v>210</v>
      </c>
    </row>
    <row r="220" spans="1:10">
      <c r="A220" s="5" t="s">
        <v>977</v>
      </c>
      <c r="B220" s="6">
        <v>44952.741437916666</v>
      </c>
      <c r="C220" s="5" t="s">
        <v>209</v>
      </c>
      <c r="D220" s="7"/>
      <c r="E220" s="8"/>
      <c r="F220" s="9">
        <v>13656</v>
      </c>
      <c r="I220" s="10" t="s">
        <v>9</v>
      </c>
      <c r="J220" s="5" t="s">
        <v>211</v>
      </c>
    </row>
    <row r="221" spans="1:10">
      <c r="A221" s="11" t="s">
        <v>22</v>
      </c>
      <c r="B221" s="3"/>
      <c r="C221" s="3"/>
      <c r="D221" s="7"/>
      <c r="E221" s="8"/>
      <c r="F221" s="12">
        <f>SUM(F218:G220)</f>
        <v>15583.7</v>
      </c>
      <c r="H221" s="9"/>
      <c r="I221" s="10"/>
      <c r="J221" s="5"/>
    </row>
    <row r="222" spans="1:10" ht="15.75">
      <c r="A222" s="13" t="s">
        <v>23</v>
      </c>
      <c r="B222" s="13" t="s">
        <v>24</v>
      </c>
      <c r="C222" s="13" t="s">
        <v>25</v>
      </c>
      <c r="D222" s="14">
        <v>112672192</v>
      </c>
      <c r="E222" s="8"/>
      <c r="H222" s="9"/>
      <c r="I222" s="10"/>
      <c r="J222" s="5"/>
    </row>
    <row r="223" spans="1:10">
      <c r="A223" s="5"/>
      <c r="B223" s="6"/>
      <c r="C223" s="5"/>
      <c r="D223" s="7"/>
      <c r="E223" s="8"/>
      <c r="H223" s="9"/>
      <c r="I223" s="10"/>
      <c r="J223" s="5"/>
    </row>
    <row r="225" spans="1:10">
      <c r="A225" s="1" t="s">
        <v>0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3" t="s">
        <v>985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95" t="s">
        <v>0</v>
      </c>
      <c r="B227" s="95" t="s">
        <v>2</v>
      </c>
      <c r="C227" s="95" t="s">
        <v>3</v>
      </c>
      <c r="D227" s="95" t="s">
        <v>4</v>
      </c>
      <c r="E227" s="95" t="s">
        <v>5</v>
      </c>
      <c r="F227" s="97" t="s">
        <v>6</v>
      </c>
      <c r="G227" s="98"/>
      <c r="H227" s="99"/>
      <c r="I227" s="95" t="s">
        <v>7</v>
      </c>
      <c r="J227" s="95" t="s">
        <v>8</v>
      </c>
    </row>
    <row r="228" spans="1:10">
      <c r="A228" s="96"/>
      <c r="B228" s="96"/>
      <c r="C228" s="96"/>
      <c r="D228" s="96"/>
      <c r="E228" s="96"/>
      <c r="F228" s="4" t="s">
        <v>9</v>
      </c>
      <c r="G228" s="4" t="s">
        <v>10</v>
      </c>
      <c r="H228" s="4" t="s">
        <v>11</v>
      </c>
      <c r="I228" s="96"/>
      <c r="J228" s="96"/>
    </row>
    <row r="229" spans="1:10">
      <c r="A229" s="5" t="s">
        <v>1045</v>
      </c>
      <c r="B229" s="6">
        <v>44953.780708055558</v>
      </c>
      <c r="C229" s="5" t="s">
        <v>209</v>
      </c>
      <c r="D229" s="7"/>
      <c r="E229" s="8"/>
      <c r="F229" s="9">
        <v>4163.3999999999996</v>
      </c>
      <c r="I229" s="10" t="s">
        <v>9</v>
      </c>
      <c r="J229" s="8" t="s">
        <v>210</v>
      </c>
    </row>
    <row r="230" spans="1:10">
      <c r="A230" s="5" t="s">
        <v>1045</v>
      </c>
      <c r="B230" s="6">
        <v>44953.780708055558</v>
      </c>
      <c r="C230" s="5" t="s">
        <v>209</v>
      </c>
      <c r="D230" s="7"/>
      <c r="E230" s="8"/>
      <c r="F230" s="9">
        <v>24706.1</v>
      </c>
      <c r="I230" s="10" t="s">
        <v>9</v>
      </c>
      <c r="J230" s="5" t="s">
        <v>211</v>
      </c>
    </row>
    <row r="231" spans="1:10">
      <c r="A231" s="5" t="s">
        <v>1045</v>
      </c>
      <c r="B231" s="6">
        <v>44953.780708055558</v>
      </c>
      <c r="C231" s="5" t="s">
        <v>209</v>
      </c>
      <c r="D231" s="7"/>
      <c r="E231" s="8"/>
      <c r="F231" s="9">
        <v>38216.699999999997</v>
      </c>
      <c r="I231" s="10" t="s">
        <v>9</v>
      </c>
      <c r="J231" s="8" t="s">
        <v>309</v>
      </c>
    </row>
    <row r="232" spans="1:10">
      <c r="A232" s="5" t="s">
        <v>1045</v>
      </c>
      <c r="B232" s="6">
        <v>44953.780708055558</v>
      </c>
      <c r="C232" s="5" t="s">
        <v>209</v>
      </c>
      <c r="D232" s="7"/>
      <c r="E232" s="8"/>
      <c r="F232" s="9">
        <v>4059.5</v>
      </c>
      <c r="I232" s="10" t="s">
        <v>9</v>
      </c>
      <c r="J232" s="8" t="s">
        <v>426</v>
      </c>
    </row>
    <row r="233" spans="1:10">
      <c r="A233" s="11" t="s">
        <v>22</v>
      </c>
      <c r="B233" s="3"/>
      <c r="C233" s="3"/>
      <c r="D233" s="7"/>
      <c r="E233" s="8"/>
      <c r="F233" s="37">
        <f>SUM(F229:G232)</f>
        <v>71145.7</v>
      </c>
      <c r="H233" s="9"/>
      <c r="I233" s="5"/>
      <c r="J233" s="8"/>
    </row>
    <row r="234" spans="1:10" ht="15.75">
      <c r="A234" s="13" t="s">
        <v>23</v>
      </c>
      <c r="B234" s="13" t="s">
        <v>24</v>
      </c>
      <c r="C234" s="13" t="s">
        <v>25</v>
      </c>
      <c r="D234" s="14">
        <v>112681935</v>
      </c>
      <c r="E234" s="8"/>
      <c r="H234" s="9"/>
      <c r="I234" s="5"/>
      <c r="J234" s="8"/>
    </row>
    <row r="235" spans="1:10">
      <c r="A235" s="5"/>
      <c r="B235" s="6"/>
      <c r="C235" s="5"/>
      <c r="D235" s="7"/>
      <c r="E235" s="8"/>
      <c r="H235" s="9"/>
      <c r="I235" s="5"/>
      <c r="J235" s="8"/>
    </row>
    <row r="237" spans="1:10">
      <c r="A237" s="1" t="s">
        <v>0</v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3" t="s">
        <v>981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95" t="s">
        <v>0</v>
      </c>
      <c r="B239" s="95" t="s">
        <v>2</v>
      </c>
      <c r="C239" s="95" t="s">
        <v>3</v>
      </c>
      <c r="D239" s="95" t="s">
        <v>4</v>
      </c>
      <c r="E239" s="95" t="s">
        <v>5</v>
      </c>
      <c r="F239" s="97" t="s">
        <v>6</v>
      </c>
      <c r="G239" s="98"/>
      <c r="H239" s="99"/>
      <c r="I239" s="95" t="s">
        <v>7</v>
      </c>
      <c r="J239" s="95" t="s">
        <v>8</v>
      </c>
    </row>
    <row r="240" spans="1:10">
      <c r="A240" s="96"/>
      <c r="B240" s="96"/>
      <c r="C240" s="96"/>
      <c r="D240" s="96"/>
      <c r="E240" s="96"/>
      <c r="F240" s="4" t="s">
        <v>9</v>
      </c>
      <c r="G240" s="4" t="s">
        <v>10</v>
      </c>
      <c r="H240" s="4" t="s">
        <v>11</v>
      </c>
      <c r="I240" s="96"/>
      <c r="J240" s="96"/>
    </row>
    <row r="241" spans="1:10">
      <c r="A241" s="40" t="s">
        <v>409</v>
      </c>
      <c r="B241" s="41"/>
      <c r="C241" s="42"/>
      <c r="D241" s="7"/>
      <c r="E241" s="8"/>
      <c r="F241" s="9"/>
      <c r="I241" s="10"/>
      <c r="J241" s="8"/>
    </row>
    <row r="242" spans="1:10">
      <c r="A242" s="11" t="s">
        <v>22</v>
      </c>
      <c r="B242" s="3"/>
      <c r="C242" s="3"/>
      <c r="D242" s="7"/>
      <c r="E242" s="8"/>
      <c r="H242" s="9"/>
      <c r="I242" s="5"/>
      <c r="J242" s="8"/>
    </row>
    <row r="243" spans="1:10">
      <c r="A243" s="13" t="s">
        <v>23</v>
      </c>
      <c r="B243" s="13" t="s">
        <v>24</v>
      </c>
      <c r="C243" s="13" t="s">
        <v>25</v>
      </c>
      <c r="D243" s="7"/>
      <c r="E243" s="8"/>
      <c r="H243" s="9"/>
      <c r="I243" s="5"/>
      <c r="J243" s="8"/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1052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95" t="s">
        <v>0</v>
      </c>
      <c r="B248" s="95" t="s">
        <v>2</v>
      </c>
      <c r="C248" s="95" t="s">
        <v>3</v>
      </c>
      <c r="D248" s="95" t="s">
        <v>4</v>
      </c>
      <c r="E248" s="95" t="s">
        <v>5</v>
      </c>
      <c r="F248" s="97" t="s">
        <v>6</v>
      </c>
      <c r="G248" s="98"/>
      <c r="H248" s="99"/>
      <c r="I248" s="95" t="s">
        <v>7</v>
      </c>
      <c r="J248" s="95" t="s">
        <v>8</v>
      </c>
    </row>
    <row r="249" spans="1:10">
      <c r="A249" s="96"/>
      <c r="B249" s="96"/>
      <c r="C249" s="96"/>
      <c r="D249" s="96"/>
      <c r="E249" s="96"/>
      <c r="F249" s="4" t="s">
        <v>9</v>
      </c>
      <c r="G249" s="4" t="s">
        <v>10</v>
      </c>
      <c r="H249" s="4" t="s">
        <v>11</v>
      </c>
      <c r="I249" s="96"/>
      <c r="J249" s="96"/>
    </row>
    <row r="250" spans="1:10">
      <c r="A250" s="5" t="s">
        <v>1085</v>
      </c>
      <c r="B250" s="6">
        <v>44956.752658194448</v>
      </c>
      <c r="C250" s="5" t="s">
        <v>209</v>
      </c>
      <c r="D250" s="7"/>
      <c r="E250" s="8"/>
      <c r="F250" s="9">
        <v>3186.2</v>
      </c>
      <c r="I250" s="10" t="s">
        <v>9</v>
      </c>
      <c r="J250" s="8" t="s">
        <v>210</v>
      </c>
    </row>
    <row r="251" spans="1:10">
      <c r="A251" s="5" t="s">
        <v>1085</v>
      </c>
      <c r="B251" s="6">
        <v>44956.752658194448</v>
      </c>
      <c r="C251" s="5" t="s">
        <v>209</v>
      </c>
      <c r="D251" s="7"/>
      <c r="E251" s="8"/>
      <c r="F251" s="9">
        <v>34786.9</v>
      </c>
      <c r="I251" s="10" t="s">
        <v>9</v>
      </c>
      <c r="J251" s="5" t="s">
        <v>211</v>
      </c>
    </row>
    <row r="252" spans="1:10">
      <c r="A252" s="5" t="s">
        <v>1085</v>
      </c>
      <c r="B252" s="6">
        <v>44956.752658194448</v>
      </c>
      <c r="C252" s="5" t="s">
        <v>209</v>
      </c>
      <c r="D252" s="7"/>
      <c r="E252" s="8"/>
      <c r="F252" s="9">
        <v>2233.6999999999998</v>
      </c>
      <c r="I252" s="10" t="s">
        <v>9</v>
      </c>
      <c r="J252" s="8" t="s">
        <v>309</v>
      </c>
    </row>
    <row r="253" spans="1:10">
      <c r="A253" s="11" t="s">
        <v>22</v>
      </c>
      <c r="B253" s="3"/>
      <c r="C253" s="3"/>
      <c r="D253" s="7"/>
      <c r="E253" s="8"/>
      <c r="F253" s="37">
        <f>SUM(F250:G252)</f>
        <v>40206.799999999996</v>
      </c>
      <c r="G253" s="9"/>
      <c r="I253" s="10"/>
      <c r="J253" s="8"/>
    </row>
    <row r="254" spans="1:10" ht="15.75">
      <c r="A254" s="13" t="s">
        <v>23</v>
      </c>
      <c r="B254" s="13" t="s">
        <v>24</v>
      </c>
      <c r="C254" s="13" t="s">
        <v>25</v>
      </c>
      <c r="D254" s="14">
        <v>112691663</v>
      </c>
      <c r="E254" s="8"/>
      <c r="G254" s="9"/>
      <c r="I254" s="10"/>
      <c r="J254" s="8"/>
    </row>
    <row r="257" spans="1:10">
      <c r="A257" s="1" t="s">
        <v>0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3" t="s">
        <v>1093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95" t="s">
        <v>0</v>
      </c>
      <c r="B259" s="95" t="s">
        <v>2</v>
      </c>
      <c r="C259" s="95" t="s">
        <v>3</v>
      </c>
      <c r="D259" s="95" t="s">
        <v>4</v>
      </c>
      <c r="E259" s="95" t="s">
        <v>5</v>
      </c>
      <c r="F259" s="97" t="s">
        <v>6</v>
      </c>
      <c r="G259" s="98"/>
      <c r="H259" s="99"/>
      <c r="I259" s="95" t="s">
        <v>7</v>
      </c>
      <c r="J259" s="95" t="s">
        <v>8</v>
      </c>
    </row>
    <row r="260" spans="1:10">
      <c r="A260" s="96"/>
      <c r="B260" s="96"/>
      <c r="C260" s="96"/>
      <c r="D260" s="96"/>
      <c r="E260" s="96"/>
      <c r="F260" s="4" t="s">
        <v>9</v>
      </c>
      <c r="G260" s="4" t="s">
        <v>10</v>
      </c>
      <c r="H260" s="4" t="s">
        <v>11</v>
      </c>
      <c r="I260" s="96"/>
      <c r="J260" s="96"/>
    </row>
    <row r="261" spans="1:10">
      <c r="A261" s="5" t="s">
        <v>1125</v>
      </c>
      <c r="B261" s="6">
        <v>44957.781945763891</v>
      </c>
      <c r="C261" s="5" t="s">
        <v>209</v>
      </c>
      <c r="D261" s="15">
        <v>45123270467</v>
      </c>
      <c r="E261" s="8" t="s">
        <v>576</v>
      </c>
      <c r="H261" s="9">
        <v>293.91000000000003</v>
      </c>
      <c r="I261" s="5" t="s">
        <v>28</v>
      </c>
      <c r="J261" s="5" t="s">
        <v>211</v>
      </c>
    </row>
    <row r="262" spans="1:10">
      <c r="A262" s="5" t="s">
        <v>1125</v>
      </c>
      <c r="B262" s="6">
        <v>44957.781945763891</v>
      </c>
      <c r="C262" s="5" t="s">
        <v>209</v>
      </c>
      <c r="D262" s="7"/>
      <c r="E262" s="8"/>
      <c r="F262" s="9">
        <v>3437.1</v>
      </c>
      <c r="I262" s="10" t="s">
        <v>9</v>
      </c>
      <c r="J262" s="8" t="s">
        <v>210</v>
      </c>
    </row>
    <row r="263" spans="1:10">
      <c r="A263" s="5" t="s">
        <v>1125</v>
      </c>
      <c r="B263" s="6">
        <v>44957.781945763891</v>
      </c>
      <c r="C263" s="5" t="s">
        <v>209</v>
      </c>
      <c r="D263" s="7"/>
      <c r="E263" s="8"/>
      <c r="F263" s="9">
        <v>12948.7</v>
      </c>
      <c r="I263" s="10" t="s">
        <v>9</v>
      </c>
      <c r="J263" s="5" t="s">
        <v>211</v>
      </c>
    </row>
    <row r="264" spans="1:10">
      <c r="A264" s="11" t="s">
        <v>22</v>
      </c>
      <c r="B264" s="3"/>
      <c r="C264" s="3"/>
      <c r="D264" s="7"/>
      <c r="E264" s="8"/>
      <c r="F264" s="37">
        <f>SUM(F261:G263)</f>
        <v>16385.8</v>
      </c>
      <c r="G264" s="9"/>
      <c r="I264" s="10"/>
      <c r="J264" s="5"/>
    </row>
    <row r="265" spans="1:10" ht="15.75">
      <c r="A265" s="13" t="s">
        <v>23</v>
      </c>
      <c r="B265" s="13" t="s">
        <v>24</v>
      </c>
      <c r="C265" s="13" t="s">
        <v>25</v>
      </c>
      <c r="D265" s="14">
        <v>112695392</v>
      </c>
      <c r="E265" s="8"/>
      <c r="G265" s="9"/>
      <c r="I265" s="10"/>
      <c r="J265" s="5"/>
    </row>
    <row r="268" spans="1:10">
      <c r="A268" s="1" t="s">
        <v>0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3" t="s">
        <v>1131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95" t="s">
        <v>0</v>
      </c>
      <c r="B270" s="95" t="s">
        <v>2</v>
      </c>
      <c r="C270" s="95" t="s">
        <v>3</v>
      </c>
      <c r="D270" s="95" t="s">
        <v>4</v>
      </c>
      <c r="E270" s="95" t="s">
        <v>5</v>
      </c>
      <c r="F270" s="97" t="s">
        <v>6</v>
      </c>
      <c r="G270" s="98"/>
      <c r="H270" s="99"/>
      <c r="I270" s="95" t="s">
        <v>7</v>
      </c>
      <c r="J270" s="95" t="s">
        <v>8</v>
      </c>
    </row>
    <row r="271" spans="1:10">
      <c r="A271" s="96"/>
      <c r="B271" s="96"/>
      <c r="C271" s="96"/>
      <c r="D271" s="96"/>
      <c r="E271" s="96"/>
      <c r="F271" s="4" t="s">
        <v>9</v>
      </c>
      <c r="G271" s="4" t="s">
        <v>10</v>
      </c>
      <c r="H271" s="4" t="s">
        <v>11</v>
      </c>
      <c r="I271" s="96"/>
      <c r="J271" s="96"/>
    </row>
    <row r="272" spans="1:10">
      <c r="A272" s="5" t="s">
        <v>1160</v>
      </c>
      <c r="B272" s="6">
        <v>44958.915195983798</v>
      </c>
      <c r="C272" s="5" t="s">
        <v>209</v>
      </c>
      <c r="D272" s="15">
        <v>45153136511</v>
      </c>
      <c r="E272" s="8" t="s">
        <v>576</v>
      </c>
      <c r="H272" s="9">
        <v>1300</v>
      </c>
      <c r="I272" s="5" t="s">
        <v>28</v>
      </c>
      <c r="J272" s="5" t="s">
        <v>211</v>
      </c>
    </row>
    <row r="273" spans="1:10">
      <c r="A273" s="5" t="s">
        <v>1160</v>
      </c>
      <c r="B273" s="6">
        <v>44958.915195983798</v>
      </c>
      <c r="C273" s="5" t="s">
        <v>209</v>
      </c>
      <c r="D273" s="7"/>
      <c r="E273" s="8"/>
      <c r="F273" s="9">
        <v>9423.2000000000007</v>
      </c>
      <c r="I273" s="10" t="s">
        <v>9</v>
      </c>
      <c r="J273" s="5" t="s">
        <v>211</v>
      </c>
    </row>
    <row r="274" spans="1:10">
      <c r="A274" s="5" t="s">
        <v>1160</v>
      </c>
      <c r="B274" s="6">
        <v>44958.915195983798</v>
      </c>
      <c r="C274" s="5" t="s">
        <v>209</v>
      </c>
      <c r="D274" s="7"/>
      <c r="E274" s="8"/>
      <c r="F274" s="9">
        <v>3948</v>
      </c>
      <c r="I274" s="10" t="s">
        <v>9</v>
      </c>
      <c r="J274" s="8" t="s">
        <v>309</v>
      </c>
    </row>
    <row r="275" spans="1:10">
      <c r="A275" s="11" t="s">
        <v>22</v>
      </c>
      <c r="B275" s="3"/>
      <c r="C275" s="3"/>
      <c r="D275" s="7"/>
      <c r="E275" s="8"/>
      <c r="F275" s="12">
        <f>SUM(F272:G274)</f>
        <v>13371.2</v>
      </c>
      <c r="H275" s="9"/>
      <c r="I275" s="10"/>
      <c r="J275" s="8"/>
    </row>
    <row r="276" spans="1:10" ht="15.75">
      <c r="A276" s="13" t="s">
        <v>23</v>
      </c>
      <c r="B276" s="13" t="s">
        <v>24</v>
      </c>
      <c r="C276" s="13" t="s">
        <v>25</v>
      </c>
      <c r="D276" s="14">
        <v>112695394</v>
      </c>
      <c r="E276" s="8"/>
      <c r="H276" s="9"/>
      <c r="I276" s="10"/>
      <c r="J276" s="8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1169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95" t="s">
        <v>0</v>
      </c>
      <c r="B281" s="95" t="s">
        <v>2</v>
      </c>
      <c r="C281" s="95" t="s">
        <v>3</v>
      </c>
      <c r="D281" s="95" t="s">
        <v>4</v>
      </c>
      <c r="E281" s="95" t="s">
        <v>5</v>
      </c>
      <c r="F281" s="97" t="s">
        <v>6</v>
      </c>
      <c r="G281" s="98"/>
      <c r="H281" s="99"/>
      <c r="I281" s="95" t="s">
        <v>7</v>
      </c>
      <c r="J281" s="95" t="s">
        <v>8</v>
      </c>
    </row>
    <row r="282" spans="1:10">
      <c r="A282" s="96"/>
      <c r="B282" s="96"/>
      <c r="C282" s="96"/>
      <c r="D282" s="96"/>
      <c r="E282" s="96"/>
      <c r="F282" s="4" t="s">
        <v>9</v>
      </c>
      <c r="G282" s="4" t="s">
        <v>10</v>
      </c>
      <c r="H282" s="4" t="s">
        <v>11</v>
      </c>
      <c r="I282" s="96"/>
      <c r="J282" s="96"/>
    </row>
    <row r="283" spans="1:10">
      <c r="A283" s="5" t="s">
        <v>1201</v>
      </c>
      <c r="B283" s="6">
        <v>44959.754227916666</v>
      </c>
      <c r="C283" s="5" t="s">
        <v>209</v>
      </c>
      <c r="D283" s="7"/>
      <c r="E283" s="8"/>
      <c r="F283" s="9">
        <v>6970.2</v>
      </c>
      <c r="I283" s="10" t="s">
        <v>9</v>
      </c>
      <c r="J283" s="5" t="s">
        <v>211</v>
      </c>
    </row>
    <row r="284" spans="1:10">
      <c r="A284" s="11" t="s">
        <v>22</v>
      </c>
      <c r="B284" s="3"/>
      <c r="C284" s="3"/>
      <c r="D284" s="7"/>
      <c r="E284" s="8"/>
      <c r="H284" s="9"/>
      <c r="I284" s="10"/>
      <c r="J284" s="5"/>
    </row>
    <row r="285" spans="1:10" ht="15.75">
      <c r="A285" s="13" t="s">
        <v>23</v>
      </c>
      <c r="B285" s="13" t="s">
        <v>24</v>
      </c>
      <c r="C285" s="13" t="s">
        <v>25</v>
      </c>
      <c r="D285" s="14">
        <v>112722310</v>
      </c>
      <c r="E285" s="8"/>
      <c r="H285" s="9"/>
      <c r="I285" s="10"/>
      <c r="J285" s="5"/>
    </row>
    <row r="287" spans="1:10">
      <c r="A287" s="17" t="s">
        <v>1212</v>
      </c>
      <c r="B287" s="17"/>
      <c r="C287" s="17"/>
      <c r="D287" s="30"/>
      <c r="E287" s="30"/>
      <c r="F287" s="30"/>
    </row>
    <row r="289" spans="1:10">
      <c r="A289" s="1" t="s">
        <v>0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3" t="s">
        <v>1217</v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95" t="s">
        <v>0</v>
      </c>
      <c r="B291" s="95" t="s">
        <v>2</v>
      </c>
      <c r="C291" s="95" t="s">
        <v>3</v>
      </c>
      <c r="D291" s="95" t="s">
        <v>4</v>
      </c>
      <c r="E291" s="95" t="s">
        <v>5</v>
      </c>
      <c r="F291" s="97" t="s">
        <v>6</v>
      </c>
      <c r="G291" s="98"/>
      <c r="H291" s="99"/>
      <c r="I291" s="95" t="s">
        <v>7</v>
      </c>
      <c r="J291" s="95" t="s">
        <v>8</v>
      </c>
    </row>
    <row r="292" spans="1:10">
      <c r="A292" s="96"/>
      <c r="B292" s="96"/>
      <c r="C292" s="96"/>
      <c r="D292" s="96"/>
      <c r="E292" s="96"/>
      <c r="F292" s="4" t="s">
        <v>9</v>
      </c>
      <c r="G292" s="4" t="s">
        <v>10</v>
      </c>
      <c r="H292" s="4" t="s">
        <v>11</v>
      </c>
      <c r="I292" s="96"/>
      <c r="J292" s="96"/>
    </row>
    <row r="293" spans="1:10">
      <c r="A293" s="5" t="s">
        <v>1274</v>
      </c>
      <c r="B293" s="6">
        <v>44960.806664351854</v>
      </c>
      <c r="C293" s="5" t="s">
        <v>209</v>
      </c>
      <c r="D293" s="7"/>
      <c r="E293" s="8"/>
      <c r="F293" s="9">
        <v>12220.1</v>
      </c>
      <c r="I293" s="10" t="s">
        <v>9</v>
      </c>
      <c r="J293" s="5" t="s">
        <v>211</v>
      </c>
    </row>
    <row r="294" spans="1:10">
      <c r="A294" s="5" t="s">
        <v>1274</v>
      </c>
      <c r="B294" s="6">
        <v>44960.806664351854</v>
      </c>
      <c r="C294" s="5" t="s">
        <v>209</v>
      </c>
      <c r="D294" s="7"/>
      <c r="E294" s="8"/>
      <c r="F294" s="9">
        <v>1715.5</v>
      </c>
      <c r="I294" s="10" t="s">
        <v>9</v>
      </c>
      <c r="J294" s="8" t="s">
        <v>309</v>
      </c>
    </row>
    <row r="295" spans="1:10">
      <c r="A295" s="5" t="s">
        <v>1274</v>
      </c>
      <c r="B295" s="6">
        <v>44960.806664351854</v>
      </c>
      <c r="C295" s="5" t="s">
        <v>209</v>
      </c>
      <c r="D295" s="7"/>
      <c r="E295" s="8"/>
      <c r="F295" s="9">
        <v>2569.1999999999998</v>
      </c>
      <c r="I295" s="10" t="s">
        <v>9</v>
      </c>
      <c r="J295" s="8" t="s">
        <v>426</v>
      </c>
    </row>
    <row r="296" spans="1:10">
      <c r="A296" s="11" t="s">
        <v>22</v>
      </c>
      <c r="B296" s="3"/>
      <c r="C296" s="3"/>
      <c r="D296" s="7"/>
      <c r="E296" s="8"/>
      <c r="F296" s="37">
        <f>SUM(F293:G295)</f>
        <v>16504.8</v>
      </c>
      <c r="H296" s="9"/>
      <c r="I296" s="10"/>
      <c r="J296" s="5"/>
    </row>
    <row r="297" spans="1:10" ht="15.75">
      <c r="A297" s="13" t="s">
        <v>23</v>
      </c>
      <c r="B297" s="13" t="s">
        <v>24</v>
      </c>
      <c r="C297" s="13" t="s">
        <v>25</v>
      </c>
      <c r="D297" s="14">
        <v>112722314</v>
      </c>
      <c r="E297" s="8"/>
      <c r="H297" s="9"/>
      <c r="I297" s="10"/>
      <c r="J297" s="5"/>
    </row>
    <row r="300" spans="1:10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3" t="s">
        <v>1283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95" t="s">
        <v>0</v>
      </c>
      <c r="B302" s="95" t="s">
        <v>2</v>
      </c>
      <c r="C302" s="95" t="s">
        <v>3</v>
      </c>
      <c r="D302" s="95" t="s">
        <v>4</v>
      </c>
      <c r="E302" s="95" t="s">
        <v>5</v>
      </c>
      <c r="F302" s="97" t="s">
        <v>6</v>
      </c>
      <c r="G302" s="98"/>
      <c r="H302" s="99"/>
      <c r="I302" s="95" t="s">
        <v>7</v>
      </c>
      <c r="J302" s="95" t="s">
        <v>8</v>
      </c>
    </row>
    <row r="303" spans="1:10">
      <c r="A303" s="96"/>
      <c r="B303" s="96"/>
      <c r="C303" s="96"/>
      <c r="D303" s="96"/>
      <c r="E303" s="96"/>
      <c r="F303" s="4" t="s">
        <v>9</v>
      </c>
      <c r="G303" s="4" t="s">
        <v>10</v>
      </c>
      <c r="H303" s="4" t="s">
        <v>11</v>
      </c>
      <c r="I303" s="96"/>
      <c r="J303" s="96"/>
    </row>
    <row r="304" spans="1:10">
      <c r="A304" s="5" t="s">
        <v>1315</v>
      </c>
      <c r="B304" s="6">
        <v>44963.820335983793</v>
      </c>
      <c r="C304" s="5" t="s">
        <v>209</v>
      </c>
      <c r="D304" s="15">
        <v>45133150435</v>
      </c>
      <c r="E304" s="8" t="s">
        <v>576</v>
      </c>
      <c r="H304" s="9">
        <v>1186.0999999999999</v>
      </c>
      <c r="I304" s="5" t="s">
        <v>28</v>
      </c>
      <c r="J304" s="5" t="s">
        <v>211</v>
      </c>
    </row>
    <row r="305" spans="1:10">
      <c r="A305" s="5" t="s">
        <v>1315</v>
      </c>
      <c r="B305" s="6">
        <v>44963.820335983793</v>
      </c>
      <c r="C305" s="5" t="s">
        <v>209</v>
      </c>
      <c r="D305" s="7"/>
      <c r="E305" s="8"/>
      <c r="F305" s="9">
        <v>53605.1</v>
      </c>
      <c r="I305" s="10" t="s">
        <v>9</v>
      </c>
      <c r="J305" s="8" t="s">
        <v>210</v>
      </c>
    </row>
    <row r="306" spans="1:10">
      <c r="A306" s="5" t="s">
        <v>1315</v>
      </c>
      <c r="B306" s="6">
        <v>44963.820335983793</v>
      </c>
      <c r="C306" s="5" t="s">
        <v>209</v>
      </c>
      <c r="D306" s="7"/>
      <c r="E306" s="8"/>
      <c r="F306" s="9">
        <v>26901.7</v>
      </c>
      <c r="I306" s="10" t="s">
        <v>9</v>
      </c>
      <c r="J306" s="5" t="s">
        <v>211</v>
      </c>
    </row>
    <row r="307" spans="1:10">
      <c r="A307" s="5" t="s">
        <v>1315</v>
      </c>
      <c r="B307" s="6">
        <v>44963.820335983793</v>
      </c>
      <c r="C307" s="5" t="s">
        <v>209</v>
      </c>
      <c r="D307" s="7"/>
      <c r="E307" s="8"/>
      <c r="F307" s="9">
        <v>1774.4</v>
      </c>
      <c r="I307" s="10" t="s">
        <v>9</v>
      </c>
      <c r="J307" s="8" t="s">
        <v>309</v>
      </c>
    </row>
    <row r="308" spans="1:10">
      <c r="A308" s="11" t="s">
        <v>22</v>
      </c>
      <c r="B308" s="3"/>
      <c r="C308" s="3"/>
      <c r="D308" s="7"/>
      <c r="E308" s="8"/>
      <c r="F308" s="12">
        <f>SUM(F304:G307)</f>
        <v>82281.2</v>
      </c>
      <c r="H308" s="9"/>
      <c r="I308" s="10"/>
      <c r="J308" s="5"/>
    </row>
    <row r="309" spans="1:10" ht="15.75">
      <c r="A309" s="13" t="s">
        <v>23</v>
      </c>
      <c r="B309" s="13" t="s">
        <v>24</v>
      </c>
      <c r="C309" s="13" t="s">
        <v>25</v>
      </c>
      <c r="D309" s="14">
        <v>112730498</v>
      </c>
      <c r="E309" s="8"/>
      <c r="H309" s="9"/>
      <c r="I309" s="10"/>
      <c r="J309" s="5"/>
    </row>
    <row r="310" spans="1:10">
      <c r="A310" s="5"/>
      <c r="B310" s="6"/>
      <c r="C310" s="5"/>
      <c r="D310" s="7"/>
      <c r="E310" s="8"/>
      <c r="H310" s="9"/>
      <c r="I310" s="10"/>
      <c r="J310" s="5"/>
    </row>
    <row r="312" spans="1:10">
      <c r="A312" s="1" t="s">
        <v>0</v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3" t="s">
        <v>1322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95" t="s">
        <v>0</v>
      </c>
      <c r="B314" s="95" t="s">
        <v>2</v>
      </c>
      <c r="C314" s="95" t="s">
        <v>3</v>
      </c>
      <c r="D314" s="95" t="s">
        <v>4</v>
      </c>
      <c r="E314" s="95" t="s">
        <v>5</v>
      </c>
      <c r="F314" s="97" t="s">
        <v>6</v>
      </c>
      <c r="G314" s="98"/>
      <c r="H314" s="99"/>
      <c r="I314" s="95" t="s">
        <v>7</v>
      </c>
      <c r="J314" s="95" t="s">
        <v>8</v>
      </c>
    </row>
    <row r="315" spans="1:10">
      <c r="A315" s="96"/>
      <c r="B315" s="96"/>
      <c r="C315" s="96"/>
      <c r="D315" s="96"/>
      <c r="E315" s="96"/>
      <c r="F315" s="4" t="s">
        <v>9</v>
      </c>
      <c r="G315" s="4" t="s">
        <v>10</v>
      </c>
      <c r="H315" s="4" t="s">
        <v>11</v>
      </c>
      <c r="I315" s="96"/>
      <c r="J315" s="96"/>
    </row>
    <row r="316" spans="1:10">
      <c r="A316" s="5" t="s">
        <v>1352</v>
      </c>
      <c r="B316" s="6">
        <v>44964.761374120368</v>
      </c>
      <c r="C316" s="5" t="s">
        <v>209</v>
      </c>
      <c r="D316" s="15">
        <v>45123288111</v>
      </c>
      <c r="E316" s="8" t="s">
        <v>576</v>
      </c>
      <c r="H316" s="9">
        <v>992.19</v>
      </c>
      <c r="I316" s="5" t="s">
        <v>28</v>
      </c>
      <c r="J316" s="5" t="s">
        <v>211</v>
      </c>
    </row>
    <row r="317" spans="1:10">
      <c r="A317" s="5" t="s">
        <v>1352</v>
      </c>
      <c r="B317" s="6">
        <v>44964.761374120368</v>
      </c>
      <c r="C317" s="5" t="s">
        <v>209</v>
      </c>
      <c r="D317" s="7"/>
      <c r="E317" s="8"/>
      <c r="F317" s="9">
        <v>20144.900000000001</v>
      </c>
      <c r="I317" s="10" t="s">
        <v>9</v>
      </c>
      <c r="J317" s="5" t="s">
        <v>211</v>
      </c>
    </row>
    <row r="318" spans="1:10">
      <c r="A318" s="11" t="s">
        <v>22</v>
      </c>
      <c r="B318" s="3"/>
      <c r="C318" s="3"/>
      <c r="D318" s="7"/>
      <c r="E318" s="8"/>
      <c r="H318" s="9"/>
      <c r="I318" s="10"/>
      <c r="J318" s="5"/>
    </row>
    <row r="319" spans="1:10" ht="15.75">
      <c r="A319" s="13" t="s">
        <v>23</v>
      </c>
      <c r="B319" s="13" t="s">
        <v>24</v>
      </c>
      <c r="C319" s="13" t="s">
        <v>25</v>
      </c>
      <c r="D319" s="14">
        <v>112732563</v>
      </c>
      <c r="E319" s="8"/>
      <c r="H319" s="9"/>
      <c r="I319" s="10"/>
      <c r="J319" s="5"/>
    </row>
    <row r="322" spans="1:10">
      <c r="A322" s="1" t="s">
        <v>0</v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>
      <c r="A323" s="3" t="s">
        <v>1355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95" t="s">
        <v>0</v>
      </c>
      <c r="B324" s="95" t="s">
        <v>2</v>
      </c>
      <c r="C324" s="95" t="s">
        <v>3</v>
      </c>
      <c r="D324" s="95" t="s">
        <v>4</v>
      </c>
      <c r="E324" s="95" t="s">
        <v>5</v>
      </c>
      <c r="F324" s="97" t="s">
        <v>6</v>
      </c>
      <c r="G324" s="98"/>
      <c r="H324" s="99"/>
      <c r="I324" s="95" t="s">
        <v>7</v>
      </c>
      <c r="J324" s="95" t="s">
        <v>8</v>
      </c>
    </row>
    <row r="325" spans="1:10">
      <c r="A325" s="96"/>
      <c r="B325" s="96"/>
      <c r="C325" s="96"/>
      <c r="D325" s="96"/>
      <c r="E325" s="96"/>
      <c r="F325" s="4" t="s">
        <v>9</v>
      </c>
      <c r="G325" s="4" t="s">
        <v>10</v>
      </c>
      <c r="H325" s="4" t="s">
        <v>11</v>
      </c>
      <c r="I325" s="96"/>
      <c r="J325" s="96"/>
    </row>
    <row r="326" spans="1:10">
      <c r="A326" s="5" t="s">
        <v>1387</v>
      </c>
      <c r="B326" s="6">
        <v>44965.774218229169</v>
      </c>
      <c r="C326" s="5" t="s">
        <v>209</v>
      </c>
      <c r="D326" s="7"/>
      <c r="E326" s="8"/>
      <c r="F326" s="9">
        <v>3460.6</v>
      </c>
      <c r="I326" s="10" t="s">
        <v>9</v>
      </c>
      <c r="J326" s="8" t="s">
        <v>210</v>
      </c>
    </row>
    <row r="327" spans="1:10">
      <c r="A327" s="5" t="s">
        <v>1387</v>
      </c>
      <c r="B327" s="6">
        <v>44965.774218229169</v>
      </c>
      <c r="C327" s="5" t="s">
        <v>209</v>
      </c>
      <c r="D327" s="7"/>
      <c r="E327" s="8"/>
      <c r="F327" s="9">
        <v>26222.1</v>
      </c>
      <c r="I327" s="10" t="s">
        <v>9</v>
      </c>
      <c r="J327" s="5" t="s">
        <v>211</v>
      </c>
    </row>
    <row r="328" spans="1:10">
      <c r="A328" s="11" t="s">
        <v>22</v>
      </c>
      <c r="B328" s="3"/>
      <c r="C328" s="3"/>
      <c r="D328" s="7"/>
      <c r="E328" s="8"/>
      <c r="F328" s="54">
        <f>SUM(F326:G327)</f>
        <v>29682.699999999997</v>
      </c>
      <c r="I328" s="10"/>
      <c r="J328" s="5"/>
    </row>
    <row r="329" spans="1:10" ht="15.75">
      <c r="A329" s="13" t="s">
        <v>23</v>
      </c>
      <c r="B329" s="13" t="s">
        <v>24</v>
      </c>
      <c r="C329" s="13" t="s">
        <v>25</v>
      </c>
      <c r="D329" s="14">
        <v>112734100</v>
      </c>
      <c r="E329" s="8"/>
      <c r="F329" s="9"/>
      <c r="I329" s="10"/>
      <c r="J329" s="5"/>
    </row>
    <row r="332" spans="1:10">
      <c r="A332" s="1" t="s">
        <v>0</v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3" t="s">
        <v>1394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95" t="s">
        <v>0</v>
      </c>
      <c r="B334" s="95" t="s">
        <v>2</v>
      </c>
      <c r="C334" s="95" t="s">
        <v>3</v>
      </c>
      <c r="D334" s="95" t="s">
        <v>4</v>
      </c>
      <c r="E334" s="95" t="s">
        <v>5</v>
      </c>
      <c r="F334" s="97" t="s">
        <v>6</v>
      </c>
      <c r="G334" s="98"/>
      <c r="H334" s="99"/>
      <c r="I334" s="95" t="s">
        <v>7</v>
      </c>
      <c r="J334" s="95" t="s">
        <v>8</v>
      </c>
    </row>
    <row r="335" spans="1:10">
      <c r="A335" s="96"/>
      <c r="B335" s="96"/>
      <c r="C335" s="96"/>
      <c r="D335" s="96"/>
      <c r="E335" s="96"/>
      <c r="F335" s="4" t="s">
        <v>9</v>
      </c>
      <c r="G335" s="4" t="s">
        <v>10</v>
      </c>
      <c r="H335" s="4" t="s">
        <v>11</v>
      </c>
      <c r="I335" s="96"/>
      <c r="J335" s="96"/>
    </row>
    <row r="336" spans="1:10">
      <c r="A336" s="5" t="s">
        <v>1426</v>
      </c>
      <c r="B336" s="6">
        <v>44966.803665127314</v>
      </c>
      <c r="C336" s="5" t="s">
        <v>209</v>
      </c>
      <c r="D336" s="15">
        <v>45143531184</v>
      </c>
      <c r="E336" s="8" t="s">
        <v>576</v>
      </c>
      <c r="H336" s="9">
        <v>1586.89</v>
      </c>
      <c r="I336" s="5" t="s">
        <v>28</v>
      </c>
      <c r="J336" s="5" t="s">
        <v>211</v>
      </c>
    </row>
    <row r="337" spans="1:10">
      <c r="A337" s="5" t="s">
        <v>1426</v>
      </c>
      <c r="B337" s="6">
        <v>44966.803665127314</v>
      </c>
      <c r="C337" s="5" t="s">
        <v>209</v>
      </c>
      <c r="D337" s="7"/>
      <c r="E337" s="8"/>
      <c r="F337" s="9">
        <v>3514.3</v>
      </c>
      <c r="I337" s="10" t="s">
        <v>9</v>
      </c>
      <c r="J337" s="8" t="s">
        <v>210</v>
      </c>
    </row>
    <row r="338" spans="1:10">
      <c r="A338" s="5" t="s">
        <v>1426</v>
      </c>
      <c r="B338" s="6">
        <v>44966.803665127314</v>
      </c>
      <c r="C338" s="5" t="s">
        <v>209</v>
      </c>
      <c r="D338" s="7"/>
      <c r="E338" s="8"/>
      <c r="F338" s="9">
        <v>10546.3</v>
      </c>
      <c r="I338" s="10" t="s">
        <v>9</v>
      </c>
      <c r="J338" s="5" t="s">
        <v>211</v>
      </c>
    </row>
    <row r="339" spans="1:10">
      <c r="A339" s="11" t="s">
        <v>22</v>
      </c>
      <c r="B339" s="3"/>
      <c r="C339" s="3"/>
      <c r="D339" s="7"/>
      <c r="E339" s="8"/>
      <c r="F339" s="37">
        <f>SUM(F336:G338)</f>
        <v>14060.599999999999</v>
      </c>
      <c r="G339" s="9"/>
      <c r="I339" s="10"/>
      <c r="J339" s="8"/>
    </row>
    <row r="340" spans="1:10" ht="15.75">
      <c r="A340" s="13" t="s">
        <v>23</v>
      </c>
      <c r="B340" s="13" t="s">
        <v>24</v>
      </c>
      <c r="C340" s="13" t="s">
        <v>25</v>
      </c>
      <c r="D340" s="14">
        <v>112736416</v>
      </c>
      <c r="E340" s="8"/>
      <c r="G340" s="9"/>
      <c r="I340" s="10"/>
      <c r="J340" s="8"/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1433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95" t="s">
        <v>0</v>
      </c>
      <c r="B345" s="95" t="s">
        <v>2</v>
      </c>
      <c r="C345" s="95" t="s">
        <v>3</v>
      </c>
      <c r="D345" s="95" t="s">
        <v>4</v>
      </c>
      <c r="E345" s="95" t="s">
        <v>5</v>
      </c>
      <c r="F345" s="97" t="s">
        <v>6</v>
      </c>
      <c r="G345" s="98"/>
      <c r="H345" s="99"/>
      <c r="I345" s="95" t="s">
        <v>7</v>
      </c>
      <c r="J345" s="95" t="s">
        <v>8</v>
      </c>
    </row>
    <row r="346" spans="1:10">
      <c r="A346" s="96"/>
      <c r="B346" s="96"/>
      <c r="C346" s="96"/>
      <c r="D346" s="96"/>
      <c r="E346" s="96"/>
      <c r="F346" s="4" t="s">
        <v>9</v>
      </c>
      <c r="G346" s="4" t="s">
        <v>10</v>
      </c>
      <c r="H346" s="4" t="s">
        <v>11</v>
      </c>
      <c r="I346" s="96"/>
      <c r="J346" s="96"/>
    </row>
    <row r="347" spans="1:10">
      <c r="A347" s="5" t="s">
        <v>1489</v>
      </c>
      <c r="B347" s="6">
        <v>44967.760683472225</v>
      </c>
      <c r="C347" s="5" t="s">
        <v>209</v>
      </c>
      <c r="D347" s="7"/>
      <c r="E347" s="8"/>
      <c r="F347" s="9">
        <v>24678.2</v>
      </c>
      <c r="I347" s="10" t="s">
        <v>9</v>
      </c>
      <c r="J347" s="5" t="s">
        <v>211</v>
      </c>
    </row>
    <row r="348" spans="1:10">
      <c r="A348" s="5" t="s">
        <v>1489</v>
      </c>
      <c r="B348" s="6">
        <v>44967.760683472225</v>
      </c>
      <c r="C348" s="5" t="s">
        <v>209</v>
      </c>
      <c r="D348" s="7"/>
      <c r="E348" s="8"/>
      <c r="F348" s="9">
        <v>31372.799999999999</v>
      </c>
      <c r="I348" s="10" t="s">
        <v>9</v>
      </c>
      <c r="J348" s="8" t="s">
        <v>309</v>
      </c>
    </row>
    <row r="349" spans="1:10">
      <c r="A349" s="5" t="s">
        <v>1489</v>
      </c>
      <c r="B349" s="6">
        <v>44967.760683472225</v>
      </c>
      <c r="C349" s="5" t="s">
        <v>209</v>
      </c>
      <c r="D349" s="7"/>
      <c r="E349" s="8"/>
      <c r="F349" s="9">
        <v>2546.6</v>
      </c>
      <c r="I349" s="10" t="s">
        <v>9</v>
      </c>
      <c r="J349" s="8" t="s">
        <v>426</v>
      </c>
    </row>
    <row r="350" spans="1:10">
      <c r="A350" s="11" t="s">
        <v>22</v>
      </c>
      <c r="B350" s="3"/>
      <c r="C350" s="3"/>
      <c r="D350" s="7"/>
      <c r="E350" s="8"/>
      <c r="F350" s="37">
        <f>SUM(F347:G349)</f>
        <v>58597.599999999999</v>
      </c>
      <c r="H350" s="9"/>
      <c r="I350" s="10"/>
      <c r="J350" s="5"/>
    </row>
    <row r="351" spans="1:10" ht="15.75">
      <c r="A351" s="13" t="s">
        <v>23</v>
      </c>
      <c r="B351" s="13" t="s">
        <v>24</v>
      </c>
      <c r="C351" s="13" t="s">
        <v>25</v>
      </c>
      <c r="D351" s="14">
        <v>112736417</v>
      </c>
      <c r="E351" s="8"/>
      <c r="H351" s="9"/>
      <c r="I351" s="10"/>
      <c r="J351" s="5"/>
    </row>
    <row r="354" spans="1:10">
      <c r="A354" s="1" t="s">
        <v>0</v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>
      <c r="A355" s="3" t="s">
        <v>1429</v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>
      <c r="A356" s="95" t="s">
        <v>0</v>
      </c>
      <c r="B356" s="95" t="s">
        <v>2</v>
      </c>
      <c r="C356" s="95" t="s">
        <v>3</v>
      </c>
      <c r="D356" s="95" t="s">
        <v>4</v>
      </c>
      <c r="E356" s="95" t="s">
        <v>5</v>
      </c>
      <c r="F356" s="97" t="s">
        <v>6</v>
      </c>
      <c r="G356" s="98"/>
      <c r="H356" s="99"/>
      <c r="I356" s="95" t="s">
        <v>7</v>
      </c>
      <c r="J356" s="95" t="s">
        <v>8</v>
      </c>
    </row>
    <row r="357" spans="1:10">
      <c r="A357" s="96"/>
      <c r="B357" s="96"/>
      <c r="C357" s="96"/>
      <c r="D357" s="96"/>
      <c r="E357" s="96"/>
      <c r="F357" s="4" t="s">
        <v>9</v>
      </c>
      <c r="G357" s="4" t="s">
        <v>10</v>
      </c>
      <c r="H357" s="4" t="s">
        <v>11</v>
      </c>
      <c r="I357" s="96"/>
      <c r="J357" s="96"/>
    </row>
    <row r="358" spans="1:10">
      <c r="A358" s="40" t="s">
        <v>409</v>
      </c>
      <c r="B358" s="41"/>
      <c r="C358" s="42"/>
      <c r="D358" s="7"/>
      <c r="E358" s="8"/>
      <c r="F358" s="9"/>
      <c r="I358" s="10"/>
      <c r="J358" s="8"/>
    </row>
    <row r="359" spans="1:10">
      <c r="A359" s="11" t="s">
        <v>22</v>
      </c>
      <c r="B359" s="3"/>
      <c r="C359" s="3"/>
      <c r="D359" s="7"/>
      <c r="E359" s="8"/>
      <c r="G359" s="9"/>
      <c r="I359" s="10"/>
      <c r="J359" s="8"/>
    </row>
    <row r="360" spans="1:10">
      <c r="A360" s="13" t="s">
        <v>23</v>
      </c>
      <c r="B360" s="13" t="s">
        <v>24</v>
      </c>
      <c r="C360" s="13" t="s">
        <v>25</v>
      </c>
      <c r="D360" s="7"/>
      <c r="E360" s="8"/>
      <c r="G360" s="9"/>
      <c r="I360" s="10"/>
      <c r="J360" s="8"/>
    </row>
    <row r="363" spans="1:10">
      <c r="A363" s="1" t="s">
        <v>0</v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3" t="s">
        <v>1496</v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>
      <c r="A365" s="95" t="s">
        <v>0</v>
      </c>
      <c r="B365" s="95" t="s">
        <v>2</v>
      </c>
      <c r="C365" s="95" t="s">
        <v>3</v>
      </c>
      <c r="D365" s="95" t="s">
        <v>4</v>
      </c>
      <c r="E365" s="95" t="s">
        <v>5</v>
      </c>
      <c r="F365" s="97" t="s">
        <v>6</v>
      </c>
      <c r="G365" s="98"/>
      <c r="H365" s="99"/>
      <c r="I365" s="95" t="s">
        <v>7</v>
      </c>
      <c r="J365" s="95" t="s">
        <v>8</v>
      </c>
    </row>
    <row r="366" spans="1:10">
      <c r="A366" s="96"/>
      <c r="B366" s="96"/>
      <c r="C366" s="96"/>
      <c r="D366" s="96"/>
      <c r="E366" s="96"/>
      <c r="F366" s="4" t="s">
        <v>9</v>
      </c>
      <c r="G366" s="4" t="s">
        <v>10</v>
      </c>
      <c r="H366" s="4" t="s">
        <v>11</v>
      </c>
      <c r="I366" s="96"/>
      <c r="J366" s="96"/>
    </row>
    <row r="367" spans="1:10">
      <c r="A367" s="5" t="s">
        <v>1530</v>
      </c>
      <c r="B367" s="6">
        <v>44970.979805000003</v>
      </c>
      <c r="C367" s="5" t="s">
        <v>209</v>
      </c>
      <c r="D367" s="15">
        <v>45143544162</v>
      </c>
      <c r="E367" s="8" t="s">
        <v>576</v>
      </c>
      <c r="H367" s="9">
        <v>3843.78</v>
      </c>
      <c r="I367" s="5" t="s">
        <v>28</v>
      </c>
      <c r="J367" s="5" t="s">
        <v>1529</v>
      </c>
    </row>
    <row r="368" spans="1:10">
      <c r="A368" s="5" t="s">
        <v>1530</v>
      </c>
      <c r="B368" s="6">
        <v>44970.979805000003</v>
      </c>
      <c r="C368" s="5" t="s">
        <v>209</v>
      </c>
      <c r="D368" s="7"/>
      <c r="E368" s="8"/>
      <c r="F368" s="9">
        <v>4869.8</v>
      </c>
      <c r="I368" s="10" t="s">
        <v>9</v>
      </c>
      <c r="J368" s="8" t="s">
        <v>210</v>
      </c>
    </row>
    <row r="369" spans="1:10">
      <c r="A369" s="5" t="s">
        <v>1530</v>
      </c>
      <c r="B369" s="6">
        <v>44970.979805000003</v>
      </c>
      <c r="C369" s="5" t="s">
        <v>209</v>
      </c>
      <c r="D369" s="7"/>
      <c r="E369" s="8"/>
      <c r="F369" s="9">
        <v>14645.1</v>
      </c>
      <c r="I369" s="10" t="s">
        <v>9</v>
      </c>
      <c r="J369" s="5" t="s">
        <v>211</v>
      </c>
    </row>
    <row r="370" spans="1:10">
      <c r="A370" s="5" t="s">
        <v>1530</v>
      </c>
      <c r="B370" s="6">
        <v>44970.979805000003</v>
      </c>
      <c r="C370" s="5" t="s">
        <v>209</v>
      </c>
      <c r="D370" s="7"/>
      <c r="E370" s="8"/>
      <c r="F370" s="9">
        <v>5300.9</v>
      </c>
      <c r="I370" s="10" t="s">
        <v>9</v>
      </c>
      <c r="J370" s="8" t="s">
        <v>309</v>
      </c>
    </row>
    <row r="371" spans="1:10">
      <c r="A371" s="5" t="s">
        <v>1530</v>
      </c>
      <c r="B371" s="6">
        <v>44970.979805000003</v>
      </c>
      <c r="C371" s="5" t="s">
        <v>209</v>
      </c>
      <c r="D371" s="7"/>
      <c r="E371" s="8"/>
      <c r="F371" s="9">
        <v>2784.5</v>
      </c>
      <c r="I371" s="10" t="s">
        <v>9</v>
      </c>
      <c r="J371" s="8" t="s">
        <v>426</v>
      </c>
    </row>
    <row r="372" spans="1:10">
      <c r="A372" s="5" t="s">
        <v>1530</v>
      </c>
      <c r="B372" s="6">
        <v>44970.979805000003</v>
      </c>
      <c r="C372" s="5" t="s">
        <v>209</v>
      </c>
      <c r="D372" s="7"/>
      <c r="E372" s="8"/>
      <c r="F372" s="9">
        <v>5816.5</v>
      </c>
      <c r="I372" s="10" t="s">
        <v>9</v>
      </c>
      <c r="J372" s="5" t="s">
        <v>1529</v>
      </c>
    </row>
    <row r="373" spans="1:10">
      <c r="A373" s="11" t="s">
        <v>22</v>
      </c>
      <c r="B373" s="3"/>
      <c r="C373" s="3"/>
      <c r="D373" s="7"/>
      <c r="E373" s="8"/>
      <c r="F373" s="37">
        <f>SUM(F367:G372)</f>
        <v>33416.800000000003</v>
      </c>
      <c r="H373" s="9"/>
      <c r="I373" s="10"/>
      <c r="J373" s="5"/>
    </row>
    <row r="374" spans="1:10" ht="15.75">
      <c r="A374" s="13" t="s">
        <v>23</v>
      </c>
      <c r="B374" s="13" t="s">
        <v>24</v>
      </c>
      <c r="C374" s="13" t="s">
        <v>25</v>
      </c>
      <c r="D374" s="14">
        <v>112782361</v>
      </c>
      <c r="E374" s="8"/>
      <c r="H374" s="9"/>
      <c r="I374" s="10"/>
      <c r="J374" s="5"/>
    </row>
    <row r="375" spans="1:10">
      <c r="A375" s="29"/>
      <c r="B375" s="29"/>
      <c r="C375" s="29"/>
      <c r="D375" s="7"/>
      <c r="E375" s="8"/>
      <c r="H375" s="9"/>
      <c r="I375" s="10"/>
      <c r="J375" s="5"/>
    </row>
    <row r="378" spans="1:10">
      <c r="A378" s="17" t="s">
        <v>1607</v>
      </c>
      <c r="B378" s="17"/>
      <c r="C378" s="17"/>
    </row>
    <row r="380" spans="1:10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3" t="s">
        <v>1535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95" t="s">
        <v>0</v>
      </c>
      <c r="B382" s="95" t="s">
        <v>2</v>
      </c>
      <c r="C382" s="95" t="s">
        <v>3</v>
      </c>
      <c r="D382" s="95" t="s">
        <v>4</v>
      </c>
      <c r="E382" s="95" t="s">
        <v>5</v>
      </c>
      <c r="F382" s="97" t="s">
        <v>6</v>
      </c>
      <c r="G382" s="98"/>
      <c r="H382" s="99"/>
      <c r="I382" s="95" t="s">
        <v>7</v>
      </c>
      <c r="J382" s="95" t="s">
        <v>8</v>
      </c>
    </row>
    <row r="383" spans="1:10">
      <c r="A383" s="96"/>
      <c r="B383" s="96"/>
      <c r="C383" s="96"/>
      <c r="D383" s="96"/>
      <c r="E383" s="96"/>
      <c r="F383" s="4" t="s">
        <v>9</v>
      </c>
      <c r="G383" s="4" t="s">
        <v>10</v>
      </c>
      <c r="H383" s="4" t="s">
        <v>11</v>
      </c>
      <c r="I383" s="96"/>
      <c r="J383" s="96"/>
    </row>
    <row r="384" spans="1:10">
      <c r="A384" s="5" t="s">
        <v>1567</v>
      </c>
      <c r="B384" s="6">
        <v>44971.874131793978</v>
      </c>
      <c r="C384" s="5" t="s">
        <v>209</v>
      </c>
      <c r="D384" s="7"/>
      <c r="E384" s="8"/>
      <c r="F384" s="9">
        <v>3568.2</v>
      </c>
      <c r="I384" s="10" t="s">
        <v>9</v>
      </c>
      <c r="J384" s="8" t="s">
        <v>210</v>
      </c>
    </row>
    <row r="385" spans="1:10">
      <c r="A385" s="5" t="s">
        <v>1567</v>
      </c>
      <c r="B385" s="6">
        <v>44971.874131793978</v>
      </c>
      <c r="C385" s="5" t="s">
        <v>209</v>
      </c>
      <c r="D385" s="7"/>
      <c r="E385" s="8"/>
      <c r="F385" s="9">
        <v>2940.9</v>
      </c>
      <c r="I385" s="10" t="s">
        <v>9</v>
      </c>
      <c r="J385" s="8" t="s">
        <v>426</v>
      </c>
    </row>
    <row r="386" spans="1:10">
      <c r="A386" s="5" t="s">
        <v>1567</v>
      </c>
      <c r="B386" s="6">
        <v>44971.874131793978</v>
      </c>
      <c r="C386" s="5" t="s">
        <v>209</v>
      </c>
      <c r="D386" s="7"/>
      <c r="E386" s="8"/>
      <c r="F386" s="9">
        <v>13418.8</v>
      </c>
      <c r="I386" s="10" t="s">
        <v>9</v>
      </c>
      <c r="J386" s="5" t="s">
        <v>1529</v>
      </c>
    </row>
    <row r="387" spans="1:10">
      <c r="A387" s="11" t="s">
        <v>22</v>
      </c>
      <c r="B387" s="3"/>
      <c r="C387" s="3"/>
      <c r="D387" s="7"/>
      <c r="E387" s="8"/>
      <c r="F387" s="37">
        <f>SUM(F384:G386)</f>
        <v>19927.900000000001</v>
      </c>
      <c r="H387" s="9"/>
      <c r="I387" s="10"/>
      <c r="J387" s="5"/>
    </row>
    <row r="388" spans="1:10" ht="15.75">
      <c r="A388" s="13" t="s">
        <v>23</v>
      </c>
      <c r="B388" s="13" t="s">
        <v>24</v>
      </c>
      <c r="C388" s="13" t="s">
        <v>25</v>
      </c>
      <c r="D388" s="14">
        <v>112782368</v>
      </c>
      <c r="E388" s="8"/>
      <c r="H388" s="9"/>
      <c r="I388" s="10"/>
      <c r="J388" s="5"/>
    </row>
    <row r="389" spans="1:10">
      <c r="A389" s="29"/>
      <c r="B389" s="29"/>
      <c r="C389" s="29"/>
      <c r="D389" s="7"/>
      <c r="E389" s="8"/>
      <c r="H389" s="9"/>
      <c r="I389" s="10"/>
      <c r="J389" s="5"/>
    </row>
    <row r="392" spans="1:10">
      <c r="A392" s="17" t="s">
        <v>1607</v>
      </c>
      <c r="B392" s="17"/>
      <c r="C392" s="17"/>
    </row>
    <row r="394" spans="1:10">
      <c r="A394" s="1" t="s">
        <v>0</v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>
      <c r="A395" s="3" t="s">
        <v>1572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95" t="s">
        <v>0</v>
      </c>
      <c r="B396" s="95" t="s">
        <v>2</v>
      </c>
      <c r="C396" s="95" t="s">
        <v>3</v>
      </c>
      <c r="D396" s="95" t="s">
        <v>4</v>
      </c>
      <c r="E396" s="95" t="s">
        <v>5</v>
      </c>
      <c r="F396" s="97" t="s">
        <v>6</v>
      </c>
      <c r="G396" s="98"/>
      <c r="H396" s="99"/>
      <c r="I396" s="95" t="s">
        <v>7</v>
      </c>
      <c r="J396" s="95" t="s">
        <v>8</v>
      </c>
    </row>
    <row r="397" spans="1:10">
      <c r="A397" s="96"/>
      <c r="B397" s="96"/>
      <c r="C397" s="96"/>
      <c r="D397" s="96"/>
      <c r="E397" s="96"/>
      <c r="F397" s="4" t="s">
        <v>9</v>
      </c>
      <c r="G397" s="4" t="s">
        <v>10</v>
      </c>
      <c r="H397" s="4" t="s">
        <v>11</v>
      </c>
      <c r="I397" s="96"/>
      <c r="J397" s="96"/>
    </row>
    <row r="398" spans="1:10">
      <c r="A398" s="5" t="s">
        <v>1606</v>
      </c>
      <c r="B398" s="6">
        <v>44972.91693259259</v>
      </c>
      <c r="C398" s="5" t="s">
        <v>209</v>
      </c>
      <c r="D398" s="7"/>
      <c r="E398" s="8"/>
      <c r="F398" s="9">
        <v>31028.1</v>
      </c>
      <c r="I398" s="10" t="s">
        <v>9</v>
      </c>
      <c r="J398" s="5" t="s">
        <v>1529</v>
      </c>
    </row>
    <row r="399" spans="1:10">
      <c r="A399" s="11" t="s">
        <v>22</v>
      </c>
      <c r="B399" s="3"/>
      <c r="C399" s="3"/>
      <c r="D399" s="7"/>
      <c r="E399" s="8"/>
      <c r="H399" s="9"/>
      <c r="I399" s="10"/>
      <c r="J399" s="5"/>
    </row>
    <row r="400" spans="1:10" ht="15.75">
      <c r="A400" s="13" t="s">
        <v>23</v>
      </c>
      <c r="B400" s="13" t="s">
        <v>24</v>
      </c>
      <c r="C400" s="13" t="s">
        <v>25</v>
      </c>
      <c r="D400" s="14">
        <v>112790569</v>
      </c>
      <c r="E400" s="8"/>
      <c r="H400" s="9"/>
      <c r="I400" s="10"/>
      <c r="J400" s="5"/>
    </row>
    <row r="401" spans="1:10">
      <c r="A401" s="5"/>
      <c r="B401" s="6"/>
      <c r="C401" s="5"/>
      <c r="D401" s="7"/>
      <c r="E401" s="8"/>
      <c r="H401" s="9"/>
      <c r="I401" s="10"/>
      <c r="J401" s="5"/>
    </row>
    <row r="403" spans="1:10">
      <c r="A403" s="1" t="s">
        <v>0</v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3" t="s">
        <v>1612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95" t="s">
        <v>0</v>
      </c>
      <c r="B405" s="95" t="s">
        <v>2</v>
      </c>
      <c r="C405" s="95" t="s">
        <v>3</v>
      </c>
      <c r="D405" s="95" t="s">
        <v>4</v>
      </c>
      <c r="E405" s="95" t="s">
        <v>5</v>
      </c>
      <c r="F405" s="97" t="s">
        <v>6</v>
      </c>
      <c r="G405" s="98"/>
      <c r="H405" s="99"/>
      <c r="I405" s="95" t="s">
        <v>7</v>
      </c>
      <c r="J405" s="95" t="s">
        <v>8</v>
      </c>
    </row>
    <row r="406" spans="1:10">
      <c r="A406" s="96"/>
      <c r="B406" s="96"/>
      <c r="C406" s="96"/>
      <c r="D406" s="96"/>
      <c r="E406" s="96"/>
      <c r="F406" s="4" t="s">
        <v>9</v>
      </c>
      <c r="G406" s="4" t="s">
        <v>10</v>
      </c>
      <c r="H406" s="4" t="s">
        <v>11</v>
      </c>
      <c r="I406" s="96"/>
      <c r="J406" s="96"/>
    </row>
    <row r="407" spans="1:10">
      <c r="A407" s="5" t="s">
        <v>1647</v>
      </c>
      <c r="B407" s="6">
        <v>44973.87374412037</v>
      </c>
      <c r="C407" s="5" t="s">
        <v>209</v>
      </c>
      <c r="D407" s="7"/>
      <c r="E407" s="8"/>
      <c r="F407" s="9">
        <v>5116</v>
      </c>
      <c r="I407" s="10" t="s">
        <v>9</v>
      </c>
      <c r="J407" s="8" t="s">
        <v>309</v>
      </c>
    </row>
    <row r="408" spans="1:10">
      <c r="A408" s="5" t="s">
        <v>1647</v>
      </c>
      <c r="B408" s="6">
        <v>44973.87374412037</v>
      </c>
      <c r="C408" s="5" t="s">
        <v>209</v>
      </c>
      <c r="D408" s="7"/>
      <c r="E408" s="8"/>
      <c r="F408" s="9">
        <v>15952.2</v>
      </c>
      <c r="I408" s="10" t="s">
        <v>9</v>
      </c>
      <c r="J408" s="5" t="s">
        <v>1646</v>
      </c>
    </row>
    <row r="409" spans="1:10">
      <c r="A409" s="11" t="s">
        <v>22</v>
      </c>
      <c r="B409" s="3"/>
      <c r="C409" s="3"/>
      <c r="D409" s="7"/>
      <c r="E409" s="8"/>
      <c r="F409" s="37">
        <f>SUM(F407:G408)</f>
        <v>21068.2</v>
      </c>
      <c r="H409" s="9"/>
      <c r="I409" s="10"/>
      <c r="J409" s="8"/>
    </row>
    <row r="410" spans="1:10" ht="15.75">
      <c r="A410" s="13" t="s">
        <v>23</v>
      </c>
      <c r="B410" s="13" t="s">
        <v>24</v>
      </c>
      <c r="C410" s="13" t="s">
        <v>25</v>
      </c>
      <c r="D410" s="14">
        <v>112800044</v>
      </c>
      <c r="E410" s="8"/>
      <c r="H410" s="9"/>
      <c r="I410" s="10"/>
      <c r="J410" s="8"/>
    </row>
    <row r="413" spans="1:10">
      <c r="A413" s="1" t="s">
        <v>0</v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3" t="s">
        <v>1656</v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>
      <c r="A415" s="95" t="s">
        <v>0</v>
      </c>
      <c r="B415" s="95" t="s">
        <v>2</v>
      </c>
      <c r="C415" s="95" t="s">
        <v>3</v>
      </c>
      <c r="D415" s="95" t="s">
        <v>4</v>
      </c>
      <c r="E415" s="95" t="s">
        <v>5</v>
      </c>
      <c r="F415" s="97" t="s">
        <v>6</v>
      </c>
      <c r="G415" s="98"/>
      <c r="H415" s="99"/>
      <c r="I415" s="95" t="s">
        <v>7</v>
      </c>
      <c r="J415" s="95" t="s">
        <v>8</v>
      </c>
    </row>
    <row r="416" spans="1:10">
      <c r="A416" s="96"/>
      <c r="B416" s="96"/>
      <c r="C416" s="96"/>
      <c r="D416" s="96"/>
      <c r="E416" s="96"/>
      <c r="F416" s="4" t="s">
        <v>9</v>
      </c>
      <c r="G416" s="4" t="s">
        <v>10</v>
      </c>
      <c r="H416" s="4" t="s">
        <v>11</v>
      </c>
      <c r="I416" s="96"/>
      <c r="J416" s="96"/>
    </row>
    <row r="417" spans="1:10">
      <c r="A417" s="5" t="s">
        <v>1713</v>
      </c>
      <c r="B417" s="6">
        <v>44974.964811134261</v>
      </c>
      <c r="C417" s="5" t="s">
        <v>209</v>
      </c>
      <c r="D417" s="15">
        <v>45113341696</v>
      </c>
      <c r="E417" s="8" t="s">
        <v>576</v>
      </c>
      <c r="H417" s="9">
        <v>1241.69</v>
      </c>
      <c r="I417" s="5" t="s">
        <v>28</v>
      </c>
      <c r="J417" s="5" t="s">
        <v>1646</v>
      </c>
    </row>
    <row r="418" spans="1:10">
      <c r="A418" s="5" t="s">
        <v>1713</v>
      </c>
      <c r="B418" s="6">
        <v>44974.964811134261</v>
      </c>
      <c r="C418" s="5" t="s">
        <v>209</v>
      </c>
      <c r="D418" s="7"/>
      <c r="E418" s="8"/>
      <c r="F418" s="9">
        <v>55276.6</v>
      </c>
      <c r="I418" s="10" t="s">
        <v>9</v>
      </c>
      <c r="J418" s="8" t="s">
        <v>309</v>
      </c>
    </row>
    <row r="419" spans="1:10">
      <c r="A419" s="5" t="s">
        <v>1713</v>
      </c>
      <c r="B419" s="6">
        <v>44974.964811134261</v>
      </c>
      <c r="C419" s="5" t="s">
        <v>209</v>
      </c>
      <c r="D419" s="7"/>
      <c r="E419" s="8"/>
      <c r="F419" s="9">
        <v>4061.5</v>
      </c>
      <c r="I419" s="10" t="s">
        <v>9</v>
      </c>
      <c r="J419" s="8" t="s">
        <v>426</v>
      </c>
    </row>
    <row r="420" spans="1:10">
      <c r="A420" s="5" t="s">
        <v>1713</v>
      </c>
      <c r="B420" s="6">
        <v>44974.964811134261</v>
      </c>
      <c r="C420" s="5" t="s">
        <v>209</v>
      </c>
      <c r="D420" s="7"/>
      <c r="E420" s="8"/>
      <c r="F420" s="9">
        <v>18554.400000000001</v>
      </c>
      <c r="I420" s="10" t="s">
        <v>9</v>
      </c>
      <c r="J420" s="5" t="s">
        <v>1646</v>
      </c>
    </row>
    <row r="421" spans="1:10">
      <c r="A421" s="11" t="s">
        <v>22</v>
      </c>
      <c r="B421" s="3"/>
      <c r="C421" s="3"/>
      <c r="D421" s="7"/>
      <c r="E421" s="8"/>
      <c r="F421" s="37">
        <f>SUM(F417:G420)</f>
        <v>77892.5</v>
      </c>
      <c r="G421" s="9"/>
      <c r="I421" s="10"/>
      <c r="J421" s="8"/>
    </row>
    <row r="422" spans="1:10" ht="15.75">
      <c r="A422" s="13" t="s">
        <v>23</v>
      </c>
      <c r="B422" s="13" t="s">
        <v>24</v>
      </c>
      <c r="C422" s="13" t="s">
        <v>25</v>
      </c>
      <c r="D422" s="14">
        <v>112800046</v>
      </c>
      <c r="E422" s="8"/>
      <c r="G422" s="9"/>
      <c r="I422" s="10"/>
      <c r="J422" s="8"/>
    </row>
    <row r="425" spans="1:10">
      <c r="A425" s="1" t="s">
        <v>0</v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>
      <c r="A426" s="3" t="s">
        <v>1714</v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>
      <c r="A427" s="95" t="s">
        <v>0</v>
      </c>
      <c r="B427" s="95" t="s">
        <v>2</v>
      </c>
      <c r="C427" s="95" t="s">
        <v>3</v>
      </c>
      <c r="D427" s="95" t="s">
        <v>4</v>
      </c>
      <c r="E427" s="95" t="s">
        <v>5</v>
      </c>
      <c r="F427" s="97" t="s">
        <v>6</v>
      </c>
      <c r="G427" s="98"/>
      <c r="H427" s="99"/>
      <c r="I427" s="95" t="s">
        <v>7</v>
      </c>
      <c r="J427" s="95" t="s">
        <v>8</v>
      </c>
    </row>
    <row r="428" spans="1:10">
      <c r="A428" s="96"/>
      <c r="B428" s="96"/>
      <c r="C428" s="96"/>
      <c r="D428" s="96"/>
      <c r="E428" s="96"/>
      <c r="F428" s="4" t="s">
        <v>9</v>
      </c>
      <c r="G428" s="4" t="s">
        <v>10</v>
      </c>
      <c r="H428" s="4" t="s">
        <v>11</v>
      </c>
      <c r="I428" s="96"/>
      <c r="J428" s="96"/>
    </row>
    <row r="429" spans="1:10">
      <c r="A429" s="40" t="s">
        <v>1715</v>
      </c>
      <c r="B429" s="52"/>
      <c r="C429" s="40"/>
      <c r="D429" s="23"/>
      <c r="E429" s="8"/>
      <c r="H429" s="9"/>
      <c r="I429" s="5"/>
      <c r="J429" s="8"/>
    </row>
    <row r="430" spans="1:10">
      <c r="A430" s="11" t="s">
        <v>22</v>
      </c>
      <c r="B430" s="3"/>
      <c r="C430" s="3"/>
      <c r="D430" s="7"/>
      <c r="E430" s="8"/>
      <c r="G430" s="9"/>
      <c r="I430" s="10"/>
      <c r="J430" s="8"/>
    </row>
    <row r="431" spans="1:10">
      <c r="A431" s="13" t="s">
        <v>23</v>
      </c>
      <c r="B431" s="13" t="s">
        <v>24</v>
      </c>
      <c r="C431" s="13" t="s">
        <v>25</v>
      </c>
      <c r="D431" s="7"/>
      <c r="E431" s="8"/>
      <c r="G431" s="9"/>
      <c r="I431" s="10"/>
      <c r="J431" s="8"/>
    </row>
    <row r="433" spans="1:10">
      <c r="A433" s="1" t="s">
        <v>0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3" t="s">
        <v>1716</v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95" t="s">
        <v>0</v>
      </c>
      <c r="B435" s="95" t="s">
        <v>2</v>
      </c>
      <c r="C435" s="95" t="s">
        <v>3</v>
      </c>
      <c r="D435" s="95" t="s">
        <v>4</v>
      </c>
      <c r="E435" s="95" t="s">
        <v>5</v>
      </c>
      <c r="F435" s="97" t="s">
        <v>6</v>
      </c>
      <c r="G435" s="98"/>
      <c r="H435" s="99"/>
      <c r="I435" s="95" t="s">
        <v>7</v>
      </c>
      <c r="J435" s="95" t="s">
        <v>8</v>
      </c>
    </row>
    <row r="436" spans="1:10">
      <c r="A436" s="96"/>
      <c r="B436" s="96"/>
      <c r="C436" s="96"/>
      <c r="D436" s="96"/>
      <c r="E436" s="96"/>
      <c r="F436" s="4" t="s">
        <v>9</v>
      </c>
      <c r="G436" s="4" t="s">
        <v>10</v>
      </c>
      <c r="H436" s="4" t="s">
        <v>11</v>
      </c>
      <c r="I436" s="96"/>
      <c r="J436" s="96"/>
    </row>
    <row r="437" spans="1:10">
      <c r="A437" s="40" t="s">
        <v>1715</v>
      </c>
      <c r="B437" s="52"/>
      <c r="C437" s="40"/>
      <c r="D437" s="23"/>
      <c r="E437" s="8"/>
      <c r="H437" s="9"/>
      <c r="I437" s="5"/>
      <c r="J437" s="8"/>
    </row>
    <row r="438" spans="1:10">
      <c r="A438" s="11" t="s">
        <v>22</v>
      </c>
      <c r="B438" s="3"/>
      <c r="C438" s="3"/>
      <c r="D438" s="7"/>
      <c r="E438" s="8"/>
      <c r="G438" s="9"/>
      <c r="I438" s="10"/>
      <c r="J438" s="8"/>
    </row>
    <row r="439" spans="1:10">
      <c r="A439" s="13" t="s">
        <v>23</v>
      </c>
      <c r="B439" s="13" t="s">
        <v>24</v>
      </c>
      <c r="C439" s="13" t="s">
        <v>25</v>
      </c>
    </row>
    <row r="442" spans="1:10">
      <c r="A442" s="1" t="s">
        <v>0</v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>
      <c r="A443" s="3" t="s">
        <v>1728</v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95" t="s">
        <v>0</v>
      </c>
      <c r="B444" s="95" t="s">
        <v>2</v>
      </c>
      <c r="C444" s="95" t="s">
        <v>3</v>
      </c>
      <c r="D444" s="95" t="s">
        <v>4</v>
      </c>
      <c r="E444" s="95" t="s">
        <v>5</v>
      </c>
      <c r="F444" s="97" t="s">
        <v>6</v>
      </c>
      <c r="G444" s="98"/>
      <c r="H444" s="99"/>
      <c r="I444" s="95" t="s">
        <v>7</v>
      </c>
      <c r="J444" s="95" t="s">
        <v>8</v>
      </c>
    </row>
    <row r="445" spans="1:10">
      <c r="A445" s="96"/>
      <c r="B445" s="96"/>
      <c r="C445" s="96"/>
      <c r="D445" s="96"/>
      <c r="E445" s="96"/>
      <c r="F445" s="4" t="s">
        <v>9</v>
      </c>
      <c r="G445" s="4" t="s">
        <v>10</v>
      </c>
      <c r="H445" s="4" t="s">
        <v>11</v>
      </c>
      <c r="I445" s="96"/>
      <c r="J445" s="96"/>
    </row>
    <row r="446" spans="1:10">
      <c r="A446" s="5" t="s">
        <v>1768</v>
      </c>
      <c r="B446" s="6">
        <v>44979.956944537036</v>
      </c>
      <c r="C446" s="5" t="s">
        <v>209</v>
      </c>
      <c r="D446" s="15">
        <v>45123334553</v>
      </c>
      <c r="E446" s="8" t="s">
        <v>576</v>
      </c>
      <c r="H446" s="9">
        <v>823.62</v>
      </c>
      <c r="I446" s="5" t="s">
        <v>28</v>
      </c>
      <c r="J446" s="5" t="s">
        <v>1646</v>
      </c>
    </row>
    <row r="447" spans="1:10">
      <c r="A447" s="5" t="s">
        <v>1767</v>
      </c>
      <c r="B447" s="6">
        <v>44979.956944537036</v>
      </c>
      <c r="C447" s="5" t="s">
        <v>209</v>
      </c>
      <c r="D447" s="7"/>
      <c r="E447" s="8"/>
      <c r="F447" s="9">
        <v>8177.1</v>
      </c>
      <c r="I447" s="10" t="s">
        <v>9</v>
      </c>
      <c r="J447" s="8" t="s">
        <v>309</v>
      </c>
    </row>
    <row r="448" spans="1:10">
      <c r="A448" s="5" t="s">
        <v>1767</v>
      </c>
      <c r="B448" s="6">
        <v>44979.956944537036</v>
      </c>
      <c r="C448" s="5" t="s">
        <v>209</v>
      </c>
      <c r="D448" s="7"/>
      <c r="E448" s="8"/>
      <c r="F448" s="9">
        <v>11215.7</v>
      </c>
      <c r="I448" s="10" t="s">
        <v>9</v>
      </c>
      <c r="J448" s="5" t="s">
        <v>1646</v>
      </c>
    </row>
    <row r="449" spans="1:10">
      <c r="A449" s="11" t="s">
        <v>22</v>
      </c>
      <c r="B449" s="3"/>
      <c r="C449" s="3"/>
      <c r="D449" s="7"/>
      <c r="E449" s="8"/>
      <c r="F449" s="37">
        <f>SUM(F446:G448)</f>
        <v>19392.800000000003</v>
      </c>
      <c r="H449" s="9"/>
      <c r="I449" s="10"/>
      <c r="J449" s="5"/>
    </row>
    <row r="450" spans="1:10" ht="15.75">
      <c r="A450" s="13" t="s">
        <v>23</v>
      </c>
      <c r="B450" s="13" t="s">
        <v>24</v>
      </c>
      <c r="C450" s="13" t="s">
        <v>25</v>
      </c>
      <c r="D450" s="69">
        <v>112808097</v>
      </c>
      <c r="E450" s="14">
        <v>112808181</v>
      </c>
      <c r="H450" s="9"/>
      <c r="I450" s="10"/>
      <c r="J450" s="5"/>
    </row>
    <row r="451" spans="1:10">
      <c r="D451" s="35" t="s">
        <v>641</v>
      </c>
    </row>
  </sheetData>
  <mergeCells count="344">
    <mergeCell ref="I415:I416"/>
    <mergeCell ref="J415:J416"/>
    <mergeCell ref="A415:A416"/>
    <mergeCell ref="B415:B416"/>
    <mergeCell ref="C415:C416"/>
    <mergeCell ref="D415:D416"/>
    <mergeCell ref="E415:E416"/>
    <mergeCell ref="F415:H415"/>
    <mergeCell ref="A427:A428"/>
    <mergeCell ref="B427:B428"/>
    <mergeCell ref="C427:C428"/>
    <mergeCell ref="D427:D428"/>
    <mergeCell ref="E427:E428"/>
    <mergeCell ref="F427:H427"/>
    <mergeCell ref="I427:I428"/>
    <mergeCell ref="J427:J428"/>
    <mergeCell ref="I302:I303"/>
    <mergeCell ref="J302:J303"/>
    <mergeCell ref="A302:A303"/>
    <mergeCell ref="B302:B303"/>
    <mergeCell ref="C302:C303"/>
    <mergeCell ref="D302:D303"/>
    <mergeCell ref="E302:E303"/>
    <mergeCell ref="F302:H302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I334:I335"/>
    <mergeCell ref="J334:J335"/>
    <mergeCell ref="A334:A335"/>
    <mergeCell ref="B334:B335"/>
    <mergeCell ref="C334:C335"/>
    <mergeCell ref="D334:D335"/>
    <mergeCell ref="E334:E335"/>
    <mergeCell ref="F334:H334"/>
    <mergeCell ref="I314:I315"/>
    <mergeCell ref="J314:J315"/>
    <mergeCell ref="A314:A315"/>
    <mergeCell ref="B314:B315"/>
    <mergeCell ref="C314:C315"/>
    <mergeCell ref="D314:D315"/>
    <mergeCell ref="E314:E315"/>
    <mergeCell ref="F314:H314"/>
    <mergeCell ref="I324:I325"/>
    <mergeCell ref="J324:J325"/>
    <mergeCell ref="A324:A325"/>
    <mergeCell ref="B324:B325"/>
    <mergeCell ref="C324:C325"/>
    <mergeCell ref="D324:D325"/>
    <mergeCell ref="E324:E325"/>
    <mergeCell ref="F324:H324"/>
    <mergeCell ref="I259:I260"/>
    <mergeCell ref="J259:J260"/>
    <mergeCell ref="A259:A260"/>
    <mergeCell ref="B259:B260"/>
    <mergeCell ref="C259:C260"/>
    <mergeCell ref="D259:D260"/>
    <mergeCell ref="E259:E260"/>
    <mergeCell ref="F259:H259"/>
    <mergeCell ref="A291:A292"/>
    <mergeCell ref="B291:B292"/>
    <mergeCell ref="C291:C292"/>
    <mergeCell ref="D291:D292"/>
    <mergeCell ref="E291:E292"/>
    <mergeCell ref="F291:H291"/>
    <mergeCell ref="I291:I292"/>
    <mergeCell ref="J291:J292"/>
    <mergeCell ref="A239:A240"/>
    <mergeCell ref="B239:B240"/>
    <mergeCell ref="C239:C240"/>
    <mergeCell ref="D239:D240"/>
    <mergeCell ref="E239:E240"/>
    <mergeCell ref="F239:H239"/>
    <mergeCell ref="I239:I240"/>
    <mergeCell ref="J239:J240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I206:I207"/>
    <mergeCell ref="J206:J207"/>
    <mergeCell ref="A206:A207"/>
    <mergeCell ref="B206:B207"/>
    <mergeCell ref="C206:C207"/>
    <mergeCell ref="D206:D207"/>
    <mergeCell ref="E206:E207"/>
    <mergeCell ref="F206:H206"/>
    <mergeCell ref="I195:I196"/>
    <mergeCell ref="J195:J196"/>
    <mergeCell ref="A195:A196"/>
    <mergeCell ref="B195:B196"/>
    <mergeCell ref="C195:C196"/>
    <mergeCell ref="D195:D196"/>
    <mergeCell ref="E195:E196"/>
    <mergeCell ref="F195:H195"/>
    <mergeCell ref="A165:A166"/>
    <mergeCell ref="B165:B166"/>
    <mergeCell ref="C165:C166"/>
    <mergeCell ref="D165:D166"/>
    <mergeCell ref="E165:E166"/>
    <mergeCell ref="F165:H165"/>
    <mergeCell ref="I165:I166"/>
    <mergeCell ref="J165:J166"/>
    <mergeCell ref="A177:A178"/>
    <mergeCell ref="B177:B178"/>
    <mergeCell ref="C177:C178"/>
    <mergeCell ref="D177:D178"/>
    <mergeCell ref="E177:E178"/>
    <mergeCell ref="F177:H177"/>
    <mergeCell ref="I177:I178"/>
    <mergeCell ref="J177:J178"/>
    <mergeCell ref="I155:I156"/>
    <mergeCell ref="J155:J156"/>
    <mergeCell ref="A155:A156"/>
    <mergeCell ref="B155:B156"/>
    <mergeCell ref="C155:C156"/>
    <mergeCell ref="D155:D156"/>
    <mergeCell ref="E155:E156"/>
    <mergeCell ref="F155:H155"/>
    <mergeCell ref="I144:I145"/>
    <mergeCell ref="J144:J145"/>
    <mergeCell ref="A144:A145"/>
    <mergeCell ref="B144:B145"/>
    <mergeCell ref="C144:C145"/>
    <mergeCell ref="D144:D145"/>
    <mergeCell ref="E144:E145"/>
    <mergeCell ref="F144:H144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I81:I82"/>
    <mergeCell ref="J81:J82"/>
    <mergeCell ref="A81:A82"/>
    <mergeCell ref="B81:B82"/>
    <mergeCell ref="C81:C82"/>
    <mergeCell ref="D81:D82"/>
    <mergeCell ref="E81:E82"/>
    <mergeCell ref="F81:H81"/>
    <mergeCell ref="I91:I92"/>
    <mergeCell ref="J91:J92"/>
    <mergeCell ref="A91:A92"/>
    <mergeCell ref="B91:B92"/>
    <mergeCell ref="C91:C92"/>
    <mergeCell ref="D91:D92"/>
    <mergeCell ref="E91:E92"/>
    <mergeCell ref="F91:H91"/>
    <mergeCell ref="I71:I72"/>
    <mergeCell ref="J71:J72"/>
    <mergeCell ref="A71:A72"/>
    <mergeCell ref="B71:B72"/>
    <mergeCell ref="C71:C72"/>
    <mergeCell ref="D71:D72"/>
    <mergeCell ref="E71:E72"/>
    <mergeCell ref="F71:H71"/>
    <mergeCell ref="A31:A32"/>
    <mergeCell ref="C31:C32"/>
    <mergeCell ref="J31:J32"/>
    <mergeCell ref="B31:B32"/>
    <mergeCell ref="D31:D32"/>
    <mergeCell ref="E31:E32"/>
    <mergeCell ref="F31:H31"/>
    <mergeCell ref="I31:I32"/>
    <mergeCell ref="F41:H41"/>
    <mergeCell ref="I41:I42"/>
    <mergeCell ref="J41:J42"/>
    <mergeCell ref="A41:A42"/>
    <mergeCell ref="B41:B42"/>
    <mergeCell ref="C41:C42"/>
    <mergeCell ref="D41:D42"/>
    <mergeCell ref="E41:E4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50:I51"/>
    <mergeCell ref="J50:J51"/>
    <mergeCell ref="A50:A51"/>
    <mergeCell ref="B50:B51"/>
    <mergeCell ref="C50:C51"/>
    <mergeCell ref="D50:D51"/>
    <mergeCell ref="E50:E51"/>
    <mergeCell ref="F50:H50"/>
    <mergeCell ref="I61:I62"/>
    <mergeCell ref="J61:J62"/>
    <mergeCell ref="A61:A62"/>
    <mergeCell ref="B61:B62"/>
    <mergeCell ref="C61:C62"/>
    <mergeCell ref="D61:D62"/>
    <mergeCell ref="E61:E62"/>
    <mergeCell ref="F61:H61"/>
    <mergeCell ref="I102:I103"/>
    <mergeCell ref="J102:J103"/>
    <mergeCell ref="A102:A103"/>
    <mergeCell ref="B102:B103"/>
    <mergeCell ref="C102:C103"/>
    <mergeCell ref="D102:D103"/>
    <mergeCell ref="E102:E103"/>
    <mergeCell ref="F102:H102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A270:A271"/>
    <mergeCell ref="B270:B271"/>
    <mergeCell ref="C270:C271"/>
    <mergeCell ref="D270:D271"/>
    <mergeCell ref="E270:E271"/>
    <mergeCell ref="F270:H270"/>
    <mergeCell ref="I270:I271"/>
    <mergeCell ref="J270:J271"/>
    <mergeCell ref="I227:I228"/>
    <mergeCell ref="J227:J228"/>
    <mergeCell ref="A227:A228"/>
    <mergeCell ref="B227:B228"/>
    <mergeCell ref="C227:C228"/>
    <mergeCell ref="D227:D228"/>
    <mergeCell ref="E227:E228"/>
    <mergeCell ref="F227:H227"/>
    <mergeCell ref="A345:A346"/>
    <mergeCell ref="B345:B346"/>
    <mergeCell ref="C345:C346"/>
    <mergeCell ref="D345:D346"/>
    <mergeCell ref="E345:E346"/>
    <mergeCell ref="F345:H345"/>
    <mergeCell ref="I345:I346"/>
    <mergeCell ref="J345:J346"/>
    <mergeCell ref="A356:A357"/>
    <mergeCell ref="B356:B357"/>
    <mergeCell ref="C356:C357"/>
    <mergeCell ref="D356:D357"/>
    <mergeCell ref="E356:E357"/>
    <mergeCell ref="F356:H356"/>
    <mergeCell ref="I356:I357"/>
    <mergeCell ref="J356:J357"/>
    <mergeCell ref="I365:I366"/>
    <mergeCell ref="J365:J366"/>
    <mergeCell ref="A365:A366"/>
    <mergeCell ref="B365:B366"/>
    <mergeCell ref="C365:C366"/>
    <mergeCell ref="D365:D366"/>
    <mergeCell ref="E365:E366"/>
    <mergeCell ref="F365:H365"/>
    <mergeCell ref="I396:I397"/>
    <mergeCell ref="J396:J397"/>
    <mergeCell ref="A396:A397"/>
    <mergeCell ref="B396:B397"/>
    <mergeCell ref="C396:C397"/>
    <mergeCell ref="D396:D397"/>
    <mergeCell ref="E396:E397"/>
    <mergeCell ref="F396:H396"/>
    <mergeCell ref="I444:I445"/>
    <mergeCell ref="J444:J445"/>
    <mergeCell ref="A444:A445"/>
    <mergeCell ref="B444:B445"/>
    <mergeCell ref="C444:C445"/>
    <mergeCell ref="D444:D445"/>
    <mergeCell ref="E444:E445"/>
    <mergeCell ref="F444:H444"/>
    <mergeCell ref="I405:I406"/>
    <mergeCell ref="J405:J406"/>
    <mergeCell ref="A405:A406"/>
    <mergeCell ref="B405:B406"/>
    <mergeCell ref="C405:C406"/>
    <mergeCell ref="D405:D406"/>
    <mergeCell ref="E405:E406"/>
    <mergeCell ref="F405:H405"/>
    <mergeCell ref="A435:A436"/>
    <mergeCell ref="B435:B436"/>
    <mergeCell ref="C435:C436"/>
    <mergeCell ref="D435:D436"/>
    <mergeCell ref="E435:E436"/>
    <mergeCell ref="F435:H435"/>
    <mergeCell ref="I435:I436"/>
    <mergeCell ref="J435:J43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69CE-FC9F-4C64-87EB-71401BDBD5A6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1F8C-4AD9-4A91-9BFD-BA70431238DC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52EB-0BEE-4AE6-9007-233992BD554F}">
  <sheetPr>
    <tabColor theme="9"/>
  </sheetPr>
  <dimension ref="A1:J658"/>
  <sheetViews>
    <sheetView topLeftCell="A617" workbookViewId="0">
      <selection activeCell="A598" sqref="A598"/>
    </sheetView>
  </sheetViews>
  <sheetFormatPr baseColWidth="10" defaultRowHeight="15"/>
  <cols>
    <col min="1" max="1" width="14" bestFit="1" customWidth="1"/>
    <col min="2" max="2" width="10.85546875" bestFit="1" customWidth="1"/>
    <col min="3" max="3" width="32.7109375" customWidth="1"/>
    <col min="4" max="4" width="13.28515625" customWidth="1"/>
    <col min="5" max="5" width="15.42578125" bestFit="1" customWidth="1"/>
    <col min="6" max="6" width="7.85546875" bestFit="1" customWidth="1"/>
    <col min="7" max="7" width="6.28515625" bestFit="1" customWidth="1"/>
    <col min="8" max="8" width="11.28515625" bestFit="1" customWidth="1"/>
    <col min="10" max="10" width="3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38</v>
      </c>
      <c r="B5" s="6">
        <v>44926.666886944447</v>
      </c>
      <c r="C5" s="5" t="s">
        <v>39</v>
      </c>
      <c r="D5" s="7"/>
      <c r="E5" s="8"/>
      <c r="F5" s="9">
        <v>1502.69</v>
      </c>
      <c r="I5" s="10" t="s">
        <v>9</v>
      </c>
      <c r="J5" s="5" t="s">
        <v>39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8">
        <v>112517517</v>
      </c>
      <c r="E7" s="14">
        <v>112517657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40</v>
      </c>
      <c r="B10" s="6">
        <v>44926.668439837966</v>
      </c>
      <c r="C10" s="5" t="s">
        <v>41</v>
      </c>
      <c r="D10" s="7"/>
      <c r="E10" s="8"/>
      <c r="F10" s="9">
        <v>3118.85</v>
      </c>
      <c r="I10" s="10" t="s">
        <v>9</v>
      </c>
      <c r="J10" s="5" t="s">
        <v>41</v>
      </c>
    </row>
    <row r="11" spans="1:10">
      <c r="A11" s="11" t="s">
        <v>22</v>
      </c>
      <c r="B11" s="3"/>
      <c r="C11" s="3"/>
      <c r="D11" s="7"/>
      <c r="E11" s="8"/>
      <c r="H11" s="9"/>
      <c r="I11" s="10"/>
      <c r="J11" s="5"/>
    </row>
    <row r="12" spans="1:10" ht="15.75">
      <c r="A12" s="13" t="s">
        <v>23</v>
      </c>
      <c r="B12" s="13" t="s">
        <v>24</v>
      </c>
      <c r="C12" s="13" t="s">
        <v>25</v>
      </c>
      <c r="D12" s="28">
        <v>112517519</v>
      </c>
      <c r="E12" s="14">
        <v>112517658</v>
      </c>
      <c r="H12" s="9"/>
      <c r="I12" s="10"/>
      <c r="J12" s="5"/>
    </row>
    <row r="15" spans="1:10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3" t="s">
        <v>269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95" t="s">
        <v>0</v>
      </c>
      <c r="B17" s="95" t="s">
        <v>2</v>
      </c>
      <c r="C17" s="95" t="s">
        <v>3</v>
      </c>
      <c r="D17" s="95" t="s">
        <v>4</v>
      </c>
      <c r="E17" s="95" t="s">
        <v>5</v>
      </c>
      <c r="F17" s="97" t="s">
        <v>6</v>
      </c>
      <c r="G17" s="98"/>
      <c r="H17" s="99"/>
      <c r="I17" s="95" t="s">
        <v>7</v>
      </c>
      <c r="J17" s="95" t="s">
        <v>8</v>
      </c>
    </row>
    <row r="18" spans="1:10">
      <c r="A18" s="96"/>
      <c r="B18" s="96"/>
      <c r="C18" s="96"/>
      <c r="D18" s="96"/>
      <c r="E18" s="96"/>
      <c r="F18" s="4" t="s">
        <v>9</v>
      </c>
      <c r="G18" s="4" t="s">
        <v>10</v>
      </c>
      <c r="H18" s="4" t="s">
        <v>11</v>
      </c>
      <c r="I18" s="96"/>
      <c r="J18" s="96"/>
    </row>
    <row r="19" spans="1:10">
      <c r="A19" s="17" t="s">
        <v>270</v>
      </c>
      <c r="B19" s="30"/>
      <c r="C19" s="30"/>
    </row>
    <row r="20" spans="1:10">
      <c r="A20" s="11" t="s">
        <v>22</v>
      </c>
      <c r="B20" s="3"/>
      <c r="C20" s="3"/>
    </row>
    <row r="21" spans="1:10">
      <c r="A21" s="13" t="s">
        <v>23</v>
      </c>
      <c r="B21" s="13" t="s">
        <v>24</v>
      </c>
      <c r="C21" s="13" t="s">
        <v>25</v>
      </c>
    </row>
    <row r="22" spans="1:10">
      <c r="A22" s="29"/>
      <c r="B22" s="29"/>
      <c r="C22" s="29"/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216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95" t="s">
        <v>0</v>
      </c>
      <c r="B26" s="95" t="s">
        <v>2</v>
      </c>
      <c r="C26" s="95" t="s">
        <v>3</v>
      </c>
      <c r="D26" s="95" t="s">
        <v>4</v>
      </c>
      <c r="E26" s="95" t="s">
        <v>5</v>
      </c>
      <c r="F26" s="97" t="s">
        <v>6</v>
      </c>
      <c r="G26" s="98"/>
      <c r="H26" s="99"/>
      <c r="I26" s="95" t="s">
        <v>7</v>
      </c>
      <c r="J26" s="95" t="s">
        <v>8</v>
      </c>
    </row>
    <row r="27" spans="1:10">
      <c r="A27" s="96"/>
      <c r="B27" s="96"/>
      <c r="C27" s="96"/>
      <c r="D27" s="96"/>
      <c r="E27" s="96"/>
      <c r="F27" s="4" t="s">
        <v>9</v>
      </c>
      <c r="G27" s="4" t="s">
        <v>10</v>
      </c>
      <c r="H27" s="4" t="s">
        <v>11</v>
      </c>
      <c r="I27" s="96"/>
      <c r="J27" s="96"/>
    </row>
    <row r="28" spans="1:10">
      <c r="A28" s="5" t="s">
        <v>228</v>
      </c>
      <c r="B28" s="6">
        <v>44929.754794918983</v>
      </c>
      <c r="C28" s="5" t="s">
        <v>41</v>
      </c>
      <c r="D28" s="7"/>
      <c r="E28" s="8"/>
      <c r="F28" s="9">
        <v>2439.67</v>
      </c>
      <c r="I28" s="10" t="s">
        <v>9</v>
      </c>
      <c r="J28" s="5" t="s">
        <v>41</v>
      </c>
    </row>
    <row r="29" spans="1:10">
      <c r="A29" s="5" t="s">
        <v>228</v>
      </c>
      <c r="B29" s="6">
        <v>44929.754794918983</v>
      </c>
      <c r="C29" s="5" t="s">
        <v>41</v>
      </c>
      <c r="D29" s="7"/>
      <c r="E29" s="8"/>
      <c r="H29" s="9">
        <v>159.24</v>
      </c>
      <c r="I29" s="5" t="s">
        <v>36</v>
      </c>
      <c r="J29" s="5" t="s">
        <v>41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>
      <c r="A31" s="13" t="s">
        <v>23</v>
      </c>
      <c r="B31" s="13" t="s">
        <v>24</v>
      </c>
      <c r="C31" s="13" t="s">
        <v>25</v>
      </c>
      <c r="D31" s="28">
        <v>112518859</v>
      </c>
      <c r="E31" s="14">
        <v>112519087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229</v>
      </c>
      <c r="B34" s="6">
        <v>44929.792677847225</v>
      </c>
      <c r="C34" s="5" t="s">
        <v>39</v>
      </c>
      <c r="D34" s="7"/>
      <c r="E34" s="8"/>
      <c r="F34" s="9">
        <v>3241.75</v>
      </c>
      <c r="I34" s="10" t="s">
        <v>9</v>
      </c>
      <c r="J34" s="5" t="s">
        <v>39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28">
        <v>112518864</v>
      </c>
      <c r="E36" s="14">
        <v>112519092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271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95" t="s">
        <v>0</v>
      </c>
      <c r="B41" s="95" t="s">
        <v>2</v>
      </c>
      <c r="C41" s="95" t="s">
        <v>3</v>
      </c>
      <c r="D41" s="95" t="s">
        <v>4</v>
      </c>
      <c r="E41" s="95" t="s">
        <v>5</v>
      </c>
      <c r="F41" s="97" t="s">
        <v>6</v>
      </c>
      <c r="G41" s="98"/>
      <c r="H41" s="99"/>
      <c r="I41" s="95" t="s">
        <v>7</v>
      </c>
      <c r="J41" s="95" t="s">
        <v>8</v>
      </c>
    </row>
    <row r="42" spans="1:10">
      <c r="A42" s="96"/>
      <c r="B42" s="96"/>
      <c r="C42" s="96"/>
      <c r="D42" s="96"/>
      <c r="E42" s="96"/>
      <c r="F42" s="4" t="s">
        <v>9</v>
      </c>
      <c r="G42" s="4" t="s">
        <v>10</v>
      </c>
      <c r="H42" s="4" t="s">
        <v>11</v>
      </c>
      <c r="I42" s="96"/>
      <c r="J42" s="96"/>
    </row>
    <row r="43" spans="1:10">
      <c r="A43" s="5" t="s">
        <v>277</v>
      </c>
      <c r="B43" s="6">
        <v>44930.752185196761</v>
      </c>
      <c r="C43" s="5" t="s">
        <v>278</v>
      </c>
      <c r="D43" s="7"/>
      <c r="E43" s="8"/>
      <c r="F43" s="9">
        <v>4812.8100000000004</v>
      </c>
      <c r="I43" s="10" t="s">
        <v>9</v>
      </c>
      <c r="J43" s="5" t="s">
        <v>41</v>
      </c>
    </row>
    <row r="44" spans="1:10">
      <c r="A44" s="5" t="s">
        <v>277</v>
      </c>
      <c r="B44" s="6">
        <v>44930.752185196761</v>
      </c>
      <c r="C44" s="5" t="s">
        <v>41</v>
      </c>
      <c r="D44" s="7"/>
      <c r="E44" s="8"/>
      <c r="H44" s="9">
        <v>1473.18</v>
      </c>
      <c r="I44" s="5" t="s">
        <v>36</v>
      </c>
      <c r="J44" s="5" t="s">
        <v>41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>
      <c r="A46" s="13" t="s">
        <v>23</v>
      </c>
      <c r="B46" s="13" t="s">
        <v>24</v>
      </c>
      <c r="C46" s="13" t="s">
        <v>25</v>
      </c>
      <c r="D46" s="28">
        <v>112521151</v>
      </c>
      <c r="E46" s="14">
        <v>112521340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279</v>
      </c>
      <c r="B49" s="6">
        <v>44930.792975648146</v>
      </c>
      <c r="C49" s="5" t="s">
        <v>39</v>
      </c>
      <c r="D49" s="7"/>
      <c r="E49" s="8"/>
      <c r="F49" s="9">
        <v>6405.92</v>
      </c>
      <c r="I49" s="10" t="s">
        <v>9</v>
      </c>
      <c r="J49" s="5" t="s">
        <v>39</v>
      </c>
    </row>
    <row r="50" spans="1:10">
      <c r="A50" s="11" t="s">
        <v>22</v>
      </c>
      <c r="B50" s="3"/>
      <c r="C50" s="3"/>
      <c r="D50" s="7"/>
      <c r="E50" s="8"/>
      <c r="H50" s="9"/>
      <c r="I50" s="10"/>
      <c r="J50" s="8"/>
    </row>
    <row r="51" spans="1:10" ht="15.75">
      <c r="A51" s="13" t="s">
        <v>23</v>
      </c>
      <c r="B51" s="13" t="s">
        <v>24</v>
      </c>
      <c r="C51" s="13" t="s">
        <v>25</v>
      </c>
      <c r="D51" s="28">
        <v>112521167</v>
      </c>
      <c r="E51" s="14">
        <v>112521342</v>
      </c>
      <c r="H51" s="9"/>
      <c r="I51" s="10"/>
      <c r="J51" s="8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323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95" t="s">
        <v>0</v>
      </c>
      <c r="B56" s="95" t="s">
        <v>2</v>
      </c>
      <c r="C56" s="95" t="s">
        <v>3</v>
      </c>
      <c r="D56" s="95" t="s">
        <v>4</v>
      </c>
      <c r="E56" s="95" t="s">
        <v>5</v>
      </c>
      <c r="F56" s="97" t="s">
        <v>6</v>
      </c>
      <c r="G56" s="98"/>
      <c r="H56" s="99"/>
      <c r="I56" s="95" t="s">
        <v>7</v>
      </c>
      <c r="J56" s="95" t="s">
        <v>8</v>
      </c>
    </row>
    <row r="57" spans="1:10">
      <c r="A57" s="96"/>
      <c r="B57" s="96"/>
      <c r="C57" s="96"/>
      <c r="D57" s="96"/>
      <c r="E57" s="96"/>
      <c r="F57" s="4" t="s">
        <v>9</v>
      </c>
      <c r="G57" s="4" t="s">
        <v>10</v>
      </c>
      <c r="H57" s="4" t="s">
        <v>11</v>
      </c>
      <c r="I57" s="96"/>
      <c r="J57" s="96"/>
    </row>
    <row r="58" spans="1:10">
      <c r="A58" s="5" t="s">
        <v>325</v>
      </c>
      <c r="B58" s="6">
        <v>44931.751936238426</v>
      </c>
      <c r="C58" s="5" t="s">
        <v>41</v>
      </c>
      <c r="D58" s="7"/>
      <c r="E58" s="8"/>
      <c r="F58" s="9">
        <v>3771.76</v>
      </c>
      <c r="I58" s="10" t="s">
        <v>9</v>
      </c>
      <c r="J58" s="5" t="s">
        <v>41</v>
      </c>
    </row>
    <row r="59" spans="1:10">
      <c r="A59" s="5" t="s">
        <v>325</v>
      </c>
      <c r="B59" s="6">
        <v>44931.751936238426</v>
      </c>
      <c r="C59" s="5" t="s">
        <v>41</v>
      </c>
      <c r="D59" s="7"/>
      <c r="E59" s="8"/>
      <c r="H59" s="9">
        <v>412</v>
      </c>
      <c r="I59" s="5" t="s">
        <v>36</v>
      </c>
      <c r="J59" s="5" t="s">
        <v>41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8">
        <v>112535797</v>
      </c>
      <c r="E61" s="14">
        <v>112556908</v>
      </c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 t="s">
        <v>326</v>
      </c>
      <c r="B64" s="6">
        <v>44931.792245983794</v>
      </c>
      <c r="C64" s="5" t="s">
        <v>39</v>
      </c>
      <c r="D64" s="7"/>
      <c r="E64" s="8"/>
      <c r="F64" s="9">
        <v>3554.24</v>
      </c>
      <c r="I64" s="10" t="s">
        <v>9</v>
      </c>
      <c r="J64" s="5" t="s">
        <v>39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28">
        <v>112535869</v>
      </c>
      <c r="E66" s="14">
        <v>112556909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363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95" t="s">
        <v>0</v>
      </c>
      <c r="B71" s="95" t="s">
        <v>2</v>
      </c>
      <c r="C71" s="95" t="s">
        <v>3</v>
      </c>
      <c r="D71" s="95" t="s">
        <v>4</v>
      </c>
      <c r="E71" s="95" t="s">
        <v>5</v>
      </c>
      <c r="F71" s="97" t="s">
        <v>6</v>
      </c>
      <c r="G71" s="98"/>
      <c r="H71" s="99"/>
      <c r="I71" s="95" t="s">
        <v>7</v>
      </c>
      <c r="J71" s="95" t="s">
        <v>8</v>
      </c>
    </row>
    <row r="72" spans="1:10">
      <c r="A72" s="96"/>
      <c r="B72" s="96"/>
      <c r="C72" s="96"/>
      <c r="D72" s="96"/>
      <c r="E72" s="96"/>
      <c r="F72" s="4" t="s">
        <v>9</v>
      </c>
      <c r="G72" s="4" t="s">
        <v>10</v>
      </c>
      <c r="H72" s="4" t="s">
        <v>11</v>
      </c>
      <c r="I72" s="96"/>
      <c r="J72" s="96"/>
    </row>
    <row r="73" spans="1:10">
      <c r="A73" s="5" t="s">
        <v>370</v>
      </c>
      <c r="B73" s="6">
        <v>44932.754261412039</v>
      </c>
      <c r="C73" s="5" t="s">
        <v>41</v>
      </c>
      <c r="D73" s="7"/>
      <c r="E73" s="8"/>
      <c r="F73" s="9">
        <v>6366.28</v>
      </c>
      <c r="I73" s="10" t="s">
        <v>9</v>
      </c>
      <c r="J73" s="5" t="s">
        <v>41</v>
      </c>
    </row>
    <row r="74" spans="1:10">
      <c r="A74" s="5" t="s">
        <v>370</v>
      </c>
      <c r="B74" s="6">
        <v>44932.754261412039</v>
      </c>
      <c r="C74" s="5" t="s">
        <v>41</v>
      </c>
      <c r="D74" s="7"/>
      <c r="E74" s="8"/>
      <c r="H74" s="9">
        <v>372.56</v>
      </c>
      <c r="I74" s="5" t="s">
        <v>36</v>
      </c>
      <c r="J74" s="5" t="s">
        <v>41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28">
        <v>112535871</v>
      </c>
      <c r="E76" s="14">
        <v>112556910</v>
      </c>
      <c r="H76" s="9"/>
      <c r="I76" s="10"/>
      <c r="J76" s="5"/>
    </row>
    <row r="77" spans="1:10">
      <c r="A77" s="5"/>
      <c r="B77" s="6"/>
      <c r="C77" s="5"/>
      <c r="D77" s="7"/>
      <c r="E77" s="8"/>
      <c r="H77" s="9"/>
      <c r="I77" s="10"/>
      <c r="J77" s="5"/>
    </row>
    <row r="78" spans="1:10">
      <c r="A78" s="5"/>
      <c r="B78" s="6"/>
      <c r="C78" s="5"/>
      <c r="D78" s="7"/>
      <c r="E78" s="8"/>
      <c r="H78" s="9"/>
      <c r="I78" s="10"/>
      <c r="J78" s="5"/>
    </row>
    <row r="79" spans="1:10">
      <c r="A79" s="5" t="s">
        <v>371</v>
      </c>
      <c r="B79" s="6">
        <v>44932.791988969904</v>
      </c>
      <c r="C79" s="5" t="s">
        <v>39</v>
      </c>
      <c r="D79" s="7"/>
      <c r="E79" s="8"/>
      <c r="F79" s="9">
        <v>3941.46</v>
      </c>
      <c r="I79" s="10" t="s">
        <v>9</v>
      </c>
      <c r="J79" s="5" t="s">
        <v>39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>
      <c r="A81" s="13" t="s">
        <v>23</v>
      </c>
      <c r="B81" s="13" t="s">
        <v>24</v>
      </c>
      <c r="C81" s="13" t="s">
        <v>25</v>
      </c>
      <c r="D81" s="28">
        <v>112535873</v>
      </c>
      <c r="E81" s="14">
        <v>112556911</v>
      </c>
      <c r="H81" s="9"/>
      <c r="I81" s="10"/>
      <c r="J81" s="5"/>
    </row>
    <row r="82" spans="1:10">
      <c r="A82" s="5"/>
      <c r="B82" s="6"/>
      <c r="C82" s="5"/>
      <c r="D82" s="7"/>
      <c r="E82" s="8"/>
      <c r="H82" s="9"/>
      <c r="I82" s="10"/>
      <c r="J82" s="5"/>
    </row>
    <row r="83" spans="1:10">
      <c r="A83" s="5"/>
      <c r="B83" s="6"/>
      <c r="C83" s="5"/>
      <c r="D83" s="7"/>
      <c r="E83" s="8"/>
      <c r="H83" s="9"/>
      <c r="I83" s="10"/>
      <c r="J83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366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95" t="s">
        <v>0</v>
      </c>
      <c r="B86" s="95" t="s">
        <v>2</v>
      </c>
      <c r="C86" s="95" t="s">
        <v>3</v>
      </c>
      <c r="D86" s="95" t="s">
        <v>4</v>
      </c>
      <c r="E86" s="95" t="s">
        <v>5</v>
      </c>
      <c r="F86" s="97" t="s">
        <v>6</v>
      </c>
      <c r="G86" s="98"/>
      <c r="H86" s="99"/>
      <c r="I86" s="95" t="s">
        <v>7</v>
      </c>
      <c r="J86" s="95" t="s">
        <v>8</v>
      </c>
    </row>
    <row r="87" spans="1:10">
      <c r="A87" s="96"/>
      <c r="B87" s="96"/>
      <c r="C87" s="96"/>
      <c r="D87" s="96"/>
      <c r="E87" s="96"/>
      <c r="F87" s="4" t="s">
        <v>9</v>
      </c>
      <c r="G87" s="4" t="s">
        <v>10</v>
      </c>
      <c r="H87" s="4" t="s">
        <v>11</v>
      </c>
      <c r="I87" s="96"/>
      <c r="J87" s="96"/>
    </row>
    <row r="88" spans="1:10">
      <c r="A88" s="5" t="s">
        <v>372</v>
      </c>
      <c r="B88" s="6">
        <v>44933.586050520833</v>
      </c>
      <c r="C88" s="5" t="s">
        <v>373</v>
      </c>
      <c r="D88" s="7"/>
      <c r="E88" s="8"/>
      <c r="F88" s="9">
        <v>1991.46</v>
      </c>
      <c r="I88" s="10" t="s">
        <v>9</v>
      </c>
      <c r="J88" s="5" t="s">
        <v>39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>
      <c r="A90" s="13" t="s">
        <v>23</v>
      </c>
      <c r="B90" s="13" t="s">
        <v>24</v>
      </c>
      <c r="C90" s="13" t="s">
        <v>25</v>
      </c>
      <c r="D90" s="28">
        <v>112562766</v>
      </c>
      <c r="E90" s="14">
        <v>112563569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2" spans="1:10">
      <c r="A92" s="5"/>
      <c r="B92" s="6"/>
      <c r="C92" s="5"/>
      <c r="D92" s="7"/>
      <c r="E92" s="8"/>
      <c r="H92" s="9"/>
      <c r="I92" s="10"/>
      <c r="J92" s="5"/>
    </row>
    <row r="93" spans="1:10">
      <c r="A93" s="5" t="s">
        <v>374</v>
      </c>
      <c r="B93" s="6">
        <v>44933.590034814813</v>
      </c>
      <c r="C93" s="5" t="s">
        <v>41</v>
      </c>
      <c r="D93" s="7"/>
      <c r="E93" s="8"/>
      <c r="F93" s="9">
        <v>3702.51</v>
      </c>
      <c r="I93" s="10" t="s">
        <v>9</v>
      </c>
      <c r="J93" s="5" t="s">
        <v>41</v>
      </c>
    </row>
    <row r="94" spans="1:10">
      <c r="A94" s="5" t="s">
        <v>374</v>
      </c>
      <c r="B94" s="6">
        <v>44933.590034814813</v>
      </c>
      <c r="C94" s="5" t="s">
        <v>41</v>
      </c>
      <c r="D94" s="7"/>
      <c r="E94" s="8"/>
      <c r="H94" s="9">
        <v>225.25</v>
      </c>
      <c r="I94" s="5" t="s">
        <v>36</v>
      </c>
      <c r="J94" s="5" t="s">
        <v>41</v>
      </c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 ht="15.75">
      <c r="A96" s="13" t="s">
        <v>23</v>
      </c>
      <c r="B96" s="13" t="s">
        <v>24</v>
      </c>
      <c r="C96" s="13" t="s">
        <v>25</v>
      </c>
      <c r="D96" s="28">
        <v>112563283</v>
      </c>
      <c r="E96" s="14">
        <v>112563570</v>
      </c>
      <c r="H96" s="9"/>
      <c r="I96" s="10"/>
      <c r="J96" s="5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433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95" t="s">
        <v>0</v>
      </c>
      <c r="B101" s="95" t="s">
        <v>2</v>
      </c>
      <c r="C101" s="95" t="s">
        <v>3</v>
      </c>
      <c r="D101" s="95" t="s">
        <v>4</v>
      </c>
      <c r="E101" s="95" t="s">
        <v>5</v>
      </c>
      <c r="F101" s="97" t="s">
        <v>6</v>
      </c>
      <c r="G101" s="98"/>
      <c r="H101" s="99"/>
      <c r="I101" s="95" t="s">
        <v>7</v>
      </c>
      <c r="J101" s="95" t="s">
        <v>8</v>
      </c>
    </row>
    <row r="102" spans="1:10">
      <c r="A102" s="96"/>
      <c r="B102" s="96"/>
      <c r="C102" s="96"/>
      <c r="D102" s="96"/>
      <c r="E102" s="96"/>
      <c r="F102" s="4" t="s">
        <v>9</v>
      </c>
      <c r="G102" s="4" t="s">
        <v>10</v>
      </c>
      <c r="H102" s="4" t="s">
        <v>11</v>
      </c>
      <c r="I102" s="96"/>
      <c r="J102" s="96"/>
    </row>
    <row r="103" spans="1:10">
      <c r="A103" s="5" t="s">
        <v>435</v>
      </c>
      <c r="B103" s="6">
        <v>44935.750154641202</v>
      </c>
      <c r="C103" s="5" t="s">
        <v>39</v>
      </c>
      <c r="D103" s="7"/>
      <c r="E103" s="8"/>
      <c r="F103" s="9">
        <v>3128.1</v>
      </c>
      <c r="I103" s="10" t="s">
        <v>9</v>
      </c>
      <c r="J103" s="5" t="s">
        <v>39</v>
      </c>
    </row>
    <row r="104" spans="1:10">
      <c r="A104" s="11" t="s">
        <v>22</v>
      </c>
      <c r="B104" s="3"/>
      <c r="C104" s="3"/>
      <c r="D104" s="7"/>
      <c r="E104" s="8"/>
      <c r="H104" s="9"/>
      <c r="I104" s="10"/>
      <c r="J104" s="5"/>
    </row>
    <row r="105" spans="1:10" ht="15.75">
      <c r="A105" s="13" t="s">
        <v>23</v>
      </c>
      <c r="B105" s="13" t="s">
        <v>24</v>
      </c>
      <c r="C105" s="13" t="s">
        <v>25</v>
      </c>
      <c r="D105" s="28">
        <v>112569579</v>
      </c>
      <c r="E105" s="14">
        <v>112569846</v>
      </c>
      <c r="H105" s="9"/>
      <c r="I105" s="10"/>
      <c r="J105" s="5"/>
    </row>
    <row r="106" spans="1:10">
      <c r="A106" s="5"/>
      <c r="B106" s="6"/>
      <c r="C106" s="5"/>
      <c r="D106" s="7"/>
      <c r="E106" s="8"/>
      <c r="H106" s="9"/>
      <c r="I106" s="10"/>
      <c r="J106" s="5"/>
    </row>
    <row r="107" spans="1:10">
      <c r="A107" s="5"/>
      <c r="B107" s="6"/>
      <c r="C107" s="5"/>
      <c r="D107" s="7"/>
      <c r="E107" s="8"/>
      <c r="H107" s="9"/>
      <c r="I107" s="10"/>
      <c r="J107" s="5"/>
    </row>
    <row r="108" spans="1:10">
      <c r="A108" s="5" t="s">
        <v>436</v>
      </c>
      <c r="B108" s="6">
        <v>44935.796978888888</v>
      </c>
      <c r="C108" s="5" t="s">
        <v>41</v>
      </c>
      <c r="D108" s="7"/>
      <c r="E108" s="8"/>
      <c r="F108" s="9">
        <v>6985.8</v>
      </c>
      <c r="I108" s="10" t="s">
        <v>9</v>
      </c>
      <c r="J108" s="5" t="s">
        <v>41</v>
      </c>
    </row>
    <row r="109" spans="1:10">
      <c r="A109" s="11" t="s">
        <v>22</v>
      </c>
      <c r="B109" s="3"/>
      <c r="C109" s="3"/>
      <c r="D109" s="7"/>
      <c r="E109" s="8"/>
      <c r="H109" s="9"/>
      <c r="I109" s="10"/>
      <c r="J109" s="5"/>
    </row>
    <row r="110" spans="1:10" ht="15.75">
      <c r="A110" s="13" t="s">
        <v>23</v>
      </c>
      <c r="B110" s="13" t="s">
        <v>24</v>
      </c>
      <c r="C110" s="13" t="s">
        <v>25</v>
      </c>
      <c r="D110" s="28">
        <v>112569685</v>
      </c>
      <c r="E110" s="14">
        <v>112569847</v>
      </c>
      <c r="H110" s="9"/>
      <c r="I110" s="10"/>
      <c r="J110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474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95" t="s">
        <v>0</v>
      </c>
      <c r="B115" s="95" t="s">
        <v>2</v>
      </c>
      <c r="C115" s="95" t="s">
        <v>3</v>
      </c>
      <c r="D115" s="95" t="s">
        <v>4</v>
      </c>
      <c r="E115" s="95" t="s">
        <v>5</v>
      </c>
      <c r="F115" s="97" t="s">
        <v>6</v>
      </c>
      <c r="G115" s="98"/>
      <c r="H115" s="99"/>
      <c r="I115" s="95" t="s">
        <v>7</v>
      </c>
      <c r="J115" s="95" t="s">
        <v>8</v>
      </c>
    </row>
    <row r="116" spans="1:10">
      <c r="A116" s="96"/>
      <c r="B116" s="96"/>
      <c r="C116" s="96"/>
      <c r="D116" s="96"/>
      <c r="E116" s="96"/>
      <c r="F116" s="4" t="s">
        <v>9</v>
      </c>
      <c r="G116" s="4" t="s">
        <v>10</v>
      </c>
      <c r="H116" s="4" t="s">
        <v>11</v>
      </c>
      <c r="I116" s="96"/>
      <c r="J116" s="96"/>
    </row>
    <row r="117" spans="1:10">
      <c r="A117" s="5" t="s">
        <v>477</v>
      </c>
      <c r="B117" s="6">
        <v>44936.750384907406</v>
      </c>
      <c r="C117" s="5" t="s">
        <v>39</v>
      </c>
      <c r="D117" s="7"/>
      <c r="E117" s="8"/>
      <c r="F117" s="9">
        <v>4224.42</v>
      </c>
      <c r="I117" s="10" t="s">
        <v>9</v>
      </c>
      <c r="J117" s="5" t="s">
        <v>39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 ht="15.75">
      <c r="A119" s="13" t="s">
        <v>23</v>
      </c>
      <c r="B119" s="13" t="s">
        <v>24</v>
      </c>
      <c r="C119" s="13" t="s">
        <v>25</v>
      </c>
      <c r="D119" s="28">
        <v>112576433</v>
      </c>
      <c r="E119" s="14">
        <v>112576518</v>
      </c>
      <c r="H119" s="9"/>
      <c r="I119" s="10"/>
      <c r="J119" s="5"/>
    </row>
    <row r="120" spans="1:10">
      <c r="A120" s="5"/>
      <c r="B120" s="6"/>
      <c r="C120" s="5"/>
      <c r="D120" s="7"/>
      <c r="E120" s="8"/>
      <c r="H120" s="9"/>
      <c r="I120" s="10"/>
      <c r="J120" s="5"/>
    </row>
    <row r="121" spans="1:10">
      <c r="A121" s="5"/>
      <c r="B121" s="6"/>
      <c r="C121" s="5"/>
      <c r="D121" s="7"/>
      <c r="E121" s="8"/>
      <c r="H121" s="9"/>
      <c r="I121" s="10"/>
      <c r="J121" s="5"/>
    </row>
    <row r="122" spans="1:10">
      <c r="A122" s="5" t="s">
        <v>476</v>
      </c>
      <c r="B122" s="6">
        <v>44936.792729050925</v>
      </c>
      <c r="C122" s="5" t="s">
        <v>41</v>
      </c>
      <c r="D122" s="7"/>
      <c r="E122" s="8"/>
      <c r="F122" s="9">
        <v>5896.41</v>
      </c>
      <c r="I122" s="10" t="s">
        <v>9</v>
      </c>
      <c r="J122" s="5" t="s">
        <v>41</v>
      </c>
    </row>
    <row r="123" spans="1:10">
      <c r="A123" s="5" t="s">
        <v>476</v>
      </c>
      <c r="B123" s="6">
        <v>44936.792729050925</v>
      </c>
      <c r="C123" s="5" t="s">
        <v>41</v>
      </c>
      <c r="D123" s="7"/>
      <c r="E123" s="8"/>
      <c r="H123" s="9">
        <v>201.7</v>
      </c>
      <c r="I123" s="5" t="s">
        <v>36</v>
      </c>
      <c r="J123" s="5" t="s">
        <v>41</v>
      </c>
    </row>
    <row r="124" spans="1:10">
      <c r="A124" s="11" t="s">
        <v>22</v>
      </c>
      <c r="B124" s="3"/>
      <c r="C124" s="3"/>
      <c r="D124" s="7"/>
      <c r="E124" s="8"/>
      <c r="H124" s="9"/>
      <c r="I124" s="10"/>
      <c r="J124" s="5"/>
    </row>
    <row r="125" spans="1:10" ht="15.75">
      <c r="A125" s="13" t="s">
        <v>23</v>
      </c>
      <c r="B125" s="13" t="s">
        <v>24</v>
      </c>
      <c r="C125" s="13" t="s">
        <v>25</v>
      </c>
      <c r="D125" s="28">
        <v>112576435</v>
      </c>
      <c r="E125" s="14">
        <v>112576519</v>
      </c>
      <c r="H125" s="9"/>
      <c r="I125" s="10"/>
      <c r="J125" s="5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508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95" t="s">
        <v>0</v>
      </c>
      <c r="B130" s="95" t="s">
        <v>2</v>
      </c>
      <c r="C130" s="95" t="s">
        <v>3</v>
      </c>
      <c r="D130" s="95" t="s">
        <v>4</v>
      </c>
      <c r="E130" s="95" t="s">
        <v>5</v>
      </c>
      <c r="F130" s="97" t="s">
        <v>6</v>
      </c>
      <c r="G130" s="98"/>
      <c r="H130" s="99"/>
      <c r="I130" s="95" t="s">
        <v>7</v>
      </c>
      <c r="J130" s="95" t="s">
        <v>8</v>
      </c>
    </row>
    <row r="131" spans="1:10">
      <c r="A131" s="96"/>
      <c r="B131" s="96"/>
      <c r="C131" s="96"/>
      <c r="D131" s="96"/>
      <c r="E131" s="96"/>
      <c r="F131" s="4" t="s">
        <v>9</v>
      </c>
      <c r="G131" s="4" t="s">
        <v>10</v>
      </c>
      <c r="H131" s="4" t="s">
        <v>11</v>
      </c>
      <c r="I131" s="96"/>
      <c r="J131" s="96"/>
    </row>
    <row r="132" spans="1:10">
      <c r="A132" s="5" t="s">
        <v>511</v>
      </c>
      <c r="B132" s="6">
        <v>44937.750245069445</v>
      </c>
      <c r="C132" s="5" t="s">
        <v>39</v>
      </c>
      <c r="D132" s="7"/>
      <c r="E132" s="8"/>
      <c r="F132" s="9">
        <v>3025.56</v>
      </c>
      <c r="I132" s="10" t="s">
        <v>9</v>
      </c>
      <c r="J132" s="5" t="s">
        <v>39</v>
      </c>
    </row>
    <row r="133" spans="1:10">
      <c r="A133" s="11" t="s">
        <v>22</v>
      </c>
      <c r="B133" s="3"/>
      <c r="C133" s="3"/>
      <c r="D133" s="7"/>
      <c r="E133" s="8"/>
      <c r="H133" s="9"/>
      <c r="I133" s="10"/>
      <c r="J133" s="8"/>
    </row>
    <row r="134" spans="1:10" ht="15.75">
      <c r="A134" s="13" t="s">
        <v>23</v>
      </c>
      <c r="B134" s="13" t="s">
        <v>24</v>
      </c>
      <c r="C134" s="13" t="s">
        <v>25</v>
      </c>
      <c r="D134" s="28">
        <v>112579962</v>
      </c>
      <c r="E134" s="14">
        <v>112584146</v>
      </c>
      <c r="H134" s="9"/>
      <c r="I134" s="10"/>
      <c r="J134" s="8"/>
    </row>
    <row r="135" spans="1:10">
      <c r="A135" s="5"/>
      <c r="B135" s="6"/>
      <c r="C135" s="5"/>
      <c r="D135" s="7"/>
      <c r="E135" s="8"/>
      <c r="H135" s="9"/>
      <c r="I135" s="10"/>
      <c r="J135" s="8"/>
    </row>
    <row r="136" spans="1:10">
      <c r="A136" s="5"/>
      <c r="B136" s="6"/>
      <c r="C136" s="5"/>
      <c r="D136" s="7"/>
      <c r="E136" s="8"/>
      <c r="H136" s="9"/>
      <c r="I136" s="10"/>
      <c r="J136" s="8"/>
    </row>
    <row r="137" spans="1:10">
      <c r="A137" s="5" t="s">
        <v>510</v>
      </c>
      <c r="B137" s="6">
        <v>44937.793084409721</v>
      </c>
      <c r="C137" s="5" t="s">
        <v>41</v>
      </c>
      <c r="D137" s="7"/>
      <c r="E137" s="8"/>
      <c r="F137" s="9">
        <v>4018.79</v>
      </c>
      <c r="I137" s="10" t="s">
        <v>9</v>
      </c>
      <c r="J137" s="5" t="s">
        <v>41</v>
      </c>
    </row>
    <row r="138" spans="1:10">
      <c r="A138" s="5" t="s">
        <v>510</v>
      </c>
      <c r="B138" s="6">
        <v>44937.793084409721</v>
      </c>
      <c r="C138" s="5" t="s">
        <v>41</v>
      </c>
      <c r="D138" s="7"/>
      <c r="E138" s="8"/>
      <c r="H138" s="9">
        <v>404.91</v>
      </c>
      <c r="I138" s="5" t="s">
        <v>36</v>
      </c>
      <c r="J138" s="5" t="s">
        <v>41</v>
      </c>
    </row>
    <row r="139" spans="1:10">
      <c r="A139" s="11" t="s">
        <v>22</v>
      </c>
      <c r="B139" s="3"/>
      <c r="C139" s="3"/>
      <c r="D139" s="7"/>
      <c r="E139" s="8"/>
      <c r="H139" s="9"/>
      <c r="I139" s="10"/>
      <c r="J139" s="8"/>
    </row>
    <row r="140" spans="1:10" ht="15.75">
      <c r="A140" s="13" t="s">
        <v>23</v>
      </c>
      <c r="B140" s="13" t="s">
        <v>24</v>
      </c>
      <c r="C140" s="13" t="s">
        <v>25</v>
      </c>
      <c r="D140" s="28">
        <v>112580380</v>
      </c>
      <c r="E140" s="14">
        <v>112584147</v>
      </c>
      <c r="H140" s="9"/>
      <c r="I140" s="10"/>
      <c r="J140" s="8"/>
    </row>
    <row r="143" spans="1:10">
      <c r="A143" s="1" t="s">
        <v>0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3" t="s">
        <v>541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95" t="s">
        <v>0</v>
      </c>
      <c r="B145" s="95" t="s">
        <v>2</v>
      </c>
      <c r="C145" s="95" t="s">
        <v>3</v>
      </c>
      <c r="D145" s="95" t="s">
        <v>4</v>
      </c>
      <c r="E145" s="95" t="s">
        <v>5</v>
      </c>
      <c r="F145" s="97" t="s">
        <v>6</v>
      </c>
      <c r="G145" s="98"/>
      <c r="H145" s="99"/>
      <c r="I145" s="95" t="s">
        <v>7</v>
      </c>
      <c r="J145" s="95" t="s">
        <v>8</v>
      </c>
    </row>
    <row r="146" spans="1:10">
      <c r="A146" s="96"/>
      <c r="B146" s="96"/>
      <c r="C146" s="96"/>
      <c r="D146" s="96"/>
      <c r="E146" s="96"/>
      <c r="F146" s="4" t="s">
        <v>9</v>
      </c>
      <c r="G146" s="4" t="s">
        <v>10</v>
      </c>
      <c r="H146" s="4" t="s">
        <v>11</v>
      </c>
      <c r="I146" s="96"/>
      <c r="J146" s="96"/>
    </row>
    <row r="147" spans="1:10">
      <c r="A147" s="5" t="s">
        <v>548</v>
      </c>
      <c r="B147" s="6">
        <v>44938.750070624999</v>
      </c>
      <c r="C147" s="5" t="s">
        <v>39</v>
      </c>
      <c r="D147" s="7"/>
      <c r="E147" s="8"/>
      <c r="F147" s="9">
        <v>3108.18</v>
      </c>
      <c r="I147" s="10" t="s">
        <v>9</v>
      </c>
      <c r="J147" s="5" t="s">
        <v>39</v>
      </c>
    </row>
    <row r="148" spans="1:10">
      <c r="A148" s="11" t="s">
        <v>22</v>
      </c>
      <c r="B148" s="3"/>
      <c r="C148" s="3"/>
      <c r="D148" s="7"/>
      <c r="E148" s="8"/>
      <c r="F148" s="9"/>
      <c r="I148" s="10"/>
      <c r="J148" s="8"/>
    </row>
    <row r="149" spans="1:10" ht="15.75">
      <c r="A149" s="13" t="s">
        <v>23</v>
      </c>
      <c r="B149" s="13" t="s">
        <v>24</v>
      </c>
      <c r="C149" s="13" t="s">
        <v>25</v>
      </c>
      <c r="D149" s="28">
        <v>112587012</v>
      </c>
      <c r="E149" s="14">
        <v>112587188</v>
      </c>
      <c r="F149" s="9"/>
      <c r="I149" s="10"/>
      <c r="J149" s="8"/>
    </row>
    <row r="150" spans="1:10">
      <c r="A150" s="5"/>
      <c r="B150" s="6"/>
      <c r="C150" s="5"/>
      <c r="D150" s="7"/>
      <c r="E150" s="8"/>
      <c r="F150" s="9"/>
      <c r="I150" s="10"/>
      <c r="J150" s="8"/>
    </row>
    <row r="151" spans="1:10">
      <c r="A151" s="5"/>
      <c r="B151" s="6"/>
      <c r="C151" s="5"/>
      <c r="D151" s="7"/>
      <c r="E151" s="8"/>
      <c r="F151" s="9"/>
      <c r="I151" s="10"/>
      <c r="J151" s="8"/>
    </row>
    <row r="152" spans="1:10">
      <c r="A152" s="5" t="s">
        <v>547</v>
      </c>
      <c r="B152" s="6">
        <v>44938.791873020833</v>
      </c>
      <c r="C152" s="5" t="s">
        <v>41</v>
      </c>
      <c r="D152" s="7"/>
      <c r="E152" s="8"/>
      <c r="F152" s="9">
        <v>4877.5</v>
      </c>
      <c r="I152" s="10" t="s">
        <v>9</v>
      </c>
      <c r="J152" s="5" t="s">
        <v>41</v>
      </c>
    </row>
    <row r="153" spans="1:10">
      <c r="A153" s="5" t="s">
        <v>547</v>
      </c>
      <c r="B153" s="6">
        <v>44938.791873020833</v>
      </c>
      <c r="C153" s="5" t="s">
        <v>41</v>
      </c>
      <c r="D153" s="7"/>
      <c r="E153" s="8"/>
      <c r="H153" s="9">
        <v>242.03</v>
      </c>
      <c r="I153" s="5" t="s">
        <v>36</v>
      </c>
      <c r="J153" s="5" t="s">
        <v>41</v>
      </c>
    </row>
    <row r="154" spans="1:10">
      <c r="A154" s="11" t="s">
        <v>22</v>
      </c>
      <c r="B154" s="3"/>
      <c r="C154" s="3"/>
      <c r="D154" s="7"/>
      <c r="E154" s="8"/>
      <c r="F154" s="9"/>
      <c r="I154" s="10"/>
      <c r="J154" s="8"/>
    </row>
    <row r="155" spans="1:10" ht="15.75">
      <c r="A155" s="13" t="s">
        <v>23</v>
      </c>
      <c r="B155" s="13" t="s">
        <v>24</v>
      </c>
      <c r="C155" s="13" t="s">
        <v>25</v>
      </c>
      <c r="D155" s="28">
        <v>112587015</v>
      </c>
      <c r="E155" s="14">
        <v>112587189</v>
      </c>
      <c r="F155" s="9"/>
      <c r="I155" s="10"/>
      <c r="J155" s="8"/>
    </row>
    <row r="158" spans="1:10">
      <c r="A158" s="1" t="s">
        <v>0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3" t="s">
        <v>585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95" t="s">
        <v>0</v>
      </c>
      <c r="B160" s="95" t="s">
        <v>2</v>
      </c>
      <c r="C160" s="95" t="s">
        <v>3</v>
      </c>
      <c r="D160" s="95" t="s">
        <v>4</v>
      </c>
      <c r="E160" s="95" t="s">
        <v>5</v>
      </c>
      <c r="F160" s="97" t="s">
        <v>6</v>
      </c>
      <c r="G160" s="98"/>
      <c r="H160" s="99"/>
      <c r="I160" s="95" t="s">
        <v>7</v>
      </c>
      <c r="J160" s="95" t="s">
        <v>8</v>
      </c>
    </row>
    <row r="161" spans="1:10">
      <c r="A161" s="96"/>
      <c r="B161" s="96"/>
      <c r="C161" s="96"/>
      <c r="D161" s="96"/>
      <c r="E161" s="96"/>
      <c r="F161" s="4" t="s">
        <v>9</v>
      </c>
      <c r="G161" s="4" t="s">
        <v>10</v>
      </c>
      <c r="H161" s="4" t="s">
        <v>11</v>
      </c>
      <c r="I161" s="96"/>
      <c r="J161" s="96"/>
    </row>
    <row r="162" spans="1:10">
      <c r="A162" s="5" t="s">
        <v>588</v>
      </c>
      <c r="B162" s="6">
        <v>44939.756307187497</v>
      </c>
      <c r="C162" s="5" t="s">
        <v>39</v>
      </c>
      <c r="D162" s="7"/>
      <c r="E162" s="8"/>
      <c r="F162" s="9">
        <v>3987.73</v>
      </c>
      <c r="I162" s="10" t="s">
        <v>9</v>
      </c>
      <c r="J162" s="5" t="s">
        <v>39</v>
      </c>
    </row>
    <row r="163" spans="1:10">
      <c r="A163" s="11" t="s">
        <v>22</v>
      </c>
      <c r="B163" s="3"/>
      <c r="C163" s="3"/>
      <c r="D163" s="7"/>
      <c r="E163" s="8"/>
      <c r="H163" s="9"/>
      <c r="I163" s="5"/>
      <c r="J163" s="8"/>
    </row>
    <row r="164" spans="1:10" ht="15.75">
      <c r="A164" s="13" t="s">
        <v>23</v>
      </c>
      <c r="B164" s="13" t="s">
        <v>24</v>
      </c>
      <c r="C164" s="13" t="s">
        <v>25</v>
      </c>
      <c r="D164" s="28">
        <v>112587016</v>
      </c>
      <c r="E164" s="14">
        <v>112587191</v>
      </c>
      <c r="H164" s="9"/>
      <c r="I164" s="5"/>
      <c r="J164" s="8"/>
    </row>
    <row r="165" spans="1:10">
      <c r="A165" s="5"/>
      <c r="B165" s="6"/>
      <c r="C165" s="5"/>
      <c r="D165" s="7"/>
      <c r="E165" s="8"/>
      <c r="H165" s="9"/>
      <c r="I165" s="5"/>
      <c r="J165" s="8"/>
    </row>
    <row r="166" spans="1:10">
      <c r="A166" s="5"/>
      <c r="B166" s="6"/>
      <c r="C166" s="5"/>
      <c r="D166" s="7"/>
      <c r="E166" s="8"/>
      <c r="H166" s="9"/>
      <c r="I166" s="5"/>
      <c r="J166" s="8"/>
    </row>
    <row r="167" spans="1:10">
      <c r="A167" s="5" t="s">
        <v>589</v>
      </c>
      <c r="B167" s="6">
        <v>44939.79391778935</v>
      </c>
      <c r="C167" s="5" t="s">
        <v>41</v>
      </c>
      <c r="D167" s="7"/>
      <c r="E167" s="8"/>
      <c r="F167" s="9">
        <v>5181.6400000000003</v>
      </c>
      <c r="I167" s="10" t="s">
        <v>9</v>
      </c>
      <c r="J167" s="5" t="s">
        <v>41</v>
      </c>
    </row>
    <row r="168" spans="1:10">
      <c r="A168" s="5" t="s">
        <v>589</v>
      </c>
      <c r="B168" s="6">
        <v>44939.79391778935</v>
      </c>
      <c r="C168" s="5" t="s">
        <v>41</v>
      </c>
      <c r="D168" s="7"/>
      <c r="E168" s="8"/>
      <c r="H168" s="9">
        <v>148.4</v>
      </c>
      <c r="I168" s="5" t="s">
        <v>36</v>
      </c>
      <c r="J168" s="5" t="s">
        <v>41</v>
      </c>
    </row>
    <row r="169" spans="1:10">
      <c r="A169" s="11" t="s">
        <v>22</v>
      </c>
      <c r="B169" s="3"/>
      <c r="C169" s="3"/>
      <c r="D169" s="7"/>
      <c r="E169" s="8"/>
      <c r="H169" s="9"/>
      <c r="I169" s="5"/>
      <c r="J169" s="8"/>
    </row>
    <row r="170" spans="1:10" ht="15.75">
      <c r="A170" s="13" t="s">
        <v>23</v>
      </c>
      <c r="B170" s="13" t="s">
        <v>24</v>
      </c>
      <c r="C170" s="13" t="s">
        <v>25</v>
      </c>
      <c r="D170" s="28">
        <v>112587017</v>
      </c>
      <c r="E170" s="14">
        <v>112587193</v>
      </c>
      <c r="H170" s="9"/>
      <c r="I170" s="5"/>
      <c r="J170" s="8"/>
    </row>
    <row r="171" spans="1:10">
      <c r="A171" s="5"/>
      <c r="B171" s="6"/>
      <c r="C171" s="5"/>
      <c r="D171" s="7"/>
      <c r="E171" s="8"/>
      <c r="H171" s="9"/>
      <c r="I171" s="5"/>
      <c r="J171" s="8"/>
    </row>
    <row r="172" spans="1:10">
      <c r="A172" s="5"/>
      <c r="B172" s="6"/>
      <c r="C172" s="5"/>
      <c r="D172" s="7"/>
      <c r="E172" s="8"/>
      <c r="H172" s="9"/>
      <c r="I172" s="5"/>
      <c r="J172" s="8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581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95" t="s">
        <v>0</v>
      </c>
      <c r="B175" s="95" t="s">
        <v>2</v>
      </c>
      <c r="C175" s="95" t="s">
        <v>3</v>
      </c>
      <c r="D175" s="95" t="s">
        <v>4</v>
      </c>
      <c r="E175" s="95" t="s">
        <v>5</v>
      </c>
      <c r="F175" s="97" t="s">
        <v>6</v>
      </c>
      <c r="G175" s="98"/>
      <c r="H175" s="99"/>
      <c r="I175" s="95" t="s">
        <v>7</v>
      </c>
      <c r="J175" s="95" t="s">
        <v>8</v>
      </c>
    </row>
    <row r="176" spans="1:10">
      <c r="A176" s="96"/>
      <c r="B176" s="96"/>
      <c r="C176" s="96"/>
      <c r="D176" s="96"/>
      <c r="E176" s="96"/>
      <c r="F176" s="4" t="s">
        <v>9</v>
      </c>
      <c r="G176" s="4" t="s">
        <v>10</v>
      </c>
      <c r="H176" s="4" t="s">
        <v>11</v>
      </c>
      <c r="I176" s="96"/>
      <c r="J176" s="96"/>
    </row>
    <row r="177" spans="1:10">
      <c r="A177" s="5" t="s">
        <v>590</v>
      </c>
      <c r="B177" s="6">
        <v>44940.584685798611</v>
      </c>
      <c r="C177" s="5" t="s">
        <v>39</v>
      </c>
      <c r="D177" s="7"/>
      <c r="E177" s="8"/>
      <c r="F177" s="9">
        <v>2233.0500000000002</v>
      </c>
      <c r="I177" s="10" t="s">
        <v>9</v>
      </c>
      <c r="J177" s="5" t="s">
        <v>39</v>
      </c>
    </row>
    <row r="178" spans="1:10">
      <c r="A178" s="11" t="s">
        <v>22</v>
      </c>
      <c r="B178" s="3"/>
      <c r="C178" s="3"/>
      <c r="D178" s="7"/>
      <c r="E178" s="8"/>
      <c r="H178" s="9"/>
      <c r="I178" s="5"/>
      <c r="J178" s="8"/>
    </row>
    <row r="179" spans="1:10" ht="15.75">
      <c r="A179" s="13" t="s">
        <v>23</v>
      </c>
      <c r="B179" s="13" t="s">
        <v>24</v>
      </c>
      <c r="C179" s="13" t="s">
        <v>25</v>
      </c>
      <c r="D179" s="28">
        <v>112594273</v>
      </c>
      <c r="E179" s="14">
        <v>112603432</v>
      </c>
      <c r="H179" s="9"/>
      <c r="I179" s="5"/>
      <c r="J179" s="8"/>
    </row>
    <row r="180" spans="1:10">
      <c r="A180" s="5"/>
      <c r="B180" s="6"/>
      <c r="C180" s="5"/>
      <c r="D180" s="7"/>
      <c r="E180" s="8"/>
      <c r="H180" s="9"/>
      <c r="I180" s="5"/>
      <c r="J180" s="8"/>
    </row>
    <row r="181" spans="1:10">
      <c r="A181" s="5"/>
      <c r="B181" s="6"/>
      <c r="C181" s="5"/>
      <c r="D181" s="7"/>
      <c r="E181" s="8"/>
      <c r="H181" s="9"/>
      <c r="I181" s="5"/>
      <c r="J181" s="8"/>
    </row>
    <row r="182" spans="1:10">
      <c r="A182" s="5" t="s">
        <v>591</v>
      </c>
      <c r="B182" s="6">
        <v>44940.587203750001</v>
      </c>
      <c r="C182" s="5" t="s">
        <v>41</v>
      </c>
      <c r="D182" s="7"/>
      <c r="E182" s="8"/>
      <c r="F182" s="9">
        <v>2584.4699999999998</v>
      </c>
      <c r="I182" s="10" t="s">
        <v>9</v>
      </c>
      <c r="J182" s="5" t="s">
        <v>41</v>
      </c>
    </row>
    <row r="183" spans="1:10">
      <c r="A183" s="11" t="s">
        <v>22</v>
      </c>
      <c r="B183" s="3"/>
      <c r="C183" s="3"/>
      <c r="D183" s="7"/>
      <c r="E183" s="8"/>
      <c r="H183" s="9"/>
      <c r="I183" s="5"/>
      <c r="J183" s="8"/>
    </row>
    <row r="184" spans="1:10" ht="15.75">
      <c r="A184" s="13" t="s">
        <v>23</v>
      </c>
      <c r="B184" s="13" t="s">
        <v>24</v>
      </c>
      <c r="C184" s="13" t="s">
        <v>25</v>
      </c>
      <c r="D184" s="28">
        <v>112594524</v>
      </c>
      <c r="E184" s="14">
        <v>112603433</v>
      </c>
      <c r="H184" s="9"/>
      <c r="I184" s="5"/>
      <c r="J184" s="8"/>
    </row>
    <row r="185" spans="1:10">
      <c r="A185" s="5"/>
      <c r="B185" s="6"/>
      <c r="C185" s="5"/>
      <c r="D185" s="7"/>
      <c r="E185" s="8"/>
      <c r="H185" s="9"/>
      <c r="I185" s="5"/>
      <c r="J185" s="8"/>
    </row>
    <row r="187" spans="1:10">
      <c r="A187" s="1" t="s">
        <v>0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3" t="s">
        <v>647</v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95" t="s">
        <v>0</v>
      </c>
      <c r="B189" s="95" t="s">
        <v>2</v>
      </c>
      <c r="C189" s="95" t="s">
        <v>3</v>
      </c>
      <c r="D189" s="95" t="s">
        <v>4</v>
      </c>
      <c r="E189" s="95" t="s">
        <v>5</v>
      </c>
      <c r="F189" s="97" t="s">
        <v>6</v>
      </c>
      <c r="G189" s="98"/>
      <c r="H189" s="99"/>
      <c r="I189" s="95" t="s">
        <v>7</v>
      </c>
      <c r="J189" s="95" t="s">
        <v>8</v>
      </c>
    </row>
    <row r="190" spans="1:10">
      <c r="A190" s="96"/>
      <c r="B190" s="96"/>
      <c r="C190" s="96"/>
      <c r="D190" s="96"/>
      <c r="E190" s="96"/>
      <c r="F190" s="4" t="s">
        <v>9</v>
      </c>
      <c r="G190" s="4" t="s">
        <v>10</v>
      </c>
      <c r="H190" s="4" t="s">
        <v>11</v>
      </c>
      <c r="I190" s="96"/>
      <c r="J190" s="96"/>
    </row>
    <row r="191" spans="1:10">
      <c r="A191" s="5" t="s">
        <v>650</v>
      </c>
      <c r="B191" s="6">
        <v>44942.754420532408</v>
      </c>
      <c r="C191" s="5" t="s">
        <v>41</v>
      </c>
      <c r="D191" s="7"/>
      <c r="E191" s="8"/>
      <c r="F191" s="9">
        <v>1157.05</v>
      </c>
      <c r="I191" s="10" t="s">
        <v>9</v>
      </c>
      <c r="J191" s="5" t="s">
        <v>41</v>
      </c>
    </row>
    <row r="192" spans="1:10">
      <c r="A192" s="11" t="s">
        <v>22</v>
      </c>
      <c r="B192" s="3"/>
      <c r="C192" s="3"/>
      <c r="D192" s="7"/>
      <c r="E192" s="8"/>
      <c r="H192" s="9"/>
      <c r="I192" s="10"/>
      <c r="J192" s="5"/>
    </row>
    <row r="193" spans="1:10" ht="15.75">
      <c r="A193" s="13" t="s">
        <v>23</v>
      </c>
      <c r="B193" s="13" t="s">
        <v>24</v>
      </c>
      <c r="C193" s="13" t="s">
        <v>25</v>
      </c>
      <c r="D193" s="28">
        <v>112608858</v>
      </c>
      <c r="E193" s="14">
        <v>112610069</v>
      </c>
      <c r="H193" s="9"/>
      <c r="I193" s="10"/>
      <c r="J193" s="5"/>
    </row>
    <row r="194" spans="1:10">
      <c r="A194" s="5"/>
      <c r="B194" s="6"/>
      <c r="C194" s="5"/>
      <c r="D194" s="7"/>
      <c r="E194" s="8"/>
      <c r="H194" s="9"/>
      <c r="I194" s="10"/>
      <c r="J194" s="5"/>
    </row>
    <row r="195" spans="1:10">
      <c r="A195" s="5"/>
      <c r="B195" s="6"/>
      <c r="C195" s="5"/>
      <c r="D195" s="7"/>
      <c r="E195" s="8"/>
      <c r="H195" s="9"/>
      <c r="I195" s="10"/>
      <c r="J195" s="5"/>
    </row>
    <row r="196" spans="1:10">
      <c r="A196" s="5" t="s">
        <v>649</v>
      </c>
      <c r="B196" s="6">
        <v>44942.79225082176</v>
      </c>
      <c r="C196" s="5" t="s">
        <v>39</v>
      </c>
      <c r="D196" s="7"/>
      <c r="E196" s="8"/>
      <c r="F196" s="9">
        <v>6552.59</v>
      </c>
      <c r="I196" s="10" t="s">
        <v>9</v>
      </c>
      <c r="J196" s="5" t="s">
        <v>39</v>
      </c>
    </row>
    <row r="197" spans="1:10">
      <c r="A197" s="11" t="s">
        <v>22</v>
      </c>
      <c r="B197" s="3"/>
      <c r="C197" s="3"/>
      <c r="D197" s="7"/>
      <c r="E197" s="8"/>
      <c r="H197" s="9"/>
      <c r="I197" s="10"/>
      <c r="J197" s="5"/>
    </row>
    <row r="198" spans="1:10" ht="15.75">
      <c r="A198" s="13" t="s">
        <v>23</v>
      </c>
      <c r="B198" s="13" t="s">
        <v>24</v>
      </c>
      <c r="C198" s="13" t="s">
        <v>25</v>
      </c>
      <c r="D198" s="28">
        <v>112609297</v>
      </c>
      <c r="E198" s="14">
        <v>112610070</v>
      </c>
      <c r="H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687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5" t="s">
        <v>0</v>
      </c>
      <c r="B203" s="95" t="s">
        <v>2</v>
      </c>
      <c r="C203" s="95" t="s">
        <v>3</v>
      </c>
      <c r="D203" s="95" t="s">
        <v>4</v>
      </c>
      <c r="E203" s="95" t="s">
        <v>5</v>
      </c>
      <c r="F203" s="97" t="s">
        <v>6</v>
      </c>
      <c r="G203" s="98"/>
      <c r="H203" s="99"/>
      <c r="I203" s="95" t="s">
        <v>7</v>
      </c>
      <c r="J203" s="95" t="s">
        <v>8</v>
      </c>
    </row>
    <row r="204" spans="1:10">
      <c r="A204" s="96"/>
      <c r="B204" s="96"/>
      <c r="C204" s="96"/>
      <c r="D204" s="96"/>
      <c r="E204" s="96"/>
      <c r="F204" s="4" t="s">
        <v>9</v>
      </c>
      <c r="G204" s="4" t="s">
        <v>10</v>
      </c>
      <c r="H204" s="4" t="s">
        <v>11</v>
      </c>
      <c r="I204" s="96"/>
      <c r="J204" s="96"/>
    </row>
    <row r="205" spans="1:10">
      <c r="A205" s="5" t="s">
        <v>690</v>
      </c>
      <c r="B205" s="6">
        <v>44943.752377453704</v>
      </c>
      <c r="C205" s="5" t="s">
        <v>41</v>
      </c>
      <c r="D205" s="7"/>
      <c r="E205" s="8"/>
      <c r="F205" s="9">
        <v>5250.27</v>
      </c>
      <c r="I205" s="10" t="s">
        <v>9</v>
      </c>
      <c r="J205" s="5" t="s">
        <v>41</v>
      </c>
    </row>
    <row r="206" spans="1:10">
      <c r="A206" s="5" t="s">
        <v>690</v>
      </c>
      <c r="B206" s="6">
        <v>44943.752377453704</v>
      </c>
      <c r="C206" s="5" t="s">
        <v>41</v>
      </c>
      <c r="D206" s="7"/>
      <c r="E206" s="8"/>
      <c r="H206" s="9">
        <v>376.02</v>
      </c>
      <c r="I206" s="5" t="s">
        <v>36</v>
      </c>
      <c r="J206" s="5" t="s">
        <v>41</v>
      </c>
    </row>
    <row r="207" spans="1:10">
      <c r="A207" s="11" t="s">
        <v>22</v>
      </c>
      <c r="B207" s="3"/>
      <c r="C207" s="3"/>
      <c r="D207" s="7"/>
      <c r="E207" s="8"/>
      <c r="G207" s="9"/>
      <c r="I207" s="10"/>
      <c r="J207" s="5"/>
    </row>
    <row r="208" spans="1:10" ht="15.75">
      <c r="A208" s="13" t="s">
        <v>23</v>
      </c>
      <c r="B208" s="13" t="s">
        <v>24</v>
      </c>
      <c r="C208" s="13" t="s">
        <v>25</v>
      </c>
      <c r="D208" s="28">
        <v>112617097</v>
      </c>
      <c r="E208" s="14">
        <v>112617413</v>
      </c>
      <c r="G208" s="9"/>
      <c r="I208" s="10"/>
      <c r="J208" s="5"/>
    </row>
    <row r="209" spans="1:10">
      <c r="A209" s="5"/>
      <c r="B209" s="6"/>
      <c r="C209" s="5"/>
      <c r="D209" s="7"/>
      <c r="E209" s="8"/>
      <c r="G209" s="9"/>
      <c r="I209" s="10"/>
      <c r="J209" s="5"/>
    </row>
    <row r="210" spans="1:10">
      <c r="A210" s="5"/>
      <c r="B210" s="6"/>
      <c r="C210" s="5"/>
      <c r="D210" s="7"/>
      <c r="E210" s="8"/>
      <c r="G210" s="9"/>
      <c r="I210" s="10"/>
      <c r="J210" s="5"/>
    </row>
    <row r="211" spans="1:10">
      <c r="A211" s="5" t="s">
        <v>689</v>
      </c>
      <c r="B211" s="6">
        <v>44943.792567326389</v>
      </c>
      <c r="C211" s="5" t="s">
        <v>39</v>
      </c>
      <c r="D211" s="7"/>
      <c r="E211" s="8"/>
      <c r="F211" s="9">
        <v>2922.73</v>
      </c>
      <c r="I211" s="10" t="s">
        <v>9</v>
      </c>
      <c r="J211" s="5" t="s">
        <v>39</v>
      </c>
    </row>
    <row r="212" spans="1:10">
      <c r="A212" s="11" t="s">
        <v>22</v>
      </c>
      <c r="B212" s="3"/>
      <c r="C212" s="3"/>
      <c r="D212" s="7"/>
      <c r="E212" s="8"/>
      <c r="G212" s="9"/>
      <c r="I212" s="10"/>
      <c r="J212" s="5"/>
    </row>
    <row r="213" spans="1:10" ht="15.75">
      <c r="A213" s="13" t="s">
        <v>23</v>
      </c>
      <c r="B213" s="13" t="s">
        <v>24</v>
      </c>
      <c r="C213" s="13" t="s">
        <v>25</v>
      </c>
      <c r="D213" s="28">
        <v>112617106</v>
      </c>
      <c r="E213" s="14">
        <v>112617414</v>
      </c>
      <c r="G213" s="9"/>
      <c r="I213" s="10"/>
      <c r="J213" s="5"/>
    </row>
    <row r="214" spans="1:10">
      <c r="A214" s="5"/>
      <c r="B214" s="6"/>
      <c r="C214" s="5"/>
      <c r="D214" s="7"/>
      <c r="E214" s="8"/>
      <c r="G214" s="9"/>
      <c r="I214" s="10"/>
      <c r="J214" s="5"/>
    </row>
    <row r="216" spans="1:10">
      <c r="A216" s="1" t="s">
        <v>0</v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>
      <c r="A217" s="3" t="s">
        <v>725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95" t="s">
        <v>0</v>
      </c>
      <c r="B218" s="95" t="s">
        <v>2</v>
      </c>
      <c r="C218" s="95" t="s">
        <v>3</v>
      </c>
      <c r="D218" s="95" t="s">
        <v>4</v>
      </c>
      <c r="E218" s="95" t="s">
        <v>5</v>
      </c>
      <c r="F218" s="97" t="s">
        <v>6</v>
      </c>
      <c r="G218" s="98"/>
      <c r="H218" s="99"/>
      <c r="I218" s="95" t="s">
        <v>7</v>
      </c>
      <c r="J218" s="95" t="s">
        <v>8</v>
      </c>
    </row>
    <row r="219" spans="1:10">
      <c r="A219" s="96"/>
      <c r="B219" s="96"/>
      <c r="C219" s="96"/>
      <c r="D219" s="96"/>
      <c r="E219" s="96"/>
      <c r="F219" s="4" t="s">
        <v>9</v>
      </c>
      <c r="G219" s="4" t="s">
        <v>10</v>
      </c>
      <c r="H219" s="4" t="s">
        <v>11</v>
      </c>
      <c r="I219" s="96"/>
      <c r="J219" s="96"/>
    </row>
    <row r="220" spans="1:10">
      <c r="A220" s="5" t="s">
        <v>728</v>
      </c>
      <c r="B220" s="6">
        <v>44944.756870046294</v>
      </c>
      <c r="C220" s="5" t="s">
        <v>41</v>
      </c>
      <c r="D220" s="7"/>
      <c r="E220" s="8"/>
      <c r="F220" s="9">
        <v>4604.93</v>
      </c>
      <c r="I220" s="10" t="s">
        <v>9</v>
      </c>
      <c r="J220" s="5" t="s">
        <v>41</v>
      </c>
    </row>
    <row r="221" spans="1:10">
      <c r="A221" s="5" t="s">
        <v>728</v>
      </c>
      <c r="B221" s="6">
        <v>44944.756870046294</v>
      </c>
      <c r="C221" s="5" t="s">
        <v>41</v>
      </c>
      <c r="D221" s="7"/>
      <c r="E221" s="8"/>
      <c r="H221" s="9">
        <v>519.80999999999995</v>
      </c>
      <c r="I221" s="5" t="s">
        <v>36</v>
      </c>
      <c r="J221" s="5" t="s">
        <v>41</v>
      </c>
    </row>
    <row r="222" spans="1:10">
      <c r="A222" s="11" t="s">
        <v>22</v>
      </c>
      <c r="B222" s="3"/>
      <c r="C222" s="3"/>
      <c r="D222" s="7"/>
      <c r="E222" s="8"/>
      <c r="F222" s="9"/>
      <c r="I222" s="10"/>
      <c r="J222" s="5"/>
    </row>
    <row r="223" spans="1:10" ht="15.75">
      <c r="A223" s="13" t="s">
        <v>23</v>
      </c>
      <c r="B223" s="13" t="s">
        <v>24</v>
      </c>
      <c r="C223" s="13" t="s">
        <v>25</v>
      </c>
      <c r="D223" s="59">
        <v>112624843</v>
      </c>
      <c r="E223" s="14">
        <v>112625134</v>
      </c>
      <c r="F223" s="9"/>
      <c r="I223" s="10"/>
      <c r="J223" s="5"/>
    </row>
    <row r="224" spans="1:10">
      <c r="A224" s="5"/>
      <c r="B224" s="6"/>
      <c r="C224" s="5"/>
      <c r="D224" s="62" t="s">
        <v>641</v>
      </c>
      <c r="E224" s="8"/>
      <c r="F224" s="9"/>
      <c r="I224" s="10"/>
      <c r="J224" s="5"/>
    </row>
    <row r="225" spans="1:10">
      <c r="A225" s="5"/>
      <c r="B225" s="6"/>
      <c r="C225" s="5"/>
      <c r="D225" s="7"/>
      <c r="E225" s="8"/>
      <c r="F225" s="9"/>
      <c r="I225" s="10"/>
      <c r="J225" s="5"/>
    </row>
    <row r="226" spans="1:10">
      <c r="A226" s="5" t="s">
        <v>727</v>
      </c>
      <c r="B226" s="6">
        <v>44944.79313914352</v>
      </c>
      <c r="C226" s="5" t="s">
        <v>39</v>
      </c>
      <c r="D226" s="7"/>
      <c r="E226" s="8"/>
      <c r="F226" s="9">
        <v>4480.8999999999996</v>
      </c>
      <c r="I226" s="10" t="s">
        <v>9</v>
      </c>
      <c r="J226" s="5" t="s">
        <v>39</v>
      </c>
    </row>
    <row r="227" spans="1:10">
      <c r="A227" s="11" t="s">
        <v>22</v>
      </c>
      <c r="B227" s="3"/>
      <c r="C227" s="3"/>
      <c r="D227" s="7"/>
      <c r="E227" s="8"/>
      <c r="F227" s="9"/>
      <c r="I227" s="10"/>
      <c r="J227" s="5"/>
    </row>
    <row r="228" spans="1:10" ht="15.75">
      <c r="A228" s="13" t="s">
        <v>23</v>
      </c>
      <c r="B228" s="13" t="s">
        <v>24</v>
      </c>
      <c r="C228" s="13" t="s">
        <v>25</v>
      </c>
      <c r="D228" s="59">
        <v>112624889</v>
      </c>
      <c r="E228" s="14">
        <v>112625135</v>
      </c>
      <c r="F228" s="9"/>
      <c r="I228" s="10"/>
      <c r="J228" s="5"/>
    </row>
    <row r="229" spans="1:10">
      <c r="D229" s="61" t="s">
        <v>641</v>
      </c>
    </row>
    <row r="231" spans="1:10">
      <c r="A231" s="1" t="s">
        <v>0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3" t="s">
        <v>769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95" t="s">
        <v>0</v>
      </c>
      <c r="B233" s="95" t="s">
        <v>2</v>
      </c>
      <c r="C233" s="95" t="s">
        <v>3</v>
      </c>
      <c r="D233" s="95" t="s">
        <v>4</v>
      </c>
      <c r="E233" s="95" t="s">
        <v>5</v>
      </c>
      <c r="F233" s="97" t="s">
        <v>6</v>
      </c>
      <c r="G233" s="98"/>
      <c r="H233" s="99"/>
      <c r="I233" s="95" t="s">
        <v>7</v>
      </c>
      <c r="J233" s="95" t="s">
        <v>8</v>
      </c>
    </row>
    <row r="234" spans="1:10">
      <c r="A234" s="96"/>
      <c r="B234" s="96"/>
      <c r="C234" s="96"/>
      <c r="D234" s="96"/>
      <c r="E234" s="96"/>
      <c r="F234" s="4" t="s">
        <v>9</v>
      </c>
      <c r="G234" s="4" t="s">
        <v>10</v>
      </c>
      <c r="H234" s="4" t="s">
        <v>11</v>
      </c>
      <c r="I234" s="96"/>
      <c r="J234" s="96"/>
    </row>
    <row r="235" spans="1:10">
      <c r="A235" s="5" t="s">
        <v>772</v>
      </c>
      <c r="B235" s="6">
        <v>44945.752655752316</v>
      </c>
      <c r="C235" s="5" t="s">
        <v>41</v>
      </c>
      <c r="D235" s="7"/>
      <c r="E235" s="8"/>
      <c r="F235" s="9">
        <v>4116.55</v>
      </c>
      <c r="I235" s="10" t="s">
        <v>9</v>
      </c>
      <c r="J235" s="5" t="s">
        <v>41</v>
      </c>
    </row>
    <row r="236" spans="1:10">
      <c r="A236" s="5" t="s">
        <v>772</v>
      </c>
      <c r="B236" s="6">
        <v>44945.752655752316</v>
      </c>
      <c r="C236" s="5" t="s">
        <v>41</v>
      </c>
      <c r="D236" s="7"/>
      <c r="E236" s="8"/>
      <c r="H236" s="9">
        <v>29.3</v>
      </c>
      <c r="I236" s="5" t="s">
        <v>36</v>
      </c>
      <c r="J236" s="5" t="s">
        <v>41</v>
      </c>
    </row>
    <row r="237" spans="1:10">
      <c r="A237" s="11" t="s">
        <v>22</v>
      </c>
      <c r="B237" s="3"/>
      <c r="C237" s="3"/>
      <c r="D237" s="7"/>
      <c r="E237" s="8"/>
      <c r="H237" s="9"/>
      <c r="I237" s="10"/>
      <c r="J237" s="5"/>
    </row>
    <row r="238" spans="1:10" ht="15.75">
      <c r="A238" s="13" t="s">
        <v>23</v>
      </c>
      <c r="B238" s="13" t="s">
        <v>24</v>
      </c>
      <c r="C238" s="13" t="s">
        <v>25</v>
      </c>
      <c r="D238" s="59">
        <v>112626651</v>
      </c>
      <c r="E238" s="14">
        <v>112636277</v>
      </c>
      <c r="H238" s="9"/>
      <c r="I238" s="10"/>
      <c r="J238" s="5"/>
    </row>
    <row r="239" spans="1:10">
      <c r="A239" s="5"/>
      <c r="B239" s="6"/>
      <c r="C239" s="5"/>
      <c r="D239" s="63" t="s">
        <v>641</v>
      </c>
      <c r="E239" s="8"/>
      <c r="H239" s="9"/>
      <c r="I239" s="10"/>
      <c r="J239" s="5"/>
    </row>
    <row r="240" spans="1:10">
      <c r="A240" s="5"/>
      <c r="B240" s="6"/>
      <c r="C240" s="5"/>
      <c r="D240" s="7"/>
      <c r="E240" s="8"/>
      <c r="H240" s="9"/>
      <c r="I240" s="10"/>
      <c r="J240" s="5"/>
    </row>
    <row r="241" spans="1:10">
      <c r="A241" s="5" t="s">
        <v>771</v>
      </c>
      <c r="B241" s="6">
        <v>44945.79277320602</v>
      </c>
      <c r="C241" s="5" t="s">
        <v>39</v>
      </c>
      <c r="D241" s="7"/>
      <c r="E241" s="8"/>
      <c r="F241" s="9">
        <v>2627.04</v>
      </c>
      <c r="I241" s="10" t="s">
        <v>9</v>
      </c>
      <c r="J241" s="5" t="s">
        <v>39</v>
      </c>
    </row>
    <row r="242" spans="1:10">
      <c r="A242" s="11" t="s">
        <v>22</v>
      </c>
      <c r="B242" s="3"/>
      <c r="C242" s="3"/>
      <c r="D242" s="7"/>
      <c r="E242" s="8"/>
      <c r="H242" s="9"/>
      <c r="I242" s="10"/>
      <c r="J242" s="5"/>
    </row>
    <row r="243" spans="1:10" ht="15.75">
      <c r="A243" s="13" t="s">
        <v>23</v>
      </c>
      <c r="B243" s="13" t="s">
        <v>24</v>
      </c>
      <c r="C243" s="13" t="s">
        <v>25</v>
      </c>
      <c r="D243" s="59">
        <v>112626652</v>
      </c>
      <c r="E243" s="14">
        <v>112636278</v>
      </c>
      <c r="H243" s="9"/>
      <c r="I243" s="10"/>
      <c r="J243" s="5"/>
    </row>
    <row r="244" spans="1:10">
      <c r="D244" s="61" t="s">
        <v>641</v>
      </c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806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95" t="s">
        <v>0</v>
      </c>
      <c r="B248" s="95" t="s">
        <v>2</v>
      </c>
      <c r="C248" s="95" t="s">
        <v>3</v>
      </c>
      <c r="D248" s="95" t="s">
        <v>4</v>
      </c>
      <c r="E248" s="95" t="s">
        <v>5</v>
      </c>
      <c r="F248" s="97" t="s">
        <v>6</v>
      </c>
      <c r="G248" s="98"/>
      <c r="H248" s="99"/>
      <c r="I248" s="95" t="s">
        <v>7</v>
      </c>
      <c r="J248" s="95" t="s">
        <v>8</v>
      </c>
    </row>
    <row r="249" spans="1:10">
      <c r="A249" s="96"/>
      <c r="B249" s="96"/>
      <c r="C249" s="96"/>
      <c r="D249" s="96"/>
      <c r="E249" s="96"/>
      <c r="F249" s="4" t="s">
        <v>9</v>
      </c>
      <c r="G249" s="4" t="s">
        <v>10</v>
      </c>
      <c r="H249" s="4" t="s">
        <v>11</v>
      </c>
      <c r="I249" s="96"/>
      <c r="J249" s="96"/>
    </row>
    <row r="250" spans="1:10">
      <c r="A250" s="5" t="s">
        <v>812</v>
      </c>
      <c r="B250" s="6">
        <v>44946.753292893518</v>
      </c>
      <c r="C250" s="5" t="s">
        <v>41</v>
      </c>
      <c r="D250" s="7"/>
      <c r="E250" s="8"/>
      <c r="F250" s="9">
        <v>5033.0600000000004</v>
      </c>
      <c r="I250" s="10" t="s">
        <v>9</v>
      </c>
      <c r="J250" s="5" t="s">
        <v>41</v>
      </c>
    </row>
    <row r="251" spans="1:10">
      <c r="A251" s="5" t="s">
        <v>812</v>
      </c>
      <c r="B251" s="6">
        <v>44946.753292893518</v>
      </c>
      <c r="C251" s="5" t="s">
        <v>41</v>
      </c>
      <c r="D251" s="7"/>
      <c r="E251" s="8"/>
      <c r="H251" s="9">
        <v>269</v>
      </c>
      <c r="I251" s="5" t="s">
        <v>36</v>
      </c>
      <c r="J251" s="5" t="s">
        <v>41</v>
      </c>
    </row>
    <row r="252" spans="1:10">
      <c r="A252" s="11" t="s">
        <v>22</v>
      </c>
      <c r="B252" s="3"/>
      <c r="C252" s="3"/>
      <c r="D252" s="10"/>
      <c r="E252" s="8"/>
      <c r="H252" s="9"/>
      <c r="I252" s="10"/>
      <c r="J252" s="5"/>
    </row>
    <row r="253" spans="1:10" ht="15.75">
      <c r="A253" s="13" t="s">
        <v>23</v>
      </c>
      <c r="B253" s="13" t="s">
        <v>24</v>
      </c>
      <c r="C253" s="13" t="s">
        <v>25</v>
      </c>
      <c r="D253" s="28">
        <v>112627054</v>
      </c>
      <c r="E253" s="14">
        <v>112636279</v>
      </c>
      <c r="H253" s="9"/>
      <c r="I253" s="10"/>
      <c r="J253" s="5"/>
    </row>
    <row r="254" spans="1:10">
      <c r="A254" s="5"/>
      <c r="B254" s="6"/>
      <c r="C254" s="5"/>
      <c r="D254" s="7"/>
      <c r="E254" s="8"/>
      <c r="H254" s="9"/>
      <c r="I254" s="10"/>
      <c r="J254" s="5"/>
    </row>
    <row r="255" spans="1:10">
      <c r="A255" s="5"/>
      <c r="B255" s="6"/>
      <c r="C255" s="5"/>
      <c r="D255" s="7"/>
      <c r="E255" s="8"/>
      <c r="H255" s="9"/>
      <c r="I255" s="10"/>
      <c r="J255" s="5"/>
    </row>
    <row r="256" spans="1:10">
      <c r="A256" s="5" t="s">
        <v>811</v>
      </c>
      <c r="B256" s="6">
        <v>44946.791972858795</v>
      </c>
      <c r="C256" s="5" t="s">
        <v>39</v>
      </c>
      <c r="D256" s="7"/>
      <c r="E256" s="8"/>
      <c r="F256" s="9">
        <v>4264.4399999999996</v>
      </c>
      <c r="I256" s="10" t="s">
        <v>9</v>
      </c>
      <c r="J256" s="5" t="s">
        <v>39</v>
      </c>
    </row>
    <row r="257" spans="1:10">
      <c r="A257" s="11" t="s">
        <v>22</v>
      </c>
      <c r="B257" s="3"/>
      <c r="C257" s="3"/>
      <c r="D257" s="10"/>
      <c r="E257" s="8"/>
      <c r="H257" s="9"/>
      <c r="I257" s="10"/>
      <c r="J257" s="5"/>
    </row>
    <row r="258" spans="1:10" ht="15.75">
      <c r="A258" s="13" t="s">
        <v>23</v>
      </c>
      <c r="B258" s="13" t="s">
        <v>24</v>
      </c>
      <c r="C258" s="13" t="s">
        <v>25</v>
      </c>
      <c r="D258" s="28">
        <v>112627056</v>
      </c>
      <c r="E258" s="14">
        <v>112636280</v>
      </c>
      <c r="H258" s="9"/>
      <c r="I258" s="10"/>
      <c r="J258" s="5"/>
    </row>
    <row r="259" spans="1:10">
      <c r="A259" s="5"/>
      <c r="B259" s="6"/>
      <c r="C259" s="5"/>
      <c r="D259" s="7"/>
      <c r="E259" s="8"/>
      <c r="H259" s="9"/>
      <c r="I259" s="10"/>
      <c r="J259" s="5"/>
    </row>
    <row r="260" spans="1:10">
      <c r="A260" s="5"/>
      <c r="B260" s="6"/>
      <c r="C260" s="5"/>
      <c r="D260" s="7"/>
      <c r="E260" s="8"/>
      <c r="H260" s="9"/>
      <c r="I260" s="10"/>
      <c r="J260" s="5"/>
    </row>
    <row r="261" spans="1:10">
      <c r="A261" s="1" t="s">
        <v>0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3" t="s">
        <v>802</v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95" t="s">
        <v>0</v>
      </c>
      <c r="B263" s="95" t="s">
        <v>2</v>
      </c>
      <c r="C263" s="95" t="s">
        <v>3</v>
      </c>
      <c r="D263" s="95" t="s">
        <v>4</v>
      </c>
      <c r="E263" s="95" t="s">
        <v>5</v>
      </c>
      <c r="F263" s="97" t="s">
        <v>6</v>
      </c>
      <c r="G263" s="98"/>
      <c r="H263" s="99"/>
      <c r="I263" s="95" t="s">
        <v>7</v>
      </c>
      <c r="J263" s="95" t="s">
        <v>8</v>
      </c>
    </row>
    <row r="264" spans="1:10">
      <c r="A264" s="96"/>
      <c r="B264" s="96"/>
      <c r="C264" s="96"/>
      <c r="D264" s="96"/>
      <c r="E264" s="96"/>
      <c r="F264" s="4" t="s">
        <v>9</v>
      </c>
      <c r="G264" s="4" t="s">
        <v>10</v>
      </c>
      <c r="H264" s="4" t="s">
        <v>11</v>
      </c>
      <c r="I264" s="96"/>
      <c r="J264" s="96"/>
    </row>
    <row r="265" spans="1:10">
      <c r="A265" s="5" t="s">
        <v>810</v>
      </c>
      <c r="B265" s="6">
        <v>44947.582969120369</v>
      </c>
      <c r="C265" s="5" t="s">
        <v>39</v>
      </c>
      <c r="D265" s="7"/>
      <c r="E265" s="8"/>
      <c r="F265" s="9">
        <v>1962.72</v>
      </c>
      <c r="I265" s="10" t="s">
        <v>9</v>
      </c>
      <c r="J265" s="5" t="s">
        <v>39</v>
      </c>
    </row>
    <row r="266" spans="1:10">
      <c r="A266" s="11" t="s">
        <v>22</v>
      </c>
      <c r="B266" s="3"/>
      <c r="C266" s="3"/>
      <c r="D266" s="10"/>
      <c r="E266" s="8"/>
      <c r="H266" s="9"/>
      <c r="I266" s="10"/>
      <c r="J266" s="5"/>
    </row>
    <row r="267" spans="1:10" ht="15.75">
      <c r="A267" s="13" t="s">
        <v>23</v>
      </c>
      <c r="B267" s="13" t="s">
        <v>24</v>
      </c>
      <c r="C267" s="13" t="s">
        <v>25</v>
      </c>
      <c r="D267" s="69">
        <v>112644370</v>
      </c>
      <c r="E267" s="14">
        <v>112644408</v>
      </c>
      <c r="H267" s="9"/>
      <c r="I267" s="10"/>
      <c r="J267" s="5"/>
    </row>
    <row r="268" spans="1:10">
      <c r="A268" s="5"/>
      <c r="B268" s="6"/>
      <c r="C268" s="5"/>
      <c r="D268" s="35" t="s">
        <v>641</v>
      </c>
      <c r="E268" s="8"/>
      <c r="H268" s="9"/>
      <c r="I268" s="10"/>
      <c r="J268" s="5"/>
    </row>
    <row r="269" spans="1:10">
      <c r="A269" s="5"/>
      <c r="B269" s="6"/>
      <c r="C269" s="5"/>
      <c r="D269" s="7"/>
      <c r="E269" s="8"/>
      <c r="H269" s="9"/>
      <c r="I269" s="10"/>
      <c r="J269" s="5"/>
    </row>
    <row r="270" spans="1:10">
      <c r="A270" s="5" t="s">
        <v>809</v>
      </c>
      <c r="B270" s="6">
        <v>44947.584006111108</v>
      </c>
      <c r="C270" s="5" t="s">
        <v>41</v>
      </c>
      <c r="D270" s="7"/>
      <c r="E270" s="8"/>
      <c r="F270" s="9">
        <v>4309.87</v>
      </c>
      <c r="I270" s="10" t="s">
        <v>9</v>
      </c>
      <c r="J270" s="5" t="s">
        <v>41</v>
      </c>
    </row>
    <row r="271" spans="1:10">
      <c r="A271" s="5" t="s">
        <v>809</v>
      </c>
      <c r="B271" s="6">
        <v>44947.584006111108</v>
      </c>
      <c r="C271" s="5" t="s">
        <v>41</v>
      </c>
      <c r="D271" s="10"/>
      <c r="E271" s="8"/>
      <c r="H271" s="9">
        <v>128.69999999999999</v>
      </c>
      <c r="I271" s="5" t="s">
        <v>36</v>
      </c>
      <c r="J271" s="5" t="s">
        <v>41</v>
      </c>
    </row>
    <row r="272" spans="1:10" ht="15.75">
      <c r="A272" s="11" t="s">
        <v>22</v>
      </c>
      <c r="B272" s="3"/>
      <c r="C272" s="3"/>
      <c r="D272" s="28"/>
      <c r="E272" s="8"/>
      <c r="H272" s="9"/>
      <c r="I272" s="10"/>
      <c r="J272" s="5"/>
    </row>
    <row r="273" spans="1:10" ht="15.75">
      <c r="A273" s="13" t="s">
        <v>23</v>
      </c>
      <c r="B273" s="13" t="s">
        <v>24</v>
      </c>
      <c r="C273" s="13" t="s">
        <v>25</v>
      </c>
      <c r="D273" s="69">
        <v>112644371</v>
      </c>
      <c r="E273" s="14">
        <v>112644409</v>
      </c>
      <c r="H273" s="9"/>
      <c r="I273" s="10"/>
      <c r="J273" s="5"/>
    </row>
    <row r="274" spans="1:10">
      <c r="D274" s="35" t="s">
        <v>641</v>
      </c>
    </row>
    <row r="276" spans="1:10">
      <c r="A276" s="1" t="s">
        <v>0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3" t="s">
        <v>940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95" t="s">
        <v>0</v>
      </c>
      <c r="B278" s="95" t="s">
        <v>2</v>
      </c>
      <c r="C278" s="95" t="s">
        <v>3</v>
      </c>
      <c r="D278" s="95" t="s">
        <v>4</v>
      </c>
      <c r="E278" s="95" t="s">
        <v>5</v>
      </c>
      <c r="F278" s="97" t="s">
        <v>6</v>
      </c>
      <c r="G278" s="98"/>
      <c r="H278" s="99"/>
      <c r="I278" s="95" t="s">
        <v>7</v>
      </c>
      <c r="J278" s="95" t="s">
        <v>8</v>
      </c>
    </row>
    <row r="279" spans="1:10">
      <c r="A279" s="96"/>
      <c r="B279" s="96"/>
      <c r="C279" s="96"/>
      <c r="D279" s="96"/>
      <c r="E279" s="96"/>
      <c r="F279" s="4" t="s">
        <v>9</v>
      </c>
      <c r="G279" s="4" t="s">
        <v>10</v>
      </c>
      <c r="H279" s="4" t="s">
        <v>11</v>
      </c>
      <c r="I279" s="96"/>
      <c r="J279" s="96"/>
    </row>
    <row r="280" spans="1:10">
      <c r="A280" s="40" t="s">
        <v>941</v>
      </c>
      <c r="B280" s="41"/>
      <c r="C280" s="42"/>
      <c r="D280" s="70"/>
      <c r="E280" s="71"/>
      <c r="F280" s="9"/>
      <c r="I280" s="10"/>
      <c r="J280" s="5"/>
    </row>
    <row r="281" spans="1:10">
      <c r="A281" s="11" t="s">
        <v>22</v>
      </c>
      <c r="B281" s="3"/>
      <c r="C281" s="3"/>
      <c r="D281" s="7"/>
      <c r="E281" s="8"/>
      <c r="H281" s="9"/>
      <c r="I281" s="10"/>
      <c r="J281" s="5"/>
    </row>
    <row r="282" spans="1:10" ht="15.75">
      <c r="A282" s="13" t="s">
        <v>23</v>
      </c>
      <c r="B282" s="13" t="s">
        <v>24</v>
      </c>
      <c r="C282" s="13" t="s">
        <v>25</v>
      </c>
      <c r="D282" s="28"/>
      <c r="E282" s="14"/>
      <c r="H282" s="9"/>
      <c r="I282" s="10"/>
      <c r="J282" s="5"/>
    </row>
    <row r="285" spans="1:10">
      <c r="A285" s="1" t="s">
        <v>0</v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3" t="s">
        <v>872</v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95" t="s">
        <v>0</v>
      </c>
      <c r="B287" s="95" t="s">
        <v>2</v>
      </c>
      <c r="C287" s="95" t="s">
        <v>3</v>
      </c>
      <c r="D287" s="95" t="s">
        <v>4</v>
      </c>
      <c r="E287" s="95" t="s">
        <v>5</v>
      </c>
      <c r="F287" s="97" t="s">
        <v>6</v>
      </c>
      <c r="G287" s="98"/>
      <c r="H287" s="99"/>
      <c r="I287" s="95" t="s">
        <v>7</v>
      </c>
      <c r="J287" s="95" t="s">
        <v>8</v>
      </c>
    </row>
    <row r="288" spans="1:10">
      <c r="A288" s="96"/>
      <c r="B288" s="96"/>
      <c r="C288" s="96"/>
      <c r="D288" s="96"/>
      <c r="E288" s="96"/>
      <c r="F288" s="4" t="s">
        <v>9</v>
      </c>
      <c r="G288" s="4" t="s">
        <v>10</v>
      </c>
      <c r="H288" s="4" t="s">
        <v>11</v>
      </c>
      <c r="I288" s="96"/>
      <c r="J288" s="96"/>
    </row>
    <row r="289" spans="1:10">
      <c r="A289" s="5" t="s">
        <v>875</v>
      </c>
      <c r="B289" s="6">
        <v>44950.750234814812</v>
      </c>
      <c r="C289" s="5" t="s">
        <v>39</v>
      </c>
      <c r="D289" s="7"/>
      <c r="E289" s="8"/>
      <c r="F289" s="9">
        <v>2779.65</v>
      </c>
      <c r="I289" s="10" t="s">
        <v>9</v>
      </c>
      <c r="J289" s="5" t="s">
        <v>39</v>
      </c>
    </row>
    <row r="290" spans="1:10">
      <c r="A290" s="11" t="s">
        <v>22</v>
      </c>
      <c r="B290" s="3"/>
      <c r="C290" s="3"/>
      <c r="D290" s="7"/>
      <c r="E290" s="8"/>
      <c r="H290" s="9"/>
      <c r="I290" s="10"/>
      <c r="J290" s="5"/>
    </row>
    <row r="291" spans="1:10" ht="15.75">
      <c r="A291" s="13" t="s">
        <v>23</v>
      </c>
      <c r="B291" s="13" t="s">
        <v>24</v>
      </c>
      <c r="C291" s="13" t="s">
        <v>25</v>
      </c>
      <c r="D291" s="69">
        <v>112648866</v>
      </c>
      <c r="E291" s="14">
        <v>112651329</v>
      </c>
      <c r="H291" s="9"/>
      <c r="I291" s="10"/>
      <c r="J291" s="5"/>
    </row>
    <row r="292" spans="1:10">
      <c r="A292" s="5"/>
      <c r="B292" s="6"/>
      <c r="C292" s="5"/>
      <c r="D292" s="35" t="s">
        <v>641</v>
      </c>
      <c r="E292" s="8"/>
      <c r="H292" s="9"/>
      <c r="I292" s="10"/>
      <c r="J292" s="5"/>
    </row>
    <row r="293" spans="1:10">
      <c r="A293" s="5"/>
      <c r="B293" s="6"/>
      <c r="C293" s="5"/>
      <c r="D293" s="7"/>
      <c r="E293" s="8"/>
      <c r="H293" s="9"/>
      <c r="I293" s="10"/>
      <c r="J293" s="5"/>
    </row>
    <row r="294" spans="1:10">
      <c r="A294" s="5" t="s">
        <v>874</v>
      </c>
      <c r="B294" s="6">
        <v>44950.796844699071</v>
      </c>
      <c r="C294" s="5" t="s">
        <v>41</v>
      </c>
      <c r="D294" s="7"/>
      <c r="E294" s="8"/>
      <c r="F294" s="9">
        <v>4332.3999999999996</v>
      </c>
      <c r="I294" s="10" t="s">
        <v>9</v>
      </c>
      <c r="J294" s="5" t="s">
        <v>41</v>
      </c>
    </row>
    <row r="295" spans="1:10">
      <c r="A295" s="5" t="s">
        <v>874</v>
      </c>
      <c r="B295" s="6">
        <v>44950.796844699071</v>
      </c>
      <c r="C295" s="5" t="s">
        <v>41</v>
      </c>
      <c r="D295" s="10"/>
      <c r="E295" s="8"/>
      <c r="H295" s="9">
        <v>84.7</v>
      </c>
      <c r="I295" s="5" t="s">
        <v>36</v>
      </c>
      <c r="J295" s="5" t="s">
        <v>41</v>
      </c>
    </row>
    <row r="296" spans="1:10" ht="15.75">
      <c r="A296" s="11" t="s">
        <v>22</v>
      </c>
      <c r="B296" s="3"/>
      <c r="C296" s="3"/>
      <c r="D296" s="28"/>
      <c r="E296" s="8"/>
      <c r="H296" s="9"/>
      <c r="I296" s="10"/>
      <c r="J296" s="5"/>
    </row>
    <row r="297" spans="1:10" ht="15.75">
      <c r="A297" s="13" t="s">
        <v>23</v>
      </c>
      <c r="B297" s="13" t="s">
        <v>24</v>
      </c>
      <c r="C297" s="13" t="s">
        <v>25</v>
      </c>
      <c r="D297" s="69">
        <v>112648882</v>
      </c>
      <c r="E297" s="14">
        <v>112651333</v>
      </c>
      <c r="H297" s="9"/>
      <c r="I297" s="10"/>
      <c r="J297" s="5"/>
    </row>
    <row r="298" spans="1:10">
      <c r="D298" s="35" t="s">
        <v>641</v>
      </c>
    </row>
    <row r="300" spans="1:10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3" t="s">
        <v>909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95" t="s">
        <v>0</v>
      </c>
      <c r="B302" s="95" t="s">
        <v>2</v>
      </c>
      <c r="C302" s="95" t="s">
        <v>3</v>
      </c>
      <c r="D302" s="95" t="s">
        <v>4</v>
      </c>
      <c r="E302" s="95" t="s">
        <v>5</v>
      </c>
      <c r="F302" s="97" t="s">
        <v>6</v>
      </c>
      <c r="G302" s="98"/>
      <c r="H302" s="99"/>
      <c r="I302" s="95" t="s">
        <v>7</v>
      </c>
      <c r="J302" s="95" t="s">
        <v>8</v>
      </c>
    </row>
    <row r="303" spans="1:10">
      <c r="A303" s="96"/>
      <c r="B303" s="96"/>
      <c r="C303" s="96"/>
      <c r="D303" s="96"/>
      <c r="E303" s="96"/>
      <c r="F303" s="4" t="s">
        <v>9</v>
      </c>
      <c r="G303" s="4" t="s">
        <v>10</v>
      </c>
      <c r="H303" s="4" t="s">
        <v>11</v>
      </c>
      <c r="I303" s="96"/>
      <c r="J303" s="96"/>
    </row>
    <row r="304" spans="1:10">
      <c r="A304" s="5" t="s">
        <v>912</v>
      </c>
      <c r="B304" s="6">
        <v>44951.767980671299</v>
      </c>
      <c r="C304" s="5" t="s">
        <v>39</v>
      </c>
      <c r="D304" s="7"/>
      <c r="E304" s="8"/>
      <c r="F304" s="9">
        <v>2411.0700000000002</v>
      </c>
      <c r="I304" s="10" t="s">
        <v>9</v>
      </c>
      <c r="J304" s="5" t="s">
        <v>39</v>
      </c>
    </row>
    <row r="305" spans="1:10">
      <c r="A305" s="11" t="s">
        <v>22</v>
      </c>
      <c r="B305" s="3"/>
      <c r="C305" s="3"/>
      <c r="D305" s="7"/>
      <c r="E305" s="8"/>
      <c r="H305" s="9"/>
      <c r="I305" s="10"/>
      <c r="J305" s="5"/>
    </row>
    <row r="306" spans="1:10" ht="15.75">
      <c r="A306" s="13" t="s">
        <v>23</v>
      </c>
      <c r="B306" s="13" t="s">
        <v>24</v>
      </c>
      <c r="C306" s="13" t="s">
        <v>25</v>
      </c>
      <c r="D306" s="69">
        <v>112659390</v>
      </c>
      <c r="E306" s="14">
        <v>112659530</v>
      </c>
      <c r="H306" s="9"/>
      <c r="I306" s="10"/>
      <c r="J306" s="5"/>
    </row>
    <row r="307" spans="1:10">
      <c r="A307" s="5"/>
      <c r="B307" s="6"/>
      <c r="C307" s="5"/>
      <c r="D307" s="35" t="s">
        <v>641</v>
      </c>
      <c r="E307" s="8"/>
      <c r="H307" s="9"/>
      <c r="I307" s="10"/>
      <c r="J307" s="5"/>
    </row>
    <row r="308" spans="1:10">
      <c r="A308" s="5"/>
      <c r="B308" s="6"/>
      <c r="C308" s="5"/>
      <c r="D308" s="7"/>
      <c r="E308" s="8"/>
      <c r="H308" s="9"/>
      <c r="I308" s="10"/>
      <c r="J308" s="5"/>
    </row>
    <row r="309" spans="1:10">
      <c r="A309" s="5" t="s">
        <v>911</v>
      </c>
      <c r="B309" s="6">
        <v>44951.79567929398</v>
      </c>
      <c r="C309" s="5" t="s">
        <v>41</v>
      </c>
      <c r="D309" s="7"/>
      <c r="E309" s="8"/>
      <c r="F309" s="9">
        <v>3608.4</v>
      </c>
      <c r="I309" s="10" t="s">
        <v>9</v>
      </c>
      <c r="J309" s="5" t="s">
        <v>41</v>
      </c>
    </row>
    <row r="310" spans="1:10">
      <c r="A310" s="5" t="s">
        <v>911</v>
      </c>
      <c r="B310" s="6">
        <v>44951.79567929398</v>
      </c>
      <c r="C310" s="5" t="s">
        <v>41</v>
      </c>
      <c r="D310" s="10"/>
      <c r="E310" s="8"/>
      <c r="H310" s="9">
        <v>337.7</v>
      </c>
      <c r="I310" s="5" t="s">
        <v>36</v>
      </c>
      <c r="J310" s="5" t="s">
        <v>41</v>
      </c>
    </row>
    <row r="311" spans="1:10" ht="15.75">
      <c r="A311" s="11" t="s">
        <v>22</v>
      </c>
      <c r="B311" s="3"/>
      <c r="C311" s="3"/>
      <c r="D311" s="28"/>
      <c r="E311" s="8"/>
      <c r="H311" s="9"/>
      <c r="I311" s="10"/>
      <c r="J311" s="5"/>
    </row>
    <row r="312" spans="1:10" ht="15.75">
      <c r="A312" s="13" t="s">
        <v>23</v>
      </c>
      <c r="B312" s="13" t="s">
        <v>24</v>
      </c>
      <c r="C312" s="13" t="s">
        <v>25</v>
      </c>
      <c r="D312" s="69">
        <v>112659391</v>
      </c>
      <c r="E312" s="14">
        <v>112659531</v>
      </c>
      <c r="H312" s="9"/>
      <c r="I312" s="10"/>
      <c r="J312" s="5"/>
    </row>
    <row r="313" spans="1:10">
      <c r="A313" s="5"/>
      <c r="B313" s="6"/>
      <c r="C313" s="5"/>
      <c r="D313" s="35" t="s">
        <v>641</v>
      </c>
      <c r="E313" s="8"/>
      <c r="H313" s="9"/>
      <c r="I313" s="10"/>
      <c r="J313" s="5"/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946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5" t="s">
        <v>0</v>
      </c>
      <c r="B317" s="95" t="s">
        <v>2</v>
      </c>
      <c r="C317" s="95" t="s">
        <v>3</v>
      </c>
      <c r="D317" s="95" t="s">
        <v>4</v>
      </c>
      <c r="E317" s="95" t="s">
        <v>5</v>
      </c>
      <c r="F317" s="97" t="s">
        <v>6</v>
      </c>
      <c r="G317" s="98"/>
      <c r="H317" s="99"/>
      <c r="I317" s="95" t="s">
        <v>7</v>
      </c>
      <c r="J317" s="95" t="s">
        <v>8</v>
      </c>
    </row>
    <row r="318" spans="1:10">
      <c r="A318" s="96"/>
      <c r="B318" s="96"/>
      <c r="C318" s="96"/>
      <c r="D318" s="96"/>
      <c r="E318" s="96"/>
      <c r="F318" s="4" t="s">
        <v>9</v>
      </c>
      <c r="G318" s="4" t="s">
        <v>10</v>
      </c>
      <c r="H318" s="4" t="s">
        <v>11</v>
      </c>
      <c r="I318" s="96"/>
      <c r="J318" s="96"/>
    </row>
    <row r="319" spans="1:10">
      <c r="A319" s="5" t="s">
        <v>949</v>
      </c>
      <c r="B319" s="6">
        <v>44952.750402164354</v>
      </c>
      <c r="C319" s="5" t="s">
        <v>39</v>
      </c>
      <c r="D319" s="7"/>
      <c r="E319" s="8"/>
      <c r="F319" s="9">
        <v>4633.9399999999996</v>
      </c>
      <c r="I319" s="10" t="s">
        <v>9</v>
      </c>
      <c r="J319" s="5" t="s">
        <v>39</v>
      </c>
    </row>
    <row r="320" spans="1:10">
      <c r="A320" s="11" t="s">
        <v>22</v>
      </c>
      <c r="B320" s="3"/>
      <c r="C320" s="3"/>
      <c r="D320" s="7"/>
      <c r="E320" s="8"/>
      <c r="H320" s="9"/>
      <c r="I320" s="10"/>
      <c r="J320" s="5"/>
    </row>
    <row r="321" spans="1:10" ht="15.75">
      <c r="A321" s="13" t="s">
        <v>23</v>
      </c>
      <c r="B321" s="13" t="s">
        <v>24</v>
      </c>
      <c r="C321" s="13" t="s">
        <v>25</v>
      </c>
      <c r="D321" s="28">
        <v>112672280</v>
      </c>
      <c r="E321" s="14">
        <v>112672333</v>
      </c>
      <c r="H321" s="9"/>
      <c r="I321" s="10"/>
      <c r="J321" s="5"/>
    </row>
    <row r="322" spans="1:10">
      <c r="A322" s="5"/>
      <c r="B322" s="6"/>
      <c r="C322" s="5"/>
      <c r="D322" s="7"/>
      <c r="E322" s="8"/>
      <c r="H322" s="9"/>
      <c r="I322" s="10"/>
      <c r="J322" s="5"/>
    </row>
    <row r="323" spans="1:10">
      <c r="A323" s="5"/>
      <c r="B323" s="6"/>
      <c r="C323" s="5"/>
      <c r="D323" s="7"/>
      <c r="E323" s="8"/>
      <c r="H323" s="9"/>
      <c r="I323" s="10"/>
      <c r="J323" s="5"/>
    </row>
    <row r="324" spans="1:10">
      <c r="A324" s="5" t="s">
        <v>948</v>
      </c>
      <c r="B324" s="6">
        <v>44952.796664421294</v>
      </c>
      <c r="C324" s="5" t="s">
        <v>41</v>
      </c>
      <c r="D324" s="7"/>
      <c r="E324" s="8"/>
      <c r="F324" s="9">
        <v>4659.3100000000004</v>
      </c>
      <c r="I324" s="10" t="s">
        <v>9</v>
      </c>
      <c r="J324" s="5" t="s">
        <v>41</v>
      </c>
    </row>
    <row r="325" spans="1:10">
      <c r="A325" s="5" t="s">
        <v>948</v>
      </c>
      <c r="B325" s="6">
        <v>44952.796664421294</v>
      </c>
      <c r="C325" s="5" t="s">
        <v>41</v>
      </c>
      <c r="D325" s="7"/>
      <c r="E325" s="8"/>
      <c r="H325" s="9">
        <v>349.84</v>
      </c>
      <c r="I325" s="5" t="s">
        <v>36</v>
      </c>
      <c r="J325" s="5" t="s">
        <v>41</v>
      </c>
    </row>
    <row r="326" spans="1:10">
      <c r="A326" s="11" t="s">
        <v>22</v>
      </c>
      <c r="B326" s="3"/>
      <c r="C326" s="3"/>
      <c r="D326" s="7"/>
      <c r="E326" s="8"/>
      <c r="H326" s="9"/>
      <c r="I326" s="10"/>
      <c r="J326" s="5"/>
    </row>
    <row r="327" spans="1:10" ht="15.75">
      <c r="A327" s="13" t="s">
        <v>23</v>
      </c>
      <c r="B327" s="13" t="s">
        <v>24</v>
      </c>
      <c r="C327" s="13" t="s">
        <v>25</v>
      </c>
      <c r="D327" s="28">
        <v>112672282</v>
      </c>
      <c r="E327" s="14">
        <v>112672335</v>
      </c>
      <c r="H327" s="9"/>
      <c r="I327" s="10"/>
      <c r="J327" s="5"/>
    </row>
    <row r="328" spans="1:10">
      <c r="A328" s="5"/>
      <c r="B328" s="6"/>
      <c r="C328" s="5"/>
      <c r="D328" s="7"/>
      <c r="E328" s="8"/>
      <c r="H328" s="9"/>
      <c r="I328" s="10"/>
      <c r="J328" s="5"/>
    </row>
    <row r="330" spans="1:10">
      <c r="A330" s="1" t="s">
        <v>0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3" t="s">
        <v>985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95" t="s">
        <v>0</v>
      </c>
      <c r="B332" s="95" t="s">
        <v>2</v>
      </c>
      <c r="C332" s="95" t="s">
        <v>3</v>
      </c>
      <c r="D332" s="95" t="s">
        <v>4</v>
      </c>
      <c r="E332" s="95" t="s">
        <v>5</v>
      </c>
      <c r="F332" s="97" t="s">
        <v>6</v>
      </c>
      <c r="G332" s="98"/>
      <c r="H332" s="99"/>
      <c r="I332" s="95" t="s">
        <v>7</v>
      </c>
      <c r="J332" s="95" t="s">
        <v>8</v>
      </c>
    </row>
    <row r="333" spans="1:10">
      <c r="A333" s="96"/>
      <c r="B333" s="96"/>
      <c r="C333" s="96"/>
      <c r="D333" s="96"/>
      <c r="E333" s="96"/>
      <c r="F333" s="4" t="s">
        <v>9</v>
      </c>
      <c r="G333" s="4" t="s">
        <v>10</v>
      </c>
      <c r="H333" s="4" t="s">
        <v>11</v>
      </c>
      <c r="I333" s="96"/>
      <c r="J333" s="96"/>
    </row>
    <row r="334" spans="1:10">
      <c r="A334" s="5" t="s">
        <v>991</v>
      </c>
      <c r="B334" s="6">
        <v>44953.750473587963</v>
      </c>
      <c r="C334" s="5" t="s">
        <v>39</v>
      </c>
      <c r="D334" s="7"/>
      <c r="E334" s="8"/>
      <c r="F334" s="9">
        <v>3701.52</v>
      </c>
      <c r="I334" s="10" t="s">
        <v>9</v>
      </c>
      <c r="J334" s="5" t="s">
        <v>39</v>
      </c>
    </row>
    <row r="335" spans="1:10">
      <c r="A335" s="11" t="s">
        <v>22</v>
      </c>
      <c r="B335" s="3"/>
      <c r="C335" s="3"/>
      <c r="D335" s="7"/>
      <c r="E335" s="8"/>
      <c r="H335" s="9"/>
      <c r="I335" s="5"/>
      <c r="J335" s="8"/>
    </row>
    <row r="336" spans="1:10" ht="15.75">
      <c r="A336" s="13" t="s">
        <v>23</v>
      </c>
      <c r="B336" s="13" t="s">
        <v>24</v>
      </c>
      <c r="C336" s="13" t="s">
        <v>25</v>
      </c>
      <c r="D336" s="28">
        <v>112672284</v>
      </c>
      <c r="E336" s="14">
        <v>112672336</v>
      </c>
      <c r="H336" s="9"/>
      <c r="I336" s="5"/>
      <c r="J336" s="8"/>
    </row>
    <row r="337" spans="1:10">
      <c r="A337" s="5"/>
      <c r="B337" s="6"/>
      <c r="C337" s="5"/>
      <c r="D337" s="7"/>
      <c r="E337" s="8"/>
      <c r="H337" s="9"/>
      <c r="I337" s="5"/>
      <c r="J337" s="8"/>
    </row>
    <row r="338" spans="1:10">
      <c r="A338" s="5"/>
      <c r="B338" s="6"/>
      <c r="C338" s="5"/>
      <c r="D338" s="7"/>
      <c r="E338" s="8"/>
      <c r="H338" s="9"/>
      <c r="I338" s="5"/>
      <c r="J338" s="8"/>
    </row>
    <row r="339" spans="1:10">
      <c r="A339" s="5" t="s">
        <v>990</v>
      </c>
      <c r="B339" s="6">
        <v>44953.791897777781</v>
      </c>
      <c r="C339" s="5" t="s">
        <v>41</v>
      </c>
      <c r="D339" s="7"/>
      <c r="E339" s="8"/>
      <c r="F339" s="9">
        <v>3996.96</v>
      </c>
      <c r="I339" s="10" t="s">
        <v>9</v>
      </c>
      <c r="J339" s="5" t="s">
        <v>41</v>
      </c>
    </row>
    <row r="340" spans="1:10">
      <c r="A340" s="5" t="s">
        <v>990</v>
      </c>
      <c r="B340" s="6">
        <v>44953.791897777781</v>
      </c>
      <c r="C340" s="5" t="s">
        <v>41</v>
      </c>
      <c r="D340" s="7"/>
      <c r="E340" s="8"/>
      <c r="H340" s="9">
        <v>334.7</v>
      </c>
      <c r="I340" s="5" t="s">
        <v>36</v>
      </c>
      <c r="J340" s="5" t="s">
        <v>41</v>
      </c>
    </row>
    <row r="341" spans="1:10">
      <c r="A341" s="11" t="s">
        <v>22</v>
      </c>
      <c r="B341" s="3"/>
      <c r="C341" s="3"/>
      <c r="D341" s="7"/>
      <c r="E341" s="8"/>
      <c r="H341" s="9"/>
      <c r="I341" s="5"/>
      <c r="J341" s="8"/>
    </row>
    <row r="342" spans="1:10" ht="15.75">
      <c r="A342" s="13" t="s">
        <v>23</v>
      </c>
      <c r="B342" s="13" t="s">
        <v>24</v>
      </c>
      <c r="C342" s="13" t="s">
        <v>25</v>
      </c>
      <c r="D342" s="28">
        <v>112672287</v>
      </c>
      <c r="E342" s="14">
        <v>112672337</v>
      </c>
      <c r="H342" s="9"/>
      <c r="I342" s="5"/>
      <c r="J342" s="8"/>
    </row>
    <row r="343" spans="1:10">
      <c r="A343" s="5"/>
      <c r="B343" s="6"/>
      <c r="C343" s="5"/>
      <c r="D343" s="7"/>
      <c r="E343" s="8"/>
      <c r="H343" s="9"/>
      <c r="I343" s="5"/>
      <c r="J343" s="8"/>
    </row>
    <row r="344" spans="1:10">
      <c r="A344" s="5"/>
      <c r="B344" s="6"/>
      <c r="C344" s="5"/>
      <c r="D344" s="7"/>
      <c r="E344" s="8"/>
      <c r="H344" s="9"/>
      <c r="I344" s="5"/>
      <c r="J344" s="8"/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981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95" t="s">
        <v>0</v>
      </c>
      <c r="B347" s="95" t="s">
        <v>2</v>
      </c>
      <c r="C347" s="95" t="s">
        <v>3</v>
      </c>
      <c r="D347" s="95" t="s">
        <v>4</v>
      </c>
      <c r="E347" s="95" t="s">
        <v>5</v>
      </c>
      <c r="F347" s="97" t="s">
        <v>6</v>
      </c>
      <c r="G347" s="98"/>
      <c r="H347" s="99"/>
      <c r="I347" s="95" t="s">
        <v>7</v>
      </c>
      <c r="J347" s="95" t="s">
        <v>8</v>
      </c>
    </row>
    <row r="348" spans="1:10">
      <c r="A348" s="96"/>
      <c r="B348" s="96"/>
      <c r="C348" s="96"/>
      <c r="D348" s="96"/>
      <c r="E348" s="96"/>
      <c r="F348" s="4" t="s">
        <v>9</v>
      </c>
      <c r="G348" s="4" t="s">
        <v>10</v>
      </c>
      <c r="H348" s="4" t="s">
        <v>11</v>
      </c>
      <c r="I348" s="96"/>
      <c r="J348" s="96"/>
    </row>
    <row r="349" spans="1:10">
      <c r="A349" s="5" t="s">
        <v>989</v>
      </c>
      <c r="B349" s="6">
        <v>44954.584199456018</v>
      </c>
      <c r="C349" s="5" t="s">
        <v>39</v>
      </c>
      <c r="D349" s="7"/>
      <c r="E349" s="8"/>
      <c r="F349" s="9">
        <v>1200.0999999999999</v>
      </c>
      <c r="I349" s="10" t="s">
        <v>9</v>
      </c>
      <c r="J349" s="5" t="s">
        <v>39</v>
      </c>
    </row>
    <row r="350" spans="1:10">
      <c r="A350" s="11" t="s">
        <v>22</v>
      </c>
      <c r="B350" s="3"/>
      <c r="C350" s="3"/>
      <c r="D350" s="7"/>
      <c r="E350" s="8"/>
      <c r="H350" s="9"/>
      <c r="I350" s="5"/>
      <c r="J350" s="8"/>
    </row>
    <row r="351" spans="1:10" ht="15.75">
      <c r="A351" s="13" t="s">
        <v>23</v>
      </c>
      <c r="B351" s="13" t="s">
        <v>24</v>
      </c>
      <c r="C351" s="13" t="s">
        <v>25</v>
      </c>
      <c r="D351" s="28">
        <v>112673660</v>
      </c>
      <c r="E351" s="14">
        <v>112674582</v>
      </c>
      <c r="H351" s="9"/>
      <c r="I351" s="5"/>
      <c r="J351" s="8"/>
    </row>
    <row r="352" spans="1:10">
      <c r="A352" s="5"/>
      <c r="B352" s="6"/>
      <c r="C352" s="5"/>
      <c r="D352" s="7"/>
      <c r="E352" s="8"/>
      <c r="H352" s="9"/>
      <c r="I352" s="5"/>
      <c r="J352" s="8"/>
    </row>
    <row r="353" spans="1:10">
      <c r="A353" s="5"/>
      <c r="B353" s="6"/>
      <c r="C353" s="5"/>
      <c r="D353" s="7"/>
      <c r="E353" s="8"/>
      <c r="H353" s="9"/>
      <c r="I353" s="5"/>
      <c r="J353" s="8"/>
    </row>
    <row r="354" spans="1:10">
      <c r="A354" s="5" t="s">
        <v>988</v>
      </c>
      <c r="B354" s="6">
        <v>44954.586039988426</v>
      </c>
      <c r="C354" s="5" t="s">
        <v>41</v>
      </c>
      <c r="D354" s="7"/>
      <c r="E354" s="8"/>
      <c r="F354" s="9">
        <v>3412.88</v>
      </c>
      <c r="I354" s="10" t="s">
        <v>9</v>
      </c>
      <c r="J354" s="5" t="s">
        <v>41</v>
      </c>
    </row>
    <row r="355" spans="1:10">
      <c r="A355" s="5" t="s">
        <v>988</v>
      </c>
      <c r="B355" s="6">
        <v>44954.586039988426</v>
      </c>
      <c r="C355" s="5" t="s">
        <v>41</v>
      </c>
      <c r="D355" s="7"/>
      <c r="E355" s="8"/>
      <c r="H355" s="9">
        <v>188.65</v>
      </c>
      <c r="I355" s="5" t="s">
        <v>36</v>
      </c>
      <c r="J355" s="5" t="s">
        <v>41</v>
      </c>
    </row>
    <row r="356" spans="1:10">
      <c r="A356" s="11" t="s">
        <v>22</v>
      </c>
      <c r="B356" s="3"/>
      <c r="C356" s="3"/>
      <c r="D356" s="7"/>
      <c r="E356" s="8"/>
      <c r="H356" s="9"/>
      <c r="I356" s="5"/>
      <c r="J356" s="8"/>
    </row>
    <row r="357" spans="1:10" ht="15.75">
      <c r="A357" s="13" t="s">
        <v>23</v>
      </c>
      <c r="B357" s="13" t="s">
        <v>24</v>
      </c>
      <c r="C357" s="13" t="s">
        <v>25</v>
      </c>
      <c r="D357" s="28">
        <v>112673663</v>
      </c>
      <c r="E357" s="14">
        <v>112674681</v>
      </c>
      <c r="H357" s="9"/>
      <c r="I357" s="5"/>
      <c r="J357" s="8"/>
    </row>
    <row r="360" spans="1:10">
      <c r="A360" s="1" t="s">
        <v>0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3" t="s">
        <v>1052</v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>
      <c r="A362" s="95" t="s">
        <v>0</v>
      </c>
      <c r="B362" s="95" t="s">
        <v>2</v>
      </c>
      <c r="C362" s="95" t="s">
        <v>3</v>
      </c>
      <c r="D362" s="95" t="s">
        <v>4</v>
      </c>
      <c r="E362" s="95" t="s">
        <v>5</v>
      </c>
      <c r="F362" s="97" t="s">
        <v>6</v>
      </c>
      <c r="G362" s="98"/>
      <c r="H362" s="99"/>
      <c r="I362" s="95" t="s">
        <v>7</v>
      </c>
      <c r="J362" s="95" t="s">
        <v>8</v>
      </c>
    </row>
    <row r="363" spans="1:10">
      <c r="A363" s="96"/>
      <c r="B363" s="96"/>
      <c r="C363" s="96"/>
      <c r="D363" s="96"/>
      <c r="E363" s="96"/>
      <c r="F363" s="4" t="s">
        <v>9</v>
      </c>
      <c r="G363" s="4" t="s">
        <v>10</v>
      </c>
      <c r="H363" s="4" t="s">
        <v>11</v>
      </c>
      <c r="I363" s="96"/>
      <c r="J363" s="96"/>
    </row>
    <row r="364" spans="1:10">
      <c r="A364" s="5" t="s">
        <v>1055</v>
      </c>
      <c r="B364" s="6">
        <v>44956.751551608795</v>
      </c>
      <c r="C364" s="5" t="s">
        <v>41</v>
      </c>
      <c r="D364" s="7"/>
      <c r="E364" s="8"/>
      <c r="F364" s="9">
        <v>4560.26</v>
      </c>
      <c r="I364" s="10" t="s">
        <v>9</v>
      </c>
      <c r="J364" s="5" t="s">
        <v>41</v>
      </c>
    </row>
    <row r="365" spans="1:10">
      <c r="A365" s="5" t="s">
        <v>1055</v>
      </c>
      <c r="B365" s="6">
        <v>44956.751551608795</v>
      </c>
      <c r="C365" s="5" t="s">
        <v>41</v>
      </c>
      <c r="D365" s="7"/>
      <c r="E365" s="8"/>
      <c r="H365" s="9">
        <v>286.56</v>
      </c>
      <c r="I365" s="5" t="s">
        <v>36</v>
      </c>
      <c r="J365" s="5" t="s">
        <v>41</v>
      </c>
    </row>
    <row r="366" spans="1:10">
      <c r="A366" s="11" t="s">
        <v>22</v>
      </c>
      <c r="B366" s="3"/>
      <c r="C366" s="3"/>
      <c r="D366" s="7"/>
      <c r="E366" s="8"/>
      <c r="G366" s="9"/>
      <c r="I366" s="10"/>
      <c r="J366" s="8"/>
    </row>
    <row r="367" spans="1:10" ht="15.75">
      <c r="A367" s="13" t="s">
        <v>23</v>
      </c>
      <c r="B367" s="13" t="s">
        <v>24</v>
      </c>
      <c r="C367" s="13" t="s">
        <v>25</v>
      </c>
      <c r="D367" s="28">
        <v>112691556</v>
      </c>
      <c r="E367" s="14">
        <v>112691857</v>
      </c>
      <c r="G367" s="9"/>
      <c r="I367" s="10"/>
      <c r="J367" s="8"/>
    </row>
    <row r="368" spans="1:10" ht="15.75">
      <c r="A368" s="5"/>
      <c r="B368" s="6"/>
      <c r="C368" s="5"/>
      <c r="D368" s="69">
        <v>112691619</v>
      </c>
      <c r="E368" s="34">
        <v>112691830</v>
      </c>
      <c r="F368" s="35" t="s">
        <v>1126</v>
      </c>
      <c r="G368" s="9"/>
      <c r="I368" s="10"/>
      <c r="J368" s="8"/>
    </row>
    <row r="369" spans="1:10">
      <c r="A369" s="17" t="s">
        <v>1211</v>
      </c>
      <c r="B369" s="17"/>
      <c r="C369" s="17"/>
    </row>
    <row r="370" spans="1:10">
      <c r="A370" s="5"/>
      <c r="B370" s="6"/>
      <c r="C370" s="5"/>
      <c r="D370" s="7"/>
      <c r="E370" s="8"/>
      <c r="G370" s="9"/>
      <c r="I370" s="10"/>
      <c r="J370" s="8"/>
    </row>
    <row r="371" spans="1:10">
      <c r="A371" s="5" t="s">
        <v>1054</v>
      </c>
      <c r="B371" s="6">
        <v>44956.794391215277</v>
      </c>
      <c r="C371" s="5" t="s">
        <v>39</v>
      </c>
      <c r="D371" s="7"/>
      <c r="E371" s="8"/>
      <c r="F371" s="9">
        <v>3215.47</v>
      </c>
      <c r="I371" s="10" t="s">
        <v>9</v>
      </c>
      <c r="J371" s="5" t="s">
        <v>39</v>
      </c>
    </row>
    <row r="372" spans="1:10">
      <c r="A372" s="11" t="s">
        <v>22</v>
      </c>
      <c r="B372" s="3"/>
      <c r="C372" s="3"/>
      <c r="D372" s="7"/>
      <c r="E372" s="8"/>
      <c r="G372" s="9"/>
      <c r="I372" s="10"/>
      <c r="J372" s="8"/>
    </row>
    <row r="373" spans="1:10" ht="15.75">
      <c r="A373" s="13" t="s">
        <v>23</v>
      </c>
      <c r="B373" s="13" t="s">
        <v>24</v>
      </c>
      <c r="C373" s="13" t="s">
        <v>25</v>
      </c>
      <c r="D373" s="28">
        <v>112691558</v>
      </c>
      <c r="E373" s="14">
        <v>112691872</v>
      </c>
      <c r="G373" s="9"/>
      <c r="I373" s="10"/>
      <c r="J373" s="8"/>
    </row>
    <row r="374" spans="1:10" ht="15.75">
      <c r="D374" s="69">
        <v>112691620</v>
      </c>
      <c r="E374" s="34">
        <v>112691831</v>
      </c>
      <c r="F374" s="35" t="s">
        <v>1126</v>
      </c>
    </row>
    <row r="375" spans="1:10">
      <c r="A375" s="17" t="s">
        <v>1211</v>
      </c>
      <c r="B375" s="17"/>
      <c r="C375" s="17"/>
    </row>
    <row r="377" spans="1:10">
      <c r="A377" s="1" t="s">
        <v>0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3" t="s">
        <v>1093</v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95" t="s">
        <v>0</v>
      </c>
      <c r="B379" s="95" t="s">
        <v>2</v>
      </c>
      <c r="C379" s="95" t="s">
        <v>3</v>
      </c>
      <c r="D379" s="95" t="s">
        <v>4</v>
      </c>
      <c r="E379" s="95" t="s">
        <v>5</v>
      </c>
      <c r="F379" s="97" t="s">
        <v>6</v>
      </c>
      <c r="G379" s="98"/>
      <c r="H379" s="99"/>
      <c r="I379" s="95" t="s">
        <v>7</v>
      </c>
      <c r="J379" s="95" t="s">
        <v>8</v>
      </c>
    </row>
    <row r="380" spans="1:10">
      <c r="A380" s="96"/>
      <c r="B380" s="96"/>
      <c r="C380" s="96"/>
      <c r="D380" s="96"/>
      <c r="E380" s="96"/>
      <c r="F380" s="4" t="s">
        <v>9</v>
      </c>
      <c r="G380" s="4" t="s">
        <v>10</v>
      </c>
      <c r="H380" s="4" t="s">
        <v>11</v>
      </c>
      <c r="I380" s="96"/>
      <c r="J380" s="96"/>
    </row>
    <row r="381" spans="1:10">
      <c r="A381" s="5" t="s">
        <v>1096</v>
      </c>
      <c r="B381" s="6">
        <v>44957.756955289355</v>
      </c>
      <c r="C381" s="5" t="s">
        <v>41</v>
      </c>
      <c r="D381" s="10"/>
      <c r="E381" s="8"/>
      <c r="F381" s="9">
        <v>3968.9</v>
      </c>
      <c r="I381" s="10" t="s">
        <v>9</v>
      </c>
      <c r="J381" s="5" t="s">
        <v>41</v>
      </c>
    </row>
    <row r="382" spans="1:10">
      <c r="A382" s="5" t="s">
        <v>1096</v>
      </c>
      <c r="B382" s="6">
        <v>44957.756955289355</v>
      </c>
      <c r="C382" s="5" t="s">
        <v>41</v>
      </c>
      <c r="D382" s="10"/>
      <c r="E382" s="8"/>
      <c r="H382" s="9">
        <v>338.45</v>
      </c>
      <c r="I382" s="5" t="s">
        <v>36</v>
      </c>
      <c r="J382" s="5" t="s">
        <v>41</v>
      </c>
    </row>
    <row r="383" spans="1:10">
      <c r="A383" s="11" t="s">
        <v>22</v>
      </c>
      <c r="B383" s="3"/>
      <c r="C383" s="3"/>
      <c r="D383" s="7"/>
      <c r="E383" s="8"/>
      <c r="G383" s="9"/>
      <c r="I383" s="10"/>
      <c r="J383" s="5"/>
    </row>
    <row r="384" spans="1:10" ht="15.75">
      <c r="A384" s="13" t="s">
        <v>23</v>
      </c>
      <c r="B384" s="13" t="s">
        <v>24</v>
      </c>
      <c r="C384" s="13" t="s">
        <v>25</v>
      </c>
      <c r="D384" s="69">
        <v>112692562</v>
      </c>
      <c r="E384" s="14">
        <v>112692803</v>
      </c>
      <c r="G384" s="9"/>
      <c r="I384" s="10"/>
      <c r="J384" s="5"/>
    </row>
    <row r="385" spans="1:10">
      <c r="A385" s="5"/>
      <c r="B385" s="6"/>
      <c r="C385" s="5"/>
      <c r="D385" s="35" t="s">
        <v>641</v>
      </c>
      <c r="E385" s="8"/>
      <c r="G385" s="9"/>
      <c r="I385" s="10"/>
      <c r="J385" s="5"/>
    </row>
    <row r="386" spans="1:10">
      <c r="A386" s="5"/>
      <c r="B386" s="6"/>
      <c r="C386" s="5"/>
      <c r="D386" s="7"/>
      <c r="E386" s="8"/>
      <c r="G386" s="9"/>
      <c r="I386" s="10"/>
      <c r="J386" s="5"/>
    </row>
    <row r="387" spans="1:10">
      <c r="A387" s="5" t="s">
        <v>1095</v>
      </c>
      <c r="B387" s="6">
        <v>44957.768696030093</v>
      </c>
      <c r="C387" s="5" t="s">
        <v>39</v>
      </c>
      <c r="D387" s="10"/>
      <c r="E387" s="8"/>
      <c r="F387" s="9">
        <v>3692.33</v>
      </c>
      <c r="I387" s="10" t="s">
        <v>9</v>
      </c>
      <c r="J387" s="5" t="s">
        <v>39</v>
      </c>
    </row>
    <row r="388" spans="1:10">
      <c r="A388" s="11" t="s">
        <v>22</v>
      </c>
      <c r="B388" s="3"/>
      <c r="C388" s="3"/>
      <c r="D388" s="7"/>
      <c r="E388" s="8"/>
      <c r="G388" s="9"/>
      <c r="I388" s="10"/>
      <c r="J388" s="5"/>
    </row>
    <row r="389" spans="1:10" ht="15.75">
      <c r="A389" s="13" t="s">
        <v>23</v>
      </c>
      <c r="B389" s="13" t="s">
        <v>24</v>
      </c>
      <c r="C389" s="13" t="s">
        <v>25</v>
      </c>
      <c r="D389" s="69">
        <v>112692563</v>
      </c>
      <c r="E389" s="14">
        <v>112692805</v>
      </c>
      <c r="G389" s="9"/>
      <c r="I389" s="10"/>
      <c r="J389" s="5"/>
    </row>
    <row r="390" spans="1:10">
      <c r="D390" s="35" t="s">
        <v>641</v>
      </c>
    </row>
    <row r="392" spans="1:10">
      <c r="A392" s="1" t="s">
        <v>0</v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>
      <c r="A393" s="3" t="s">
        <v>1131</v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95" t="s">
        <v>0</v>
      </c>
      <c r="B394" s="95" t="s">
        <v>2</v>
      </c>
      <c r="C394" s="95" t="s">
        <v>3</v>
      </c>
      <c r="D394" s="95" t="s">
        <v>4</v>
      </c>
      <c r="E394" s="95" t="s">
        <v>5</v>
      </c>
      <c r="F394" s="97" t="s">
        <v>6</v>
      </c>
      <c r="G394" s="98"/>
      <c r="H394" s="99"/>
      <c r="I394" s="95" t="s">
        <v>7</v>
      </c>
      <c r="J394" s="95" t="s">
        <v>8</v>
      </c>
    </row>
    <row r="395" spans="1:10">
      <c r="A395" s="96"/>
      <c r="B395" s="96"/>
      <c r="C395" s="96"/>
      <c r="D395" s="96"/>
      <c r="E395" s="96"/>
      <c r="F395" s="4" t="s">
        <v>9</v>
      </c>
      <c r="G395" s="4" t="s">
        <v>10</v>
      </c>
      <c r="H395" s="4" t="s">
        <v>11</v>
      </c>
      <c r="I395" s="96"/>
      <c r="J395" s="96"/>
    </row>
    <row r="396" spans="1:10">
      <c r="A396" s="5" t="s">
        <v>1134</v>
      </c>
      <c r="B396" s="6">
        <v>44958.793056365743</v>
      </c>
      <c r="C396" s="5" t="s">
        <v>39</v>
      </c>
      <c r="D396" s="7"/>
      <c r="E396" s="8"/>
      <c r="F396" s="9">
        <v>3341.69</v>
      </c>
      <c r="I396" s="10" t="s">
        <v>9</v>
      </c>
      <c r="J396" s="5" t="s">
        <v>39</v>
      </c>
    </row>
    <row r="397" spans="1:10">
      <c r="A397" s="11" t="s">
        <v>22</v>
      </c>
      <c r="B397" s="3"/>
      <c r="C397" s="3"/>
      <c r="D397" s="7"/>
      <c r="E397" s="8"/>
      <c r="F397" s="9"/>
      <c r="I397" s="10"/>
      <c r="J397" s="8"/>
    </row>
    <row r="398" spans="1:10" ht="15.75">
      <c r="A398" s="13" t="s">
        <v>23</v>
      </c>
      <c r="B398" s="13" t="s">
        <v>24</v>
      </c>
      <c r="C398" s="13" t="s">
        <v>25</v>
      </c>
      <c r="D398" s="69">
        <v>112695133</v>
      </c>
      <c r="E398" s="14">
        <v>112695335</v>
      </c>
      <c r="F398" s="9"/>
      <c r="I398" s="10"/>
      <c r="J398" s="8"/>
    </row>
    <row r="399" spans="1:10">
      <c r="A399" s="5"/>
      <c r="B399" s="6"/>
      <c r="C399" s="5"/>
      <c r="D399" s="81" t="s">
        <v>641</v>
      </c>
      <c r="E399" s="8"/>
      <c r="F399" s="9"/>
      <c r="I399" s="10"/>
      <c r="J399" s="8"/>
    </row>
    <row r="400" spans="1:10">
      <c r="A400" s="5"/>
      <c r="B400" s="6"/>
      <c r="C400" s="5"/>
      <c r="D400" s="7"/>
      <c r="E400" s="8"/>
      <c r="F400" s="9"/>
      <c r="I400" s="10"/>
      <c r="J400" s="8"/>
    </row>
    <row r="401" spans="1:10">
      <c r="A401" s="5" t="s">
        <v>1133</v>
      </c>
      <c r="B401" s="6">
        <v>44958.794930775461</v>
      </c>
      <c r="C401" s="5" t="s">
        <v>41</v>
      </c>
      <c r="D401" s="7"/>
      <c r="E401" s="8"/>
      <c r="F401" s="9">
        <v>4903.1099999999997</v>
      </c>
      <c r="I401" s="10" t="s">
        <v>9</v>
      </c>
      <c r="J401" s="5" t="s">
        <v>41</v>
      </c>
    </row>
    <row r="402" spans="1:10">
      <c r="A402" s="5" t="s">
        <v>1133</v>
      </c>
      <c r="B402" s="6">
        <v>44958.794930775461</v>
      </c>
      <c r="C402" s="5" t="s">
        <v>41</v>
      </c>
      <c r="D402" s="7"/>
      <c r="E402" s="8"/>
      <c r="H402" s="9">
        <v>494.3</v>
      </c>
      <c r="I402" s="5" t="s">
        <v>36</v>
      </c>
      <c r="J402" s="5" t="s">
        <v>41</v>
      </c>
    </row>
    <row r="403" spans="1:10">
      <c r="A403" s="11" t="s">
        <v>22</v>
      </c>
      <c r="B403" s="3"/>
      <c r="C403" s="3"/>
      <c r="D403" s="7"/>
      <c r="E403" s="8"/>
      <c r="H403" s="9"/>
      <c r="I403" s="10"/>
      <c r="J403" s="8"/>
    </row>
    <row r="404" spans="1:10" ht="15.75">
      <c r="A404" s="13" t="s">
        <v>23</v>
      </c>
      <c r="B404" s="13" t="s">
        <v>24</v>
      </c>
      <c r="C404" s="13" t="s">
        <v>25</v>
      </c>
      <c r="D404" s="69">
        <v>112695134</v>
      </c>
      <c r="E404" s="14">
        <v>112695336</v>
      </c>
      <c r="H404" s="9"/>
      <c r="I404" s="10"/>
      <c r="J404" s="8"/>
    </row>
    <row r="405" spans="1:10">
      <c r="D405" s="81" t="s">
        <v>641</v>
      </c>
    </row>
    <row r="407" spans="1:10">
      <c r="A407" s="1" t="s">
        <v>0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3" t="s">
        <v>1169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95" t="s">
        <v>0</v>
      </c>
      <c r="B409" s="95" t="s">
        <v>2</v>
      </c>
      <c r="C409" s="95" t="s">
        <v>3</v>
      </c>
      <c r="D409" s="95" t="s">
        <v>4</v>
      </c>
      <c r="E409" s="95" t="s">
        <v>5</v>
      </c>
      <c r="F409" s="97" t="s">
        <v>6</v>
      </c>
      <c r="G409" s="98"/>
      <c r="H409" s="99"/>
      <c r="I409" s="95" t="s">
        <v>7</v>
      </c>
      <c r="J409" s="95" t="s">
        <v>8</v>
      </c>
    </row>
    <row r="410" spans="1:10">
      <c r="A410" s="96"/>
      <c r="B410" s="96"/>
      <c r="C410" s="96"/>
      <c r="D410" s="96"/>
      <c r="E410" s="96"/>
      <c r="F410" s="4" t="s">
        <v>9</v>
      </c>
      <c r="G410" s="4" t="s">
        <v>10</v>
      </c>
      <c r="H410" s="4" t="s">
        <v>11</v>
      </c>
      <c r="I410" s="96"/>
      <c r="J410" s="96"/>
    </row>
    <row r="411" spans="1:10">
      <c r="A411" s="5" t="s">
        <v>1172</v>
      </c>
      <c r="B411" s="6">
        <v>44959.793660127318</v>
      </c>
      <c r="C411" s="5" t="s">
        <v>39</v>
      </c>
      <c r="D411" s="7"/>
      <c r="E411" s="8"/>
      <c r="F411" s="9">
        <v>3371.84</v>
      </c>
      <c r="I411" s="10" t="s">
        <v>9</v>
      </c>
      <c r="J411" s="5" t="s">
        <v>39</v>
      </c>
    </row>
    <row r="412" spans="1:10">
      <c r="A412" s="11" t="s">
        <v>22</v>
      </c>
      <c r="B412" s="3"/>
      <c r="C412" s="3"/>
      <c r="D412" s="7"/>
      <c r="E412" s="8"/>
      <c r="H412" s="9"/>
      <c r="I412" s="10"/>
      <c r="J412" s="5"/>
    </row>
    <row r="413" spans="1:10" ht="15.75">
      <c r="A413" s="13" t="s">
        <v>23</v>
      </c>
      <c r="B413" s="13" t="s">
        <v>24</v>
      </c>
      <c r="C413" s="13" t="s">
        <v>25</v>
      </c>
      <c r="D413" s="69">
        <v>112728636</v>
      </c>
      <c r="E413" s="14">
        <v>112728952</v>
      </c>
      <c r="H413" s="9"/>
      <c r="I413" s="10"/>
      <c r="J413" s="5"/>
    </row>
    <row r="414" spans="1:10">
      <c r="A414" s="5"/>
      <c r="B414" s="6"/>
      <c r="C414" s="5"/>
      <c r="D414" s="81" t="s">
        <v>641</v>
      </c>
      <c r="E414" s="8"/>
      <c r="H414" s="9"/>
      <c r="I414" s="10"/>
      <c r="J414" s="5"/>
    </row>
    <row r="415" spans="1:10">
      <c r="A415" s="5"/>
      <c r="B415" s="6"/>
      <c r="C415" s="5"/>
      <c r="D415" s="7"/>
      <c r="E415" s="8"/>
      <c r="H415" s="9"/>
      <c r="I415" s="10"/>
      <c r="J415" s="5"/>
    </row>
    <row r="416" spans="1:10">
      <c r="A416" s="5" t="s">
        <v>1171</v>
      </c>
      <c r="B416" s="6">
        <v>44959.794112361109</v>
      </c>
      <c r="C416" s="5" t="s">
        <v>41</v>
      </c>
      <c r="D416" s="7"/>
      <c r="E416" s="8"/>
      <c r="F416" s="9">
        <v>5060.51</v>
      </c>
      <c r="I416" s="10" t="s">
        <v>9</v>
      </c>
      <c r="J416" s="5" t="s">
        <v>41</v>
      </c>
    </row>
    <row r="417" spans="1:10">
      <c r="A417" s="5" t="s">
        <v>1171</v>
      </c>
      <c r="B417" s="6">
        <v>44959.794112361109</v>
      </c>
      <c r="C417" s="5" t="s">
        <v>41</v>
      </c>
      <c r="D417" s="7"/>
      <c r="E417" s="8"/>
      <c r="H417" s="9">
        <v>267</v>
      </c>
      <c r="I417" s="5" t="s">
        <v>36</v>
      </c>
      <c r="J417" s="5" t="s">
        <v>41</v>
      </c>
    </row>
    <row r="418" spans="1:10">
      <c r="A418" s="11" t="s">
        <v>22</v>
      </c>
      <c r="B418" s="3"/>
      <c r="C418" s="3"/>
      <c r="D418" s="7"/>
      <c r="E418" s="8"/>
      <c r="H418" s="9"/>
      <c r="I418" s="10"/>
      <c r="J418" s="5"/>
    </row>
    <row r="419" spans="1:10" ht="15.75">
      <c r="A419" s="13" t="s">
        <v>23</v>
      </c>
      <c r="B419" s="13" t="s">
        <v>24</v>
      </c>
      <c r="C419" s="13" t="s">
        <v>25</v>
      </c>
      <c r="D419" s="69">
        <v>112728637</v>
      </c>
      <c r="E419" s="14">
        <v>112728954</v>
      </c>
      <c r="H419" s="9"/>
      <c r="I419" s="10"/>
      <c r="J419" s="5"/>
    </row>
    <row r="420" spans="1:10">
      <c r="D420" s="81" t="s">
        <v>641</v>
      </c>
    </row>
    <row r="422" spans="1:10">
      <c r="A422" s="1" t="s">
        <v>0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3" t="s">
        <v>1217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95" t="s">
        <v>0</v>
      </c>
      <c r="B424" s="95" t="s">
        <v>2</v>
      </c>
      <c r="C424" s="95" t="s">
        <v>3</v>
      </c>
      <c r="D424" s="95" t="s">
        <v>4</v>
      </c>
      <c r="E424" s="95" t="s">
        <v>5</v>
      </c>
      <c r="F424" s="97" t="s">
        <v>6</v>
      </c>
      <c r="G424" s="98"/>
      <c r="H424" s="99"/>
      <c r="I424" s="95" t="s">
        <v>7</v>
      </c>
      <c r="J424" s="95" t="s">
        <v>8</v>
      </c>
    </row>
    <row r="425" spans="1:10">
      <c r="A425" s="96"/>
      <c r="B425" s="96"/>
      <c r="C425" s="96"/>
      <c r="D425" s="96"/>
      <c r="E425" s="96"/>
      <c r="F425" s="4" t="s">
        <v>9</v>
      </c>
      <c r="G425" s="4" t="s">
        <v>10</v>
      </c>
      <c r="H425" s="4" t="s">
        <v>11</v>
      </c>
      <c r="I425" s="96"/>
      <c r="J425" s="96"/>
    </row>
    <row r="426" spans="1:10">
      <c r="A426" s="5" t="s">
        <v>1222</v>
      </c>
      <c r="B426" s="6">
        <v>44960.793993252315</v>
      </c>
      <c r="C426" s="5" t="s">
        <v>278</v>
      </c>
      <c r="D426" s="7"/>
      <c r="E426" s="8"/>
      <c r="F426" s="9">
        <v>7797.75</v>
      </c>
      <c r="I426" s="10" t="s">
        <v>9</v>
      </c>
      <c r="J426" s="5" t="s">
        <v>41</v>
      </c>
    </row>
    <row r="427" spans="1:10">
      <c r="A427" s="11" t="s">
        <v>22</v>
      </c>
      <c r="B427" s="3"/>
      <c r="C427" s="3"/>
      <c r="D427" s="7"/>
      <c r="E427" s="8"/>
      <c r="H427" s="9"/>
      <c r="I427" s="10"/>
      <c r="J427" s="5"/>
    </row>
    <row r="428" spans="1:10" ht="15.75">
      <c r="A428" s="13" t="s">
        <v>23</v>
      </c>
      <c r="B428" s="13" t="s">
        <v>24</v>
      </c>
      <c r="C428" s="13" t="s">
        <v>25</v>
      </c>
      <c r="D428" s="69">
        <v>112728706</v>
      </c>
      <c r="E428" s="14">
        <v>112728955</v>
      </c>
      <c r="H428" s="9"/>
      <c r="I428" s="10"/>
      <c r="J428" s="5"/>
    </row>
    <row r="429" spans="1:10">
      <c r="A429" s="5"/>
      <c r="B429" s="6"/>
      <c r="C429" s="5"/>
      <c r="D429" s="81" t="s">
        <v>641</v>
      </c>
      <c r="E429" s="8"/>
      <c r="H429" s="9"/>
      <c r="I429" s="10"/>
      <c r="J429" s="5"/>
    </row>
    <row r="430" spans="1:10">
      <c r="A430" s="5"/>
      <c r="B430" s="6"/>
      <c r="C430" s="5"/>
      <c r="D430" s="7"/>
      <c r="E430" s="8"/>
      <c r="H430" s="9"/>
      <c r="I430" s="10"/>
      <c r="J430" s="5"/>
    </row>
    <row r="431" spans="1:10">
      <c r="A431" s="5" t="s">
        <v>1221</v>
      </c>
      <c r="B431" s="6">
        <v>44960.795524166664</v>
      </c>
      <c r="C431" s="5" t="s">
        <v>39</v>
      </c>
      <c r="D431" s="7"/>
      <c r="E431" s="8"/>
      <c r="F431" s="9">
        <v>3665.79</v>
      </c>
      <c r="I431" s="10" t="s">
        <v>9</v>
      </c>
      <c r="J431" s="5" t="s">
        <v>39</v>
      </c>
    </row>
    <row r="432" spans="1:10">
      <c r="A432" s="11" t="s">
        <v>22</v>
      </c>
      <c r="B432" s="3"/>
      <c r="C432" s="3"/>
      <c r="D432" s="7"/>
      <c r="E432" s="8"/>
      <c r="H432" s="9"/>
      <c r="I432" s="10"/>
      <c r="J432" s="5"/>
    </row>
    <row r="433" spans="1:10" ht="15.75">
      <c r="A433" s="13" t="s">
        <v>23</v>
      </c>
      <c r="B433" s="13" t="s">
        <v>24</v>
      </c>
      <c r="C433" s="13" t="s">
        <v>25</v>
      </c>
      <c r="D433" s="69">
        <v>112728707</v>
      </c>
      <c r="E433" s="14">
        <v>112728960</v>
      </c>
      <c r="H433" s="9"/>
      <c r="I433" s="10"/>
      <c r="J433" s="5"/>
    </row>
    <row r="434" spans="1:10">
      <c r="A434" s="5"/>
      <c r="B434" s="6"/>
      <c r="C434" s="5"/>
      <c r="D434" s="81" t="s">
        <v>641</v>
      </c>
      <c r="E434" s="8"/>
      <c r="H434" s="9"/>
      <c r="I434" s="10"/>
      <c r="J434" s="5"/>
    </row>
    <row r="435" spans="1:10">
      <c r="A435" s="5"/>
      <c r="B435" s="6"/>
      <c r="C435" s="5"/>
      <c r="D435" s="7"/>
      <c r="E435" s="8"/>
      <c r="H435" s="9"/>
      <c r="I435" s="10"/>
      <c r="J435" s="5"/>
    </row>
    <row r="436" spans="1:10">
      <c r="A436" s="1" t="s">
        <v>0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3" t="s">
        <v>1214</v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>
      <c r="A438" s="95" t="s">
        <v>0</v>
      </c>
      <c r="B438" s="95" t="s">
        <v>2</v>
      </c>
      <c r="C438" s="95" t="s">
        <v>3</v>
      </c>
      <c r="D438" s="95" t="s">
        <v>4</v>
      </c>
      <c r="E438" s="95" t="s">
        <v>5</v>
      </c>
      <c r="F438" s="97" t="s">
        <v>6</v>
      </c>
      <c r="G438" s="98"/>
      <c r="H438" s="99"/>
      <c r="I438" s="95" t="s">
        <v>7</v>
      </c>
      <c r="J438" s="95" t="s">
        <v>8</v>
      </c>
    </row>
    <row r="439" spans="1:10">
      <c r="A439" s="96"/>
      <c r="B439" s="96"/>
      <c r="C439" s="96"/>
      <c r="D439" s="96"/>
      <c r="E439" s="96"/>
      <c r="F439" s="4" t="s">
        <v>9</v>
      </c>
      <c r="G439" s="4" t="s">
        <v>10</v>
      </c>
      <c r="H439" s="4" t="s">
        <v>11</v>
      </c>
      <c r="I439" s="96"/>
      <c r="J439" s="96"/>
    </row>
    <row r="440" spans="1:10">
      <c r="A440" s="5" t="s">
        <v>1220</v>
      </c>
      <c r="B440" s="6">
        <v>44961.584352858794</v>
      </c>
      <c r="C440" s="5" t="s">
        <v>41</v>
      </c>
      <c r="D440" s="7"/>
      <c r="E440" s="8"/>
      <c r="F440" s="9">
        <v>3543.81</v>
      </c>
      <c r="I440" s="10" t="s">
        <v>9</v>
      </c>
      <c r="J440" s="5" t="s">
        <v>41</v>
      </c>
    </row>
    <row r="441" spans="1:10">
      <c r="A441" s="11" t="s">
        <v>22</v>
      </c>
      <c r="B441" s="3"/>
      <c r="C441" s="3"/>
      <c r="D441" s="7"/>
      <c r="E441" s="8"/>
      <c r="H441" s="9"/>
      <c r="I441" s="10"/>
      <c r="J441" s="5"/>
    </row>
    <row r="442" spans="1:10" ht="15.75">
      <c r="A442" s="13" t="s">
        <v>23</v>
      </c>
      <c r="B442" s="13" t="s">
        <v>24</v>
      </c>
      <c r="C442" s="13" t="s">
        <v>25</v>
      </c>
      <c r="D442" s="69">
        <v>112728612</v>
      </c>
      <c r="E442" s="14">
        <v>112728961</v>
      </c>
      <c r="H442" s="9"/>
      <c r="I442" s="10"/>
      <c r="J442" s="5"/>
    </row>
    <row r="443" spans="1:10">
      <c r="A443" s="5"/>
      <c r="B443" s="6"/>
      <c r="C443" s="5"/>
      <c r="D443" s="81" t="s">
        <v>641</v>
      </c>
      <c r="E443" s="8"/>
      <c r="H443" s="9"/>
      <c r="I443" s="10"/>
      <c r="J443" s="5"/>
    </row>
    <row r="444" spans="1:10">
      <c r="A444" s="5"/>
      <c r="B444" s="6"/>
      <c r="C444" s="5"/>
      <c r="D444" s="7"/>
      <c r="E444" s="8"/>
      <c r="H444" s="9"/>
      <c r="I444" s="10"/>
      <c r="J444" s="5"/>
    </row>
    <row r="445" spans="1:10">
      <c r="A445" s="5" t="s">
        <v>1219</v>
      </c>
      <c r="B445" s="6">
        <v>44961.585295787037</v>
      </c>
      <c r="C445" s="5" t="s">
        <v>373</v>
      </c>
      <c r="D445" s="7"/>
      <c r="E445" s="8"/>
      <c r="F445" s="9">
        <v>520.35</v>
      </c>
      <c r="I445" s="10" t="s">
        <v>9</v>
      </c>
      <c r="J445" s="5" t="s">
        <v>39</v>
      </c>
    </row>
    <row r="446" spans="1:10">
      <c r="A446" s="11" t="s">
        <v>22</v>
      </c>
      <c r="B446" s="3"/>
      <c r="C446" s="3"/>
      <c r="D446" s="7"/>
      <c r="E446" s="8"/>
      <c r="H446" s="9"/>
      <c r="I446" s="10"/>
      <c r="J446" s="5"/>
    </row>
    <row r="447" spans="1:10" ht="15.75">
      <c r="A447" s="13" t="s">
        <v>23</v>
      </c>
      <c r="B447" s="13" t="s">
        <v>24</v>
      </c>
      <c r="C447" s="13" t="s">
        <v>25</v>
      </c>
      <c r="D447" s="69">
        <v>112728613</v>
      </c>
      <c r="E447" s="14">
        <v>112728962</v>
      </c>
      <c r="H447" s="9"/>
      <c r="I447" s="10"/>
      <c r="J447" s="5"/>
    </row>
    <row r="448" spans="1:10">
      <c r="D448" s="81" t="s">
        <v>641</v>
      </c>
    </row>
    <row r="450" spans="1:10">
      <c r="A450" s="1" t="s">
        <v>0</v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>
      <c r="A451" s="3" t="s">
        <v>1283</v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>
      <c r="A452" s="95" t="s">
        <v>0</v>
      </c>
      <c r="B452" s="95" t="s">
        <v>2</v>
      </c>
      <c r="C452" s="95" t="s">
        <v>3</v>
      </c>
      <c r="D452" s="95" t="s">
        <v>4</v>
      </c>
      <c r="E452" s="95" t="s">
        <v>5</v>
      </c>
      <c r="F452" s="97" t="s">
        <v>6</v>
      </c>
      <c r="G452" s="98"/>
      <c r="H452" s="99"/>
      <c r="I452" s="95" t="s">
        <v>7</v>
      </c>
      <c r="J452" s="95" t="s">
        <v>8</v>
      </c>
    </row>
    <row r="453" spans="1:10">
      <c r="A453" s="96"/>
      <c r="B453" s="96"/>
      <c r="C453" s="96"/>
      <c r="D453" s="96"/>
      <c r="E453" s="96"/>
      <c r="F453" s="4" t="s">
        <v>9</v>
      </c>
      <c r="G453" s="4" t="s">
        <v>10</v>
      </c>
      <c r="H453" s="4" t="s">
        <v>11</v>
      </c>
      <c r="I453" s="96"/>
      <c r="J453" s="96"/>
    </row>
    <row r="454" spans="1:10">
      <c r="A454" s="5" t="s">
        <v>1286</v>
      </c>
      <c r="B454" s="6">
        <v>44963.792489641201</v>
      </c>
      <c r="C454" s="5" t="s">
        <v>39</v>
      </c>
      <c r="D454" s="7"/>
      <c r="E454" s="8"/>
      <c r="F454" s="9">
        <v>3321.39</v>
      </c>
      <c r="I454" s="10" t="s">
        <v>9</v>
      </c>
      <c r="J454" s="5" t="s">
        <v>39</v>
      </c>
    </row>
    <row r="455" spans="1:10">
      <c r="A455" s="11" t="s">
        <v>22</v>
      </c>
      <c r="B455" s="3"/>
      <c r="C455" s="3"/>
      <c r="D455" s="7"/>
      <c r="E455" s="8"/>
      <c r="H455" s="9"/>
      <c r="I455" s="10"/>
      <c r="J455" s="5"/>
    </row>
    <row r="456" spans="1:10" ht="15.75">
      <c r="A456" s="13" t="s">
        <v>23</v>
      </c>
      <c r="B456" s="13" t="s">
        <v>24</v>
      </c>
      <c r="C456" s="13" t="s">
        <v>25</v>
      </c>
      <c r="D456" s="69">
        <v>112730344</v>
      </c>
      <c r="E456" s="14">
        <v>112730437</v>
      </c>
      <c r="H456" s="9"/>
      <c r="I456" s="10"/>
      <c r="J456" s="5"/>
    </row>
    <row r="457" spans="1:10">
      <c r="A457" s="5"/>
      <c r="B457" s="6"/>
      <c r="C457" s="5"/>
      <c r="D457" s="81" t="s">
        <v>641</v>
      </c>
      <c r="E457" s="8"/>
      <c r="H457" s="9"/>
      <c r="I457" s="10"/>
      <c r="J457" s="5"/>
    </row>
    <row r="458" spans="1:10">
      <c r="A458" s="5"/>
      <c r="B458" s="6"/>
      <c r="C458" s="5"/>
      <c r="D458" s="7"/>
      <c r="E458" s="8"/>
      <c r="H458" s="9"/>
      <c r="I458" s="10"/>
      <c r="J458" s="5"/>
    </row>
    <row r="459" spans="1:10">
      <c r="A459" s="5" t="s">
        <v>1285</v>
      </c>
      <c r="B459" s="6">
        <v>44963.793086412035</v>
      </c>
      <c r="C459" s="5" t="s">
        <v>41</v>
      </c>
      <c r="D459" s="7"/>
      <c r="E459" s="8"/>
      <c r="F459" s="9">
        <v>5953.05</v>
      </c>
      <c r="I459" s="10" t="s">
        <v>9</v>
      </c>
      <c r="J459" s="5" t="s">
        <v>41</v>
      </c>
    </row>
    <row r="460" spans="1:10">
      <c r="A460" s="5" t="s">
        <v>1285</v>
      </c>
      <c r="B460" s="6">
        <v>44963.793086412035</v>
      </c>
      <c r="C460" s="5" t="s">
        <v>41</v>
      </c>
      <c r="D460" s="7"/>
      <c r="E460" s="8"/>
      <c r="H460" s="9">
        <v>205.97</v>
      </c>
      <c r="I460" s="5" t="s">
        <v>36</v>
      </c>
      <c r="J460" s="5" t="s">
        <v>41</v>
      </c>
    </row>
    <row r="461" spans="1:10">
      <c r="A461" s="11" t="s">
        <v>22</v>
      </c>
      <c r="B461" s="3"/>
      <c r="C461" s="3"/>
      <c r="D461" s="7"/>
      <c r="E461" s="8"/>
      <c r="H461" s="9"/>
      <c r="I461" s="10"/>
      <c r="J461" s="5"/>
    </row>
    <row r="462" spans="1:10" ht="15.75">
      <c r="A462" s="13" t="s">
        <v>23</v>
      </c>
      <c r="B462" s="13" t="s">
        <v>24</v>
      </c>
      <c r="C462" s="13" t="s">
        <v>25</v>
      </c>
      <c r="D462" s="69">
        <v>112730345</v>
      </c>
      <c r="E462" s="14">
        <v>112730438</v>
      </c>
      <c r="H462" s="9"/>
      <c r="I462" s="10"/>
      <c r="J462" s="5"/>
    </row>
    <row r="463" spans="1:10">
      <c r="D463" s="81" t="s">
        <v>641</v>
      </c>
    </row>
    <row r="465" spans="1:10">
      <c r="A465" s="1" t="s">
        <v>0</v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>
      <c r="A466" s="3" t="s">
        <v>1322</v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>
      <c r="A467" s="95" t="s">
        <v>0</v>
      </c>
      <c r="B467" s="95" t="s">
        <v>2</v>
      </c>
      <c r="C467" s="95" t="s">
        <v>3</v>
      </c>
      <c r="D467" s="95" t="s">
        <v>4</v>
      </c>
      <c r="E467" s="95" t="s">
        <v>5</v>
      </c>
      <c r="F467" s="97" t="s">
        <v>6</v>
      </c>
      <c r="G467" s="98"/>
      <c r="H467" s="99"/>
      <c r="I467" s="95" t="s">
        <v>7</v>
      </c>
      <c r="J467" s="95" t="s">
        <v>8</v>
      </c>
    </row>
    <row r="468" spans="1:10">
      <c r="A468" s="96"/>
      <c r="B468" s="96"/>
      <c r="C468" s="96"/>
      <c r="D468" s="96"/>
      <c r="E468" s="96"/>
      <c r="F468" s="4" t="s">
        <v>9</v>
      </c>
      <c r="G468" s="4" t="s">
        <v>10</v>
      </c>
      <c r="H468" s="4" t="s">
        <v>11</v>
      </c>
      <c r="I468" s="96"/>
      <c r="J468" s="96"/>
    </row>
    <row r="469" spans="1:10">
      <c r="A469" s="5" t="s">
        <v>1325</v>
      </c>
      <c r="B469" s="6">
        <v>44964.79301828704</v>
      </c>
      <c r="C469" s="5" t="s">
        <v>41</v>
      </c>
      <c r="D469" s="7"/>
      <c r="E469" s="8"/>
      <c r="F469" s="9">
        <v>7117.11</v>
      </c>
      <c r="I469" s="10" t="s">
        <v>9</v>
      </c>
      <c r="J469" s="5" t="s">
        <v>41</v>
      </c>
    </row>
    <row r="470" spans="1:10">
      <c r="A470" s="5" t="s">
        <v>1325</v>
      </c>
      <c r="B470" s="6">
        <v>44964.79301828704</v>
      </c>
      <c r="C470" s="5" t="s">
        <v>41</v>
      </c>
      <c r="D470" s="7"/>
      <c r="E470" s="8"/>
      <c r="H470" s="9">
        <v>337.61</v>
      </c>
      <c r="I470" s="5" t="s">
        <v>36</v>
      </c>
      <c r="J470" s="5" t="s">
        <v>41</v>
      </c>
    </row>
    <row r="471" spans="1:10">
      <c r="A471" s="11" t="s">
        <v>22</v>
      </c>
      <c r="B471" s="3"/>
      <c r="C471" s="3"/>
      <c r="D471" s="7"/>
      <c r="E471" s="8"/>
      <c r="H471" s="9"/>
      <c r="I471" s="10"/>
      <c r="J471" s="5"/>
    </row>
    <row r="472" spans="1:10" ht="15.75">
      <c r="A472" s="13" t="s">
        <v>23</v>
      </c>
      <c r="B472" s="13" t="s">
        <v>24</v>
      </c>
      <c r="C472" s="13" t="s">
        <v>25</v>
      </c>
      <c r="D472" s="69">
        <v>112732199</v>
      </c>
      <c r="E472" s="14">
        <v>112732455</v>
      </c>
      <c r="H472" s="9"/>
      <c r="I472" s="10"/>
      <c r="J472" s="5"/>
    </row>
    <row r="473" spans="1:10">
      <c r="A473" s="5"/>
      <c r="B473" s="6"/>
      <c r="C473" s="5"/>
      <c r="D473" s="81" t="s">
        <v>641</v>
      </c>
      <c r="E473" s="8"/>
      <c r="H473" s="9"/>
      <c r="I473" s="10"/>
      <c r="J473" s="5"/>
    </row>
    <row r="474" spans="1:10">
      <c r="A474" s="5"/>
      <c r="B474" s="6"/>
      <c r="C474" s="5"/>
      <c r="D474" s="7"/>
      <c r="E474" s="8"/>
      <c r="H474" s="9"/>
      <c r="I474" s="10"/>
      <c r="J474" s="5"/>
    </row>
    <row r="475" spans="1:10">
      <c r="A475" s="5" t="s">
        <v>1324</v>
      </c>
      <c r="B475" s="6">
        <v>44964.793219050924</v>
      </c>
      <c r="C475" s="5" t="s">
        <v>373</v>
      </c>
      <c r="D475" s="7"/>
      <c r="E475" s="8"/>
      <c r="F475" s="9">
        <v>3287.73</v>
      </c>
      <c r="I475" s="10" t="s">
        <v>9</v>
      </c>
      <c r="J475" s="5" t="s">
        <v>39</v>
      </c>
    </row>
    <row r="476" spans="1:10">
      <c r="A476" s="11" t="s">
        <v>22</v>
      </c>
      <c r="B476" s="3"/>
      <c r="C476" s="3"/>
      <c r="D476" s="7"/>
      <c r="E476" s="8"/>
      <c r="H476" s="9"/>
      <c r="I476" s="10"/>
      <c r="J476" s="5"/>
    </row>
    <row r="477" spans="1:10" ht="15.75">
      <c r="A477" s="13" t="s">
        <v>23</v>
      </c>
      <c r="B477" s="13" t="s">
        <v>24</v>
      </c>
      <c r="C477" s="13" t="s">
        <v>25</v>
      </c>
      <c r="D477" s="69">
        <v>112732200</v>
      </c>
      <c r="E477" s="14">
        <v>112732461</v>
      </c>
      <c r="H477" s="9"/>
      <c r="I477" s="10"/>
      <c r="J477" s="5"/>
    </row>
    <row r="478" spans="1:10">
      <c r="A478" s="5"/>
      <c r="B478" s="6"/>
      <c r="C478" s="5"/>
      <c r="D478" s="81" t="s">
        <v>641</v>
      </c>
      <c r="E478" s="8"/>
      <c r="H478" s="9"/>
      <c r="I478" s="10"/>
      <c r="J478" s="5"/>
    </row>
    <row r="480" spans="1:10">
      <c r="A480" s="1" t="s">
        <v>0</v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>
      <c r="A481" s="3" t="s">
        <v>1355</v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>
      <c r="A482" s="95" t="s">
        <v>0</v>
      </c>
      <c r="B482" s="95" t="s">
        <v>2</v>
      </c>
      <c r="C482" s="95" t="s">
        <v>3</v>
      </c>
      <c r="D482" s="95" t="s">
        <v>4</v>
      </c>
      <c r="E482" s="95" t="s">
        <v>5</v>
      </c>
      <c r="F482" s="97" t="s">
        <v>6</v>
      </c>
      <c r="G482" s="98"/>
      <c r="H482" s="99"/>
      <c r="I482" s="95" t="s">
        <v>7</v>
      </c>
      <c r="J482" s="95" t="s">
        <v>8</v>
      </c>
    </row>
    <row r="483" spans="1:10">
      <c r="A483" s="96"/>
      <c r="B483" s="96"/>
      <c r="C483" s="96"/>
      <c r="D483" s="96"/>
      <c r="E483" s="96"/>
      <c r="F483" s="4" t="s">
        <v>9</v>
      </c>
      <c r="G483" s="4" t="s">
        <v>10</v>
      </c>
      <c r="H483" s="4" t="s">
        <v>11</v>
      </c>
      <c r="I483" s="96"/>
      <c r="J483" s="96"/>
    </row>
    <row r="484" spans="1:10">
      <c r="A484" s="5" t="s">
        <v>1358</v>
      </c>
      <c r="B484" s="6">
        <v>44965.792416493059</v>
      </c>
      <c r="C484" s="5" t="s">
        <v>39</v>
      </c>
      <c r="D484" s="7"/>
      <c r="E484" s="8"/>
      <c r="F484" s="9">
        <v>2450.09</v>
      </c>
      <c r="I484" s="10" t="s">
        <v>9</v>
      </c>
      <c r="J484" s="5" t="s">
        <v>39</v>
      </c>
    </row>
    <row r="485" spans="1:10">
      <c r="A485" s="11" t="s">
        <v>22</v>
      </c>
      <c r="B485" s="3"/>
      <c r="C485" s="3"/>
      <c r="D485" s="7"/>
      <c r="E485" s="8"/>
      <c r="F485" s="9"/>
      <c r="I485" s="10"/>
      <c r="J485" s="5"/>
    </row>
    <row r="486" spans="1:10" ht="15.75">
      <c r="A486" s="13" t="s">
        <v>23</v>
      </c>
      <c r="B486" s="13" t="s">
        <v>24</v>
      </c>
      <c r="C486" s="13" t="s">
        <v>25</v>
      </c>
      <c r="D486" s="69">
        <v>112733903</v>
      </c>
      <c r="E486" s="14">
        <v>112734048</v>
      </c>
      <c r="F486" s="9"/>
      <c r="I486" s="10"/>
      <c r="J486" s="5"/>
    </row>
    <row r="487" spans="1:10">
      <c r="A487" s="5"/>
      <c r="B487" s="6"/>
      <c r="C487" s="5"/>
      <c r="D487" s="81" t="s">
        <v>641</v>
      </c>
      <c r="E487" s="8"/>
      <c r="F487" s="9"/>
      <c r="I487" s="10"/>
      <c r="J487" s="5"/>
    </row>
    <row r="488" spans="1:10">
      <c r="A488" s="5"/>
      <c r="B488" s="6"/>
      <c r="C488" s="5"/>
      <c r="D488" s="7"/>
      <c r="E488" s="8"/>
      <c r="F488" s="9"/>
      <c r="I488" s="10"/>
      <c r="J488" s="5"/>
    </row>
    <row r="489" spans="1:10">
      <c r="A489" s="5" t="s">
        <v>1357</v>
      </c>
      <c r="B489" s="6">
        <v>44965.793003773149</v>
      </c>
      <c r="C489" s="5" t="s">
        <v>41</v>
      </c>
      <c r="D489" s="7"/>
      <c r="E489" s="8"/>
      <c r="F489" s="9">
        <v>7558.15</v>
      </c>
      <c r="I489" s="10" t="s">
        <v>9</v>
      </c>
      <c r="J489" s="5" t="s">
        <v>41</v>
      </c>
    </row>
    <row r="490" spans="1:10">
      <c r="A490" s="5" t="s">
        <v>1357</v>
      </c>
      <c r="B490" s="6">
        <v>44965.793003773149</v>
      </c>
      <c r="C490" s="5" t="s">
        <v>41</v>
      </c>
      <c r="D490" s="7"/>
      <c r="E490" s="8"/>
      <c r="H490" s="9">
        <v>265.60000000000002</v>
      </c>
      <c r="I490" s="5" t="s">
        <v>36</v>
      </c>
      <c r="J490" s="5" t="s">
        <v>41</v>
      </c>
    </row>
    <row r="491" spans="1:10">
      <c r="A491" s="11" t="s">
        <v>22</v>
      </c>
      <c r="B491" s="3"/>
      <c r="C491" s="3"/>
      <c r="D491" s="7"/>
      <c r="E491" s="8"/>
      <c r="F491" s="9"/>
      <c r="I491" s="10"/>
      <c r="J491" s="5"/>
    </row>
    <row r="492" spans="1:10" ht="15.75">
      <c r="A492" s="13" t="s">
        <v>23</v>
      </c>
      <c r="B492" s="13" t="s">
        <v>24</v>
      </c>
      <c r="C492" s="13" t="s">
        <v>25</v>
      </c>
      <c r="D492" s="69">
        <v>112733904</v>
      </c>
      <c r="E492" s="14">
        <v>112734054</v>
      </c>
      <c r="F492" s="9"/>
      <c r="I492" s="10"/>
      <c r="J492" s="5"/>
    </row>
    <row r="493" spans="1:10">
      <c r="D493" s="81" t="s">
        <v>641</v>
      </c>
    </row>
    <row r="495" spans="1:10">
      <c r="A495" s="1" t="s">
        <v>0</v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>
      <c r="A496" s="3" t="s">
        <v>1394</v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>
      <c r="A497" s="95" t="s">
        <v>0</v>
      </c>
      <c r="B497" s="95" t="s">
        <v>2</v>
      </c>
      <c r="C497" s="95" t="s">
        <v>3</v>
      </c>
      <c r="D497" s="95" t="s">
        <v>4</v>
      </c>
      <c r="E497" s="95" t="s">
        <v>5</v>
      </c>
      <c r="F497" s="97" t="s">
        <v>6</v>
      </c>
      <c r="G497" s="98"/>
      <c r="H497" s="99"/>
      <c r="I497" s="95" t="s">
        <v>7</v>
      </c>
      <c r="J497" s="95" t="s">
        <v>8</v>
      </c>
    </row>
    <row r="498" spans="1:10">
      <c r="A498" s="96"/>
      <c r="B498" s="96"/>
      <c r="C498" s="96"/>
      <c r="D498" s="96"/>
      <c r="E498" s="96"/>
      <c r="F498" s="4" t="s">
        <v>9</v>
      </c>
      <c r="G498" s="4" t="s">
        <v>10</v>
      </c>
      <c r="H498" s="4" t="s">
        <v>11</v>
      </c>
      <c r="I498" s="96"/>
      <c r="J498" s="96"/>
    </row>
    <row r="499" spans="1:10">
      <c r="A499" s="5" t="s">
        <v>1397</v>
      </c>
      <c r="B499" s="6">
        <v>44966.795442546296</v>
      </c>
      <c r="C499" s="5" t="s">
        <v>39</v>
      </c>
      <c r="D499" s="7"/>
      <c r="E499" s="8"/>
      <c r="F499" s="9">
        <v>2993.61</v>
      </c>
      <c r="I499" s="10" t="s">
        <v>9</v>
      </c>
      <c r="J499" s="5" t="s">
        <v>39</v>
      </c>
    </row>
    <row r="500" spans="1:10">
      <c r="A500" s="11" t="s">
        <v>22</v>
      </c>
      <c r="B500" s="3"/>
      <c r="C500" s="3"/>
      <c r="D500" s="7"/>
      <c r="E500" s="8"/>
      <c r="G500" s="9"/>
      <c r="I500" s="10"/>
      <c r="J500" s="8"/>
    </row>
    <row r="501" spans="1:10" ht="15.75">
      <c r="A501" s="13" t="s">
        <v>23</v>
      </c>
      <c r="B501" s="13" t="s">
        <v>24</v>
      </c>
      <c r="C501" s="13" t="s">
        <v>25</v>
      </c>
      <c r="D501" s="69">
        <v>112736189</v>
      </c>
      <c r="E501" s="14">
        <v>112736342</v>
      </c>
      <c r="G501" s="9"/>
      <c r="I501" s="10"/>
      <c r="J501" s="8"/>
    </row>
    <row r="502" spans="1:10">
      <c r="A502" s="5"/>
      <c r="B502" s="6"/>
      <c r="C502" s="5"/>
      <c r="D502" s="81" t="s">
        <v>641</v>
      </c>
      <c r="E502" s="8"/>
      <c r="G502" s="9"/>
      <c r="I502" s="10"/>
      <c r="J502" s="8"/>
    </row>
    <row r="503" spans="1:10">
      <c r="A503" s="5"/>
      <c r="B503" s="6"/>
      <c r="C503" s="5"/>
      <c r="D503" s="7"/>
      <c r="E503" s="8"/>
      <c r="G503" s="9"/>
      <c r="I503" s="10"/>
      <c r="J503" s="8"/>
    </row>
    <row r="504" spans="1:10">
      <c r="A504" s="5" t="s">
        <v>1396</v>
      </c>
      <c r="B504" s="6">
        <v>44966.796540995369</v>
      </c>
      <c r="C504" s="5" t="s">
        <v>41</v>
      </c>
      <c r="D504" s="7"/>
      <c r="E504" s="8"/>
      <c r="F504" s="9">
        <v>6009.84</v>
      </c>
      <c r="I504" s="10" t="s">
        <v>9</v>
      </c>
      <c r="J504" s="5" t="s">
        <v>41</v>
      </c>
    </row>
    <row r="505" spans="1:10">
      <c r="A505" s="5" t="s">
        <v>1396</v>
      </c>
      <c r="B505" s="6">
        <v>44966.796540995369</v>
      </c>
      <c r="C505" s="5" t="s">
        <v>41</v>
      </c>
      <c r="D505" s="7"/>
      <c r="E505" s="8"/>
      <c r="H505" s="9">
        <v>318.02</v>
      </c>
      <c r="I505" s="5" t="s">
        <v>36</v>
      </c>
      <c r="J505" s="5" t="s">
        <v>41</v>
      </c>
    </row>
    <row r="506" spans="1:10">
      <c r="A506" s="11" t="s">
        <v>22</v>
      </c>
      <c r="B506" s="3"/>
      <c r="C506" s="3"/>
      <c r="D506" s="7"/>
      <c r="E506" s="8"/>
      <c r="G506" s="9"/>
      <c r="I506" s="10"/>
      <c r="J506" s="8"/>
    </row>
    <row r="507" spans="1:10" ht="15.75">
      <c r="A507" s="13" t="s">
        <v>23</v>
      </c>
      <c r="B507" s="13" t="s">
        <v>24</v>
      </c>
      <c r="C507" s="13" t="s">
        <v>25</v>
      </c>
      <c r="D507" s="69">
        <v>112736190</v>
      </c>
      <c r="E507" s="14">
        <v>112736347</v>
      </c>
      <c r="G507" s="9"/>
      <c r="I507" s="10"/>
      <c r="J507" s="8"/>
    </row>
    <row r="508" spans="1:10">
      <c r="D508" s="81" t="s">
        <v>641</v>
      </c>
    </row>
    <row r="510" spans="1:10">
      <c r="A510" s="1" t="s">
        <v>0</v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>
      <c r="A511" s="3" t="s">
        <v>1433</v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>
      <c r="A512" s="95" t="s">
        <v>0</v>
      </c>
      <c r="B512" s="95" t="s">
        <v>2</v>
      </c>
      <c r="C512" s="95" t="s">
        <v>3</v>
      </c>
      <c r="D512" s="95" t="s">
        <v>4</v>
      </c>
      <c r="E512" s="95" t="s">
        <v>5</v>
      </c>
      <c r="F512" s="97" t="s">
        <v>6</v>
      </c>
      <c r="G512" s="98"/>
      <c r="H512" s="99"/>
      <c r="I512" s="95" t="s">
        <v>7</v>
      </c>
      <c r="J512" s="95" t="s">
        <v>8</v>
      </c>
    </row>
    <row r="513" spans="1:10">
      <c r="A513" s="96"/>
      <c r="B513" s="96"/>
      <c r="C513" s="96"/>
      <c r="D513" s="96"/>
      <c r="E513" s="96"/>
      <c r="F513" s="4" t="s">
        <v>9</v>
      </c>
      <c r="G513" s="4" t="s">
        <v>10</v>
      </c>
      <c r="H513" s="4" t="s">
        <v>11</v>
      </c>
      <c r="I513" s="96"/>
      <c r="J513" s="96"/>
    </row>
    <row r="514" spans="1:10">
      <c r="A514" s="5" t="s">
        <v>1491</v>
      </c>
      <c r="B514" s="6">
        <v>44967.793284039355</v>
      </c>
      <c r="C514" s="5" t="s">
        <v>39</v>
      </c>
      <c r="D514" s="7"/>
      <c r="E514" s="8"/>
      <c r="F514" s="9">
        <v>1564.29</v>
      </c>
      <c r="I514" s="10" t="s">
        <v>9</v>
      </c>
      <c r="J514" s="5" t="s">
        <v>39</v>
      </c>
    </row>
    <row r="515" spans="1:10">
      <c r="A515" s="11" t="s">
        <v>22</v>
      </c>
      <c r="B515" s="3"/>
      <c r="C515" s="3"/>
      <c r="D515" s="7"/>
      <c r="E515" s="8"/>
      <c r="H515" s="9"/>
      <c r="I515" s="10"/>
      <c r="J515" s="5"/>
    </row>
    <row r="516" spans="1:10" ht="15.75">
      <c r="A516" s="13" t="s">
        <v>23</v>
      </c>
      <c r="B516" s="13" t="s">
        <v>24</v>
      </c>
      <c r="C516" s="13" t="s">
        <v>25</v>
      </c>
      <c r="D516" s="69">
        <v>112736205</v>
      </c>
      <c r="E516" s="14">
        <v>112736348</v>
      </c>
      <c r="H516" s="9"/>
      <c r="I516" s="10"/>
      <c r="J516" s="5"/>
    </row>
    <row r="517" spans="1:10">
      <c r="A517" s="5"/>
      <c r="B517" s="6"/>
      <c r="C517" s="5"/>
      <c r="D517" s="81" t="s">
        <v>641</v>
      </c>
      <c r="E517" s="8"/>
      <c r="H517" s="9"/>
      <c r="I517" s="10"/>
      <c r="J517" s="5"/>
    </row>
    <row r="518" spans="1:10">
      <c r="A518" s="5"/>
      <c r="B518" s="6"/>
      <c r="C518" s="5"/>
      <c r="D518" s="7"/>
      <c r="E518" s="8"/>
      <c r="H518" s="9"/>
      <c r="I518" s="10"/>
      <c r="J518" s="5"/>
    </row>
    <row r="519" spans="1:10">
      <c r="A519" s="5" t="s">
        <v>1490</v>
      </c>
      <c r="B519" s="6">
        <v>44967.794565219905</v>
      </c>
      <c r="C519" s="5" t="s">
        <v>41</v>
      </c>
      <c r="D519" s="7"/>
      <c r="E519" s="8"/>
      <c r="F519" s="9">
        <v>7783.07</v>
      </c>
      <c r="I519" s="10" t="s">
        <v>9</v>
      </c>
      <c r="J519" s="5" t="s">
        <v>41</v>
      </c>
    </row>
    <row r="520" spans="1:10">
      <c r="A520" s="5" t="s">
        <v>1490</v>
      </c>
      <c r="B520" s="6">
        <v>44967.794565219905</v>
      </c>
      <c r="C520" s="5" t="s">
        <v>41</v>
      </c>
      <c r="D520" s="7"/>
      <c r="E520" s="8"/>
      <c r="H520" s="9">
        <v>345</v>
      </c>
      <c r="I520" s="5" t="s">
        <v>36</v>
      </c>
      <c r="J520" s="5" t="s">
        <v>41</v>
      </c>
    </row>
    <row r="521" spans="1:10">
      <c r="A521" s="11" t="s">
        <v>22</v>
      </c>
      <c r="B521" s="3"/>
      <c r="C521" s="3"/>
      <c r="D521" s="7"/>
      <c r="E521" s="8"/>
      <c r="H521" s="9"/>
      <c r="I521" s="10"/>
      <c r="J521" s="5"/>
    </row>
    <row r="522" spans="1:10" ht="15.75">
      <c r="A522" s="13" t="s">
        <v>23</v>
      </c>
      <c r="B522" s="13" t="s">
        <v>24</v>
      </c>
      <c r="C522" s="13" t="s">
        <v>25</v>
      </c>
      <c r="D522" s="69">
        <v>112736206</v>
      </c>
      <c r="E522" s="14">
        <v>112736349</v>
      </c>
      <c r="H522" s="9"/>
      <c r="I522" s="10"/>
      <c r="J522" s="5"/>
    </row>
    <row r="523" spans="1:10">
      <c r="A523" s="29"/>
      <c r="B523" s="29"/>
      <c r="C523" s="29"/>
      <c r="D523" s="81" t="s">
        <v>641</v>
      </c>
      <c r="E523" s="8"/>
      <c r="H523" s="9"/>
      <c r="I523" s="10"/>
      <c r="J523" s="5"/>
    </row>
    <row r="524" spans="1:10">
      <c r="A524" s="29"/>
      <c r="B524" s="29"/>
      <c r="C524" s="29"/>
      <c r="D524" s="7"/>
      <c r="E524" s="8"/>
      <c r="H524" s="9"/>
      <c r="I524" s="10"/>
      <c r="J524" s="5"/>
    </row>
    <row r="525" spans="1:10">
      <c r="A525" s="1" t="s">
        <v>0</v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>
      <c r="A526" s="3" t="s">
        <v>1429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95" t="s">
        <v>0</v>
      </c>
      <c r="B527" s="95" t="s">
        <v>2</v>
      </c>
      <c r="C527" s="95" t="s">
        <v>3</v>
      </c>
      <c r="D527" s="95" t="s">
        <v>4</v>
      </c>
      <c r="E527" s="95" t="s">
        <v>5</v>
      </c>
      <c r="F527" s="97" t="s">
        <v>6</v>
      </c>
      <c r="G527" s="98"/>
      <c r="H527" s="99"/>
      <c r="I527" s="95" t="s">
        <v>7</v>
      </c>
      <c r="J527" s="95" t="s">
        <v>8</v>
      </c>
    </row>
    <row r="528" spans="1:10">
      <c r="A528" s="96"/>
      <c r="B528" s="96"/>
      <c r="C528" s="96"/>
      <c r="D528" s="96"/>
      <c r="E528" s="96"/>
      <c r="F528" s="4" t="s">
        <v>9</v>
      </c>
      <c r="G528" s="4" t="s">
        <v>10</v>
      </c>
      <c r="H528" s="4" t="s">
        <v>11</v>
      </c>
      <c r="I528" s="96"/>
      <c r="J528" s="96"/>
    </row>
    <row r="529" spans="1:10">
      <c r="A529" s="5" t="s">
        <v>1437</v>
      </c>
      <c r="B529" s="6">
        <v>44968.545670509258</v>
      </c>
      <c r="C529" s="5" t="s">
        <v>39</v>
      </c>
      <c r="D529" s="7"/>
      <c r="E529" s="8"/>
      <c r="F529" s="9">
        <v>1143.2</v>
      </c>
      <c r="I529" s="10" t="s">
        <v>9</v>
      </c>
      <c r="J529" s="5" t="s">
        <v>39</v>
      </c>
    </row>
    <row r="530" spans="1:10">
      <c r="A530" s="11" t="s">
        <v>22</v>
      </c>
      <c r="B530" s="3"/>
      <c r="C530" s="3"/>
      <c r="D530" s="7"/>
      <c r="E530" s="8"/>
      <c r="H530" s="9"/>
      <c r="I530" s="10"/>
      <c r="J530" s="5"/>
    </row>
    <row r="531" spans="1:10" ht="15.75">
      <c r="A531" s="13" t="s">
        <v>23</v>
      </c>
      <c r="B531" s="13" t="s">
        <v>24</v>
      </c>
      <c r="C531" s="13" t="s">
        <v>25</v>
      </c>
      <c r="D531" s="69">
        <v>112762118</v>
      </c>
      <c r="E531" s="14">
        <v>112774113</v>
      </c>
      <c r="H531" s="9"/>
      <c r="I531" s="10"/>
      <c r="J531" s="5"/>
    </row>
    <row r="532" spans="1:10">
      <c r="A532" s="5"/>
      <c r="B532" s="6"/>
      <c r="C532" s="5"/>
      <c r="D532" s="81" t="s">
        <v>641</v>
      </c>
      <c r="E532" s="8"/>
      <c r="H532" s="9"/>
      <c r="I532" s="10"/>
      <c r="J532" s="5"/>
    </row>
    <row r="533" spans="1:10">
      <c r="A533" s="17" t="s">
        <v>1568</v>
      </c>
      <c r="B533" s="41"/>
      <c r="C533" s="42"/>
      <c r="D533" s="7"/>
      <c r="E533" s="8"/>
      <c r="H533" s="9"/>
      <c r="I533" s="10"/>
      <c r="J533" s="5"/>
    </row>
    <row r="534" spans="1:10">
      <c r="A534" s="26"/>
      <c r="B534" s="6"/>
      <c r="C534" s="5"/>
      <c r="D534" s="7"/>
      <c r="E534" s="8"/>
      <c r="H534" s="9"/>
      <c r="I534" s="10"/>
      <c r="J534" s="5"/>
    </row>
    <row r="535" spans="1:10">
      <c r="A535" s="5" t="s">
        <v>1436</v>
      </c>
      <c r="B535" s="6">
        <v>44968.58688667824</v>
      </c>
      <c r="C535" s="5" t="s">
        <v>41</v>
      </c>
      <c r="D535" s="7"/>
      <c r="E535" s="8"/>
      <c r="F535" s="9">
        <v>3251.96</v>
      </c>
      <c r="I535" s="10" t="s">
        <v>9</v>
      </c>
      <c r="J535" s="5" t="s">
        <v>41</v>
      </c>
    </row>
    <row r="536" spans="1:10">
      <c r="A536" s="5" t="s">
        <v>1436</v>
      </c>
      <c r="B536" s="6">
        <v>44968.58688667824</v>
      </c>
      <c r="C536" s="5" t="s">
        <v>41</v>
      </c>
      <c r="D536" s="7"/>
      <c r="E536" s="8"/>
      <c r="H536" s="9">
        <v>332.93</v>
      </c>
      <c r="I536" s="5" t="s">
        <v>36</v>
      </c>
      <c r="J536" s="5" t="s">
        <v>41</v>
      </c>
    </row>
    <row r="537" spans="1:10">
      <c r="A537" s="11" t="s">
        <v>22</v>
      </c>
      <c r="B537" s="3"/>
      <c r="C537" s="3"/>
      <c r="D537" s="7"/>
      <c r="E537" s="8"/>
      <c r="H537" s="9"/>
      <c r="I537" s="10"/>
      <c r="J537" s="5"/>
    </row>
    <row r="538" spans="1:10" ht="15.75">
      <c r="A538" s="13" t="s">
        <v>23</v>
      </c>
      <c r="B538" s="13" t="s">
        <v>24</v>
      </c>
      <c r="C538" s="13" t="s">
        <v>25</v>
      </c>
      <c r="D538" s="69">
        <v>112762119</v>
      </c>
      <c r="E538" s="14">
        <v>112774114</v>
      </c>
      <c r="H538" s="9"/>
      <c r="I538" s="10"/>
      <c r="J538" s="5"/>
    </row>
    <row r="539" spans="1:10">
      <c r="D539" s="81" t="s">
        <v>641</v>
      </c>
    </row>
    <row r="540" spans="1:10">
      <c r="A540" s="17" t="s">
        <v>1568</v>
      </c>
      <c r="B540" s="30"/>
      <c r="C540" s="30"/>
    </row>
    <row r="541" spans="1:10">
      <c r="A541" s="1" t="s">
        <v>0</v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>
      <c r="A542" s="3" t="s">
        <v>1496</v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>
      <c r="A543" s="95" t="s">
        <v>0</v>
      </c>
      <c r="B543" s="95" t="s">
        <v>2</v>
      </c>
      <c r="C543" s="95" t="s">
        <v>3</v>
      </c>
      <c r="D543" s="95" t="s">
        <v>4</v>
      </c>
      <c r="E543" s="95" t="s">
        <v>5</v>
      </c>
      <c r="F543" s="97" t="s">
        <v>6</v>
      </c>
      <c r="G543" s="98"/>
      <c r="H543" s="99"/>
      <c r="I543" s="95" t="s">
        <v>7</v>
      </c>
      <c r="J543" s="95" t="s">
        <v>8</v>
      </c>
    </row>
    <row r="544" spans="1:10">
      <c r="A544" s="96"/>
      <c r="B544" s="96"/>
      <c r="C544" s="96"/>
      <c r="D544" s="96"/>
      <c r="E544" s="96"/>
      <c r="F544" s="4" t="s">
        <v>9</v>
      </c>
      <c r="G544" s="4" t="s">
        <v>10</v>
      </c>
      <c r="H544" s="4" t="s">
        <v>11</v>
      </c>
      <c r="I544" s="96"/>
      <c r="J544" s="96"/>
    </row>
    <row r="545" spans="1:10">
      <c r="A545" s="5" t="s">
        <v>1499</v>
      </c>
      <c r="B545" s="6">
        <v>44970.79189601852</v>
      </c>
      <c r="C545" s="5" t="s">
        <v>39</v>
      </c>
      <c r="D545" s="7"/>
      <c r="E545" s="8"/>
      <c r="F545" s="9">
        <v>2349.59</v>
      </c>
      <c r="I545" s="10" t="s">
        <v>9</v>
      </c>
      <c r="J545" s="5" t="s">
        <v>39</v>
      </c>
    </row>
    <row r="546" spans="1:10">
      <c r="A546" s="11" t="s">
        <v>22</v>
      </c>
      <c r="B546" s="3"/>
      <c r="C546" s="3"/>
      <c r="D546" s="7"/>
      <c r="E546" s="8"/>
      <c r="H546" s="9"/>
      <c r="I546" s="10"/>
      <c r="J546" s="5"/>
    </row>
    <row r="547" spans="1:10" ht="15.75">
      <c r="A547" s="13" t="s">
        <v>23</v>
      </c>
      <c r="B547" s="13" t="s">
        <v>24</v>
      </c>
      <c r="C547" s="13" t="s">
        <v>25</v>
      </c>
      <c r="D547" s="69">
        <v>112774002</v>
      </c>
      <c r="E547" s="14">
        <v>112774116</v>
      </c>
      <c r="H547" s="9"/>
      <c r="I547" s="10"/>
      <c r="J547" s="5"/>
    </row>
    <row r="548" spans="1:10">
      <c r="A548" s="5"/>
      <c r="B548" s="6"/>
      <c r="C548" s="5"/>
      <c r="D548" s="81" t="s">
        <v>641</v>
      </c>
      <c r="E548" s="8"/>
      <c r="H548" s="9"/>
      <c r="I548" s="10"/>
      <c r="J548" s="5"/>
    </row>
    <row r="549" spans="1:10">
      <c r="A549" s="5"/>
      <c r="B549" s="6"/>
      <c r="C549" s="5"/>
      <c r="D549" s="7"/>
      <c r="E549" s="8"/>
      <c r="H549" s="9"/>
      <c r="I549" s="10"/>
      <c r="J549" s="5"/>
    </row>
    <row r="550" spans="1:10">
      <c r="A550" s="5" t="s">
        <v>1498</v>
      </c>
      <c r="B550" s="6">
        <v>44970.792877037034</v>
      </c>
      <c r="C550" s="5" t="s">
        <v>41</v>
      </c>
      <c r="D550" s="7"/>
      <c r="E550" s="8"/>
      <c r="F550" s="9">
        <v>6735.77</v>
      </c>
      <c r="I550" s="10" t="s">
        <v>9</v>
      </c>
      <c r="J550" s="5" t="s">
        <v>41</v>
      </c>
    </row>
    <row r="551" spans="1:10">
      <c r="A551" s="11" t="s">
        <v>22</v>
      </c>
      <c r="B551" s="3"/>
      <c r="C551" s="3"/>
      <c r="D551" s="7"/>
      <c r="E551" s="8"/>
      <c r="H551" s="9"/>
      <c r="I551" s="10"/>
      <c r="J551" s="5"/>
    </row>
    <row r="552" spans="1:10" ht="15.75">
      <c r="A552" s="13" t="s">
        <v>23</v>
      </c>
      <c r="B552" s="13" t="s">
        <v>24</v>
      </c>
      <c r="C552" s="13" t="s">
        <v>25</v>
      </c>
      <c r="D552" s="69">
        <v>112774003</v>
      </c>
      <c r="E552" s="14">
        <v>112774117</v>
      </c>
      <c r="H552" s="9"/>
      <c r="I552" s="10"/>
      <c r="J552" s="5"/>
    </row>
    <row r="553" spans="1:10">
      <c r="D553" s="81" t="s">
        <v>641</v>
      </c>
    </row>
    <row r="555" spans="1:10">
      <c r="A555" s="1" t="s">
        <v>0</v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>
      <c r="A556" s="3" t="s">
        <v>1535</v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>
      <c r="A557" s="95" t="s">
        <v>0</v>
      </c>
      <c r="B557" s="95" t="s">
        <v>2</v>
      </c>
      <c r="C557" s="95" t="s">
        <v>3</v>
      </c>
      <c r="D557" s="95" t="s">
        <v>4</v>
      </c>
      <c r="E557" s="95" t="s">
        <v>5</v>
      </c>
      <c r="F557" s="97" t="s">
        <v>6</v>
      </c>
      <c r="G557" s="98"/>
      <c r="H557" s="99"/>
      <c r="I557" s="95" t="s">
        <v>7</v>
      </c>
      <c r="J557" s="95" t="s">
        <v>8</v>
      </c>
    </row>
    <row r="558" spans="1:10">
      <c r="A558" s="96"/>
      <c r="B558" s="96"/>
      <c r="C558" s="96"/>
      <c r="D558" s="96"/>
      <c r="E558" s="96"/>
      <c r="F558" s="4" t="s">
        <v>9</v>
      </c>
      <c r="G558" s="4" t="s">
        <v>10</v>
      </c>
      <c r="H558" s="4" t="s">
        <v>11</v>
      </c>
      <c r="I558" s="96"/>
      <c r="J558" s="96"/>
    </row>
    <row r="559" spans="1:10">
      <c r="A559" s="5" t="s">
        <v>1538</v>
      </c>
      <c r="B559" s="6">
        <v>44971.792107187503</v>
      </c>
      <c r="C559" s="5" t="s">
        <v>39</v>
      </c>
      <c r="D559" s="7"/>
      <c r="E559" s="8"/>
      <c r="F559" s="9">
        <v>3795.71</v>
      </c>
      <c r="I559" s="10" t="s">
        <v>9</v>
      </c>
      <c r="J559" s="5" t="s">
        <v>39</v>
      </c>
    </row>
    <row r="560" spans="1:10">
      <c r="A560" s="11" t="s">
        <v>22</v>
      </c>
      <c r="B560" s="3"/>
      <c r="C560" s="3"/>
      <c r="D560" s="7"/>
      <c r="E560" s="8"/>
      <c r="H560" s="9"/>
      <c r="I560" s="10"/>
      <c r="J560" s="5"/>
    </row>
    <row r="561" spans="1:10" ht="15.75">
      <c r="A561" s="13" t="s">
        <v>23</v>
      </c>
      <c r="B561" s="13" t="s">
        <v>24</v>
      </c>
      <c r="C561" s="13" t="s">
        <v>25</v>
      </c>
      <c r="D561" s="69">
        <v>112775840</v>
      </c>
      <c r="E561" s="14">
        <v>112782191</v>
      </c>
      <c r="H561" s="9"/>
      <c r="I561" s="10"/>
      <c r="J561" s="5"/>
    </row>
    <row r="562" spans="1:10">
      <c r="A562" s="5"/>
      <c r="B562" s="6"/>
      <c r="C562" s="5"/>
      <c r="D562" s="81" t="s">
        <v>641</v>
      </c>
      <c r="E562" s="8"/>
      <c r="H562" s="9"/>
      <c r="I562" s="10"/>
      <c r="J562" s="5"/>
    </row>
    <row r="563" spans="1:10">
      <c r="A563" s="5"/>
      <c r="B563" s="6"/>
      <c r="C563" s="5"/>
      <c r="D563" s="7"/>
      <c r="E563" s="8"/>
      <c r="H563" s="9"/>
      <c r="I563" s="10"/>
      <c r="J563" s="5"/>
    </row>
    <row r="564" spans="1:10">
      <c r="A564" s="5" t="s">
        <v>1537</v>
      </c>
      <c r="B564" s="6">
        <v>44971.795863449071</v>
      </c>
      <c r="C564" s="5" t="s">
        <v>41</v>
      </c>
      <c r="D564" s="7"/>
      <c r="E564" s="8"/>
      <c r="F564" s="9">
        <v>5978.27</v>
      </c>
      <c r="I564" s="10" t="s">
        <v>9</v>
      </c>
      <c r="J564" s="5" t="s">
        <v>41</v>
      </c>
    </row>
    <row r="565" spans="1:10">
      <c r="A565" s="5" t="s">
        <v>1537</v>
      </c>
      <c r="B565" s="6">
        <v>44971.795863449071</v>
      </c>
      <c r="C565" s="5" t="s">
        <v>41</v>
      </c>
      <c r="D565" s="7"/>
      <c r="E565" s="8"/>
      <c r="H565" s="9">
        <v>121.41</v>
      </c>
      <c r="I565" s="5" t="s">
        <v>36</v>
      </c>
      <c r="J565" s="5" t="s">
        <v>41</v>
      </c>
    </row>
    <row r="566" spans="1:10">
      <c r="A566" s="11" t="s">
        <v>22</v>
      </c>
      <c r="B566" s="3"/>
      <c r="C566" s="3"/>
      <c r="D566" s="7"/>
      <c r="E566" s="8"/>
      <c r="H566" s="9"/>
      <c r="I566" s="10"/>
      <c r="J566" s="5"/>
    </row>
    <row r="567" spans="1:10" ht="15.75">
      <c r="A567" s="13" t="s">
        <v>23</v>
      </c>
      <c r="B567" s="13" t="s">
        <v>24</v>
      </c>
      <c r="C567" s="13" t="s">
        <v>25</v>
      </c>
      <c r="D567" s="69">
        <v>112775841</v>
      </c>
      <c r="E567" s="14">
        <v>112782193</v>
      </c>
      <c r="H567" s="9"/>
      <c r="I567" s="10"/>
      <c r="J567" s="5"/>
    </row>
    <row r="568" spans="1:10">
      <c r="D568" s="81" t="s">
        <v>641</v>
      </c>
    </row>
    <row r="570" spans="1:10">
      <c r="A570" s="1" t="s">
        <v>0</v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>
      <c r="A571" s="3" t="s">
        <v>1572</v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>
      <c r="A572" s="95" t="s">
        <v>0</v>
      </c>
      <c r="B572" s="95" t="s">
        <v>2</v>
      </c>
      <c r="C572" s="95" t="s">
        <v>3</v>
      </c>
      <c r="D572" s="95" t="s">
        <v>4</v>
      </c>
      <c r="E572" s="95" t="s">
        <v>5</v>
      </c>
      <c r="F572" s="97" t="s">
        <v>6</v>
      </c>
      <c r="G572" s="98"/>
      <c r="H572" s="99"/>
      <c r="I572" s="95" t="s">
        <v>7</v>
      </c>
      <c r="J572" s="95" t="s">
        <v>8</v>
      </c>
    </row>
    <row r="573" spans="1:10">
      <c r="A573" s="96"/>
      <c r="B573" s="96"/>
      <c r="C573" s="96"/>
      <c r="D573" s="96"/>
      <c r="E573" s="96"/>
      <c r="F573" s="4" t="s">
        <v>9</v>
      </c>
      <c r="G573" s="4" t="s">
        <v>10</v>
      </c>
      <c r="H573" s="4" t="s">
        <v>11</v>
      </c>
      <c r="I573" s="96"/>
      <c r="J573" s="96"/>
    </row>
    <row r="574" spans="1:10">
      <c r="A574" s="5" t="s">
        <v>1575</v>
      </c>
      <c r="B574" s="6">
        <v>44972.791673703701</v>
      </c>
      <c r="C574" s="5" t="s">
        <v>39</v>
      </c>
      <c r="D574" s="7"/>
      <c r="E574" s="8"/>
      <c r="F574" s="9">
        <v>1934.93</v>
      </c>
      <c r="I574" s="10" t="s">
        <v>9</v>
      </c>
      <c r="J574" s="5" t="s">
        <v>39</v>
      </c>
    </row>
    <row r="575" spans="1:10">
      <c r="A575" s="11" t="s">
        <v>22</v>
      </c>
      <c r="B575" s="3"/>
      <c r="C575" s="3"/>
      <c r="D575" s="7"/>
      <c r="E575" s="8"/>
      <c r="H575" s="9"/>
      <c r="I575" s="10"/>
      <c r="J575" s="5"/>
    </row>
    <row r="576" spans="1:10" ht="15.75">
      <c r="A576" s="13" t="s">
        <v>23</v>
      </c>
      <c r="B576" s="13" t="s">
        <v>24</v>
      </c>
      <c r="C576" s="13" t="s">
        <v>25</v>
      </c>
      <c r="D576" s="69">
        <v>112790242</v>
      </c>
      <c r="E576" s="14">
        <v>112790418</v>
      </c>
      <c r="H576" s="9"/>
      <c r="I576" s="10"/>
      <c r="J576" s="5"/>
    </row>
    <row r="577" spans="1:10">
      <c r="A577" s="5"/>
      <c r="B577" s="6"/>
      <c r="C577" s="5"/>
      <c r="D577" s="81" t="s">
        <v>641</v>
      </c>
      <c r="E577" s="8"/>
      <c r="H577" s="9"/>
      <c r="I577" s="10"/>
      <c r="J577" s="5"/>
    </row>
    <row r="578" spans="1:10">
      <c r="A578" s="5"/>
      <c r="B578" s="6"/>
      <c r="C578" s="5"/>
      <c r="D578" s="7"/>
      <c r="E578" s="8"/>
      <c r="H578" s="9"/>
      <c r="I578" s="10"/>
      <c r="J578" s="5"/>
    </row>
    <row r="579" spans="1:10">
      <c r="A579" s="5" t="s">
        <v>1574</v>
      </c>
      <c r="B579" s="6">
        <v>44972.792558530091</v>
      </c>
      <c r="C579" s="5" t="s">
        <v>41</v>
      </c>
      <c r="D579" s="7"/>
      <c r="E579" s="8"/>
      <c r="F579" s="9">
        <v>5996.4</v>
      </c>
      <c r="I579" s="10" t="s">
        <v>9</v>
      </c>
      <c r="J579" s="5" t="s">
        <v>41</v>
      </c>
    </row>
    <row r="580" spans="1:10">
      <c r="A580" s="5" t="s">
        <v>1574</v>
      </c>
      <c r="B580" s="6">
        <v>44972.792558530091</v>
      </c>
      <c r="C580" s="5" t="s">
        <v>41</v>
      </c>
      <c r="D580" s="7"/>
      <c r="E580" s="8"/>
      <c r="H580" s="9">
        <v>231.31</v>
      </c>
      <c r="I580" s="5" t="s">
        <v>36</v>
      </c>
      <c r="J580" s="5" t="s">
        <v>41</v>
      </c>
    </row>
    <row r="581" spans="1:10">
      <c r="A581" s="11" t="s">
        <v>22</v>
      </c>
      <c r="B581" s="3"/>
      <c r="C581" s="3"/>
      <c r="D581" s="7"/>
      <c r="E581" s="8"/>
      <c r="H581" s="9"/>
      <c r="I581" s="10"/>
      <c r="J581" s="5"/>
    </row>
    <row r="582" spans="1:10" ht="15.75">
      <c r="A582" s="13" t="s">
        <v>23</v>
      </c>
      <c r="B582" s="13" t="s">
        <v>24</v>
      </c>
      <c r="C582" s="13" t="s">
        <v>25</v>
      </c>
      <c r="D582" s="69">
        <v>112790243</v>
      </c>
      <c r="E582" s="14">
        <v>112790419</v>
      </c>
      <c r="H582" s="9"/>
      <c r="I582" s="10"/>
      <c r="J582" s="5"/>
    </row>
    <row r="583" spans="1:10">
      <c r="D583" s="81" t="s">
        <v>641</v>
      </c>
    </row>
    <row r="585" spans="1:10">
      <c r="A585" s="1" t="s">
        <v>0</v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>
      <c r="A586" s="3" t="s">
        <v>1612</v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>
      <c r="A587" s="95" t="s">
        <v>0</v>
      </c>
      <c r="B587" s="95" t="s">
        <v>2</v>
      </c>
      <c r="C587" s="95" t="s">
        <v>3</v>
      </c>
      <c r="D587" s="95" t="s">
        <v>4</v>
      </c>
      <c r="E587" s="95" t="s">
        <v>5</v>
      </c>
      <c r="F587" s="97" t="s">
        <v>6</v>
      </c>
      <c r="G587" s="98"/>
      <c r="H587" s="99"/>
      <c r="I587" s="95" t="s">
        <v>7</v>
      </c>
      <c r="J587" s="95" t="s">
        <v>8</v>
      </c>
    </row>
    <row r="588" spans="1:10">
      <c r="A588" s="96"/>
      <c r="B588" s="96"/>
      <c r="C588" s="96"/>
      <c r="D588" s="96"/>
      <c r="E588" s="96"/>
      <c r="F588" s="4" t="s">
        <v>9</v>
      </c>
      <c r="G588" s="4" t="s">
        <v>10</v>
      </c>
      <c r="H588" s="4" t="s">
        <v>11</v>
      </c>
      <c r="I588" s="96"/>
      <c r="J588" s="96"/>
    </row>
    <row r="589" spans="1:10">
      <c r="A589" s="5" t="s">
        <v>1615</v>
      </c>
      <c r="B589" s="6">
        <v>44973.792500509262</v>
      </c>
      <c r="C589" s="5" t="s">
        <v>41</v>
      </c>
      <c r="D589" s="7"/>
      <c r="E589" s="8"/>
      <c r="F589" s="9">
        <v>5581.12</v>
      </c>
      <c r="I589" s="10" t="s">
        <v>9</v>
      </c>
      <c r="J589" s="5" t="s">
        <v>41</v>
      </c>
    </row>
    <row r="590" spans="1:10">
      <c r="A590" s="5" t="s">
        <v>1615</v>
      </c>
      <c r="B590" s="6">
        <v>44973.792500509262</v>
      </c>
      <c r="C590" s="5" t="s">
        <v>41</v>
      </c>
      <c r="D590" s="7"/>
      <c r="E590" s="8"/>
      <c r="H590" s="9">
        <v>298.01</v>
      </c>
      <c r="I590" s="5" t="s">
        <v>36</v>
      </c>
      <c r="J590" s="5" t="s">
        <v>41</v>
      </c>
    </row>
    <row r="591" spans="1:10">
      <c r="A591" s="11" t="s">
        <v>22</v>
      </c>
      <c r="B591" s="3"/>
      <c r="C591" s="3"/>
      <c r="D591" s="7"/>
      <c r="E591" s="8"/>
      <c r="H591" s="9"/>
      <c r="I591" s="10"/>
      <c r="J591" s="8"/>
    </row>
    <row r="592" spans="1:10" ht="15.75">
      <c r="A592" s="13" t="s">
        <v>23</v>
      </c>
      <c r="B592" s="13" t="s">
        <v>24</v>
      </c>
      <c r="C592" s="13" t="s">
        <v>25</v>
      </c>
      <c r="D592" s="69">
        <v>112799839</v>
      </c>
      <c r="E592" s="14">
        <v>112799957</v>
      </c>
      <c r="H592" s="9"/>
      <c r="I592" s="10"/>
      <c r="J592" s="8"/>
    </row>
    <row r="593" spans="1:10">
      <c r="A593" s="5"/>
      <c r="B593" s="6"/>
      <c r="C593" s="5"/>
      <c r="D593" s="81" t="s">
        <v>641</v>
      </c>
      <c r="E593" s="8"/>
      <c r="H593" s="9"/>
      <c r="I593" s="10"/>
      <c r="J593" s="8"/>
    </row>
    <row r="594" spans="1:10">
      <c r="A594" s="5"/>
      <c r="B594" s="6"/>
      <c r="C594" s="5"/>
      <c r="D594" s="7"/>
      <c r="E594" s="8"/>
      <c r="H594" s="9"/>
      <c r="I594" s="10"/>
      <c r="J594" s="8"/>
    </row>
    <row r="595" spans="1:10">
      <c r="A595" s="5" t="s">
        <v>1614</v>
      </c>
      <c r="B595" s="6">
        <v>44973.793389409722</v>
      </c>
      <c r="C595" s="5" t="s">
        <v>39</v>
      </c>
      <c r="D595" s="7"/>
      <c r="E595" s="8"/>
      <c r="F595" s="9">
        <v>3500.08</v>
      </c>
      <c r="I595" s="10" t="s">
        <v>9</v>
      </c>
      <c r="J595" s="5" t="s">
        <v>39</v>
      </c>
    </row>
    <row r="596" spans="1:10">
      <c r="A596" s="11" t="s">
        <v>22</v>
      </c>
      <c r="B596" s="3"/>
      <c r="C596" s="3"/>
      <c r="D596" s="7"/>
      <c r="E596" s="8"/>
      <c r="H596" s="9"/>
      <c r="I596" s="10"/>
      <c r="J596" s="8"/>
    </row>
    <row r="597" spans="1:10" ht="15.75">
      <c r="A597" s="13" t="s">
        <v>23</v>
      </c>
      <c r="B597" s="13" t="s">
        <v>24</v>
      </c>
      <c r="C597" s="13" t="s">
        <v>25</v>
      </c>
      <c r="D597" s="69">
        <v>112799840</v>
      </c>
      <c r="E597" s="14">
        <v>112799958</v>
      </c>
      <c r="H597" s="9"/>
      <c r="I597" s="10"/>
      <c r="J597" s="8"/>
    </row>
    <row r="598" spans="1:10">
      <c r="A598" s="5"/>
      <c r="B598" s="6"/>
      <c r="C598" s="5"/>
      <c r="D598" s="81" t="s">
        <v>641</v>
      </c>
      <c r="E598" s="8"/>
      <c r="H598" s="9"/>
      <c r="I598" s="10"/>
      <c r="J598" s="8"/>
    </row>
    <row r="600" spans="1:10">
      <c r="A600" s="1" t="s">
        <v>0</v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>
      <c r="A601" s="3" t="s">
        <v>1656</v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>
      <c r="A602" s="95" t="s">
        <v>0</v>
      </c>
      <c r="B602" s="95" t="s">
        <v>2</v>
      </c>
      <c r="C602" s="95" t="s">
        <v>3</v>
      </c>
      <c r="D602" s="95" t="s">
        <v>4</v>
      </c>
      <c r="E602" s="95" t="s">
        <v>5</v>
      </c>
      <c r="F602" s="97" t="s">
        <v>6</v>
      </c>
      <c r="G602" s="98"/>
      <c r="H602" s="99"/>
      <c r="I602" s="95" t="s">
        <v>7</v>
      </c>
      <c r="J602" s="95" t="s">
        <v>8</v>
      </c>
    </row>
    <row r="603" spans="1:10">
      <c r="A603" s="96"/>
      <c r="B603" s="96"/>
      <c r="C603" s="96"/>
      <c r="D603" s="96"/>
      <c r="E603" s="96"/>
      <c r="F603" s="4" t="s">
        <v>9</v>
      </c>
      <c r="G603" s="4" t="s">
        <v>10</v>
      </c>
      <c r="H603" s="4" t="s">
        <v>11</v>
      </c>
      <c r="I603" s="96"/>
      <c r="J603" s="96"/>
    </row>
    <row r="604" spans="1:10">
      <c r="A604" s="5" t="s">
        <v>1660</v>
      </c>
      <c r="B604" s="6">
        <v>44974.786641226849</v>
      </c>
      <c r="C604" s="5" t="s">
        <v>39</v>
      </c>
      <c r="D604" s="7"/>
      <c r="E604" s="8"/>
      <c r="F604" s="9">
        <v>3779.25</v>
      </c>
      <c r="I604" s="10" t="s">
        <v>9</v>
      </c>
      <c r="J604" s="5" t="s">
        <v>39</v>
      </c>
    </row>
    <row r="605" spans="1:10">
      <c r="A605" s="11" t="s">
        <v>22</v>
      </c>
      <c r="B605" s="3"/>
      <c r="C605" s="3"/>
      <c r="D605" s="7"/>
      <c r="E605" s="8"/>
      <c r="G605" s="9"/>
      <c r="I605" s="10"/>
      <c r="J605" s="8"/>
    </row>
    <row r="606" spans="1:10" ht="15.75">
      <c r="A606" s="13" t="s">
        <v>23</v>
      </c>
      <c r="B606" s="13" t="s">
        <v>24</v>
      </c>
      <c r="C606" s="13" t="s">
        <v>25</v>
      </c>
      <c r="D606" s="69">
        <v>112799802</v>
      </c>
      <c r="E606" s="14">
        <v>112799959</v>
      </c>
      <c r="G606" s="9"/>
      <c r="I606" s="10"/>
      <c r="J606" s="8"/>
    </row>
    <row r="607" spans="1:10">
      <c r="A607" s="5"/>
      <c r="B607" s="6"/>
      <c r="C607" s="5"/>
      <c r="D607" s="81" t="s">
        <v>641</v>
      </c>
      <c r="E607" s="8"/>
      <c r="G607" s="9"/>
      <c r="I607" s="10"/>
      <c r="J607" s="8"/>
    </row>
    <row r="608" spans="1:10">
      <c r="A608" s="5"/>
      <c r="B608" s="6"/>
      <c r="C608" s="5"/>
      <c r="D608" s="7"/>
      <c r="E608" s="8"/>
      <c r="G608" s="9"/>
      <c r="I608" s="10"/>
      <c r="J608" s="8"/>
    </row>
    <row r="609" spans="1:10">
      <c r="A609" s="5" t="s">
        <v>1659</v>
      </c>
      <c r="B609" s="6">
        <v>44974.792667835645</v>
      </c>
      <c r="C609" s="5" t="s">
        <v>41</v>
      </c>
      <c r="D609" s="7"/>
      <c r="E609" s="8"/>
      <c r="F609" s="9">
        <v>3879.29</v>
      </c>
      <c r="I609" s="10" t="s">
        <v>9</v>
      </c>
      <c r="J609" s="5" t="s">
        <v>41</v>
      </c>
    </row>
    <row r="610" spans="1:10">
      <c r="A610" s="5" t="s">
        <v>1659</v>
      </c>
      <c r="B610" s="6">
        <v>44974.792667835645</v>
      </c>
      <c r="C610" s="5" t="s">
        <v>41</v>
      </c>
      <c r="D610" s="7"/>
      <c r="E610" s="8"/>
      <c r="H610" s="9">
        <v>308.08999999999997</v>
      </c>
      <c r="I610" s="5" t="s">
        <v>36</v>
      </c>
      <c r="J610" s="5" t="s">
        <v>41</v>
      </c>
    </row>
    <row r="611" spans="1:10">
      <c r="A611" s="11" t="s">
        <v>22</v>
      </c>
      <c r="B611" s="3"/>
      <c r="C611" s="3"/>
      <c r="D611" s="7"/>
      <c r="E611" s="8"/>
      <c r="G611" s="9"/>
      <c r="I611" s="10"/>
      <c r="J611" s="8"/>
    </row>
    <row r="612" spans="1:10" ht="15.75">
      <c r="A612" s="13" t="s">
        <v>23</v>
      </c>
      <c r="B612" s="13" t="s">
        <v>24</v>
      </c>
      <c r="C612" s="13" t="s">
        <v>25</v>
      </c>
      <c r="D612" s="69">
        <v>112799803</v>
      </c>
      <c r="E612" s="14">
        <v>112799960</v>
      </c>
      <c r="G612" s="9"/>
      <c r="I612" s="10"/>
      <c r="J612" s="8"/>
    </row>
    <row r="613" spans="1:10">
      <c r="A613" s="5"/>
      <c r="B613" s="6"/>
      <c r="C613" s="5"/>
      <c r="D613" s="81" t="s">
        <v>641</v>
      </c>
      <c r="E613" s="8"/>
      <c r="G613" s="9"/>
      <c r="I613" s="10"/>
      <c r="J613" s="8"/>
    </row>
    <row r="615" spans="1:10">
      <c r="A615" s="1" t="s">
        <v>0</v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>
      <c r="A616" s="3" t="s">
        <v>1649</v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>
      <c r="A617" s="95" t="s">
        <v>0</v>
      </c>
      <c r="B617" s="95" t="s">
        <v>2</v>
      </c>
      <c r="C617" s="95" t="s">
        <v>3</v>
      </c>
      <c r="D617" s="95" t="s">
        <v>4</v>
      </c>
      <c r="E617" s="95" t="s">
        <v>5</v>
      </c>
      <c r="F617" s="97" t="s">
        <v>6</v>
      </c>
      <c r="G617" s="98"/>
      <c r="H617" s="99"/>
      <c r="I617" s="95" t="s">
        <v>7</v>
      </c>
      <c r="J617" s="95" t="s">
        <v>8</v>
      </c>
    </row>
    <row r="618" spans="1:10">
      <c r="A618" s="96"/>
      <c r="B618" s="96"/>
      <c r="C618" s="96"/>
      <c r="D618" s="96"/>
      <c r="E618" s="96"/>
      <c r="F618" s="4" t="s">
        <v>9</v>
      </c>
      <c r="G618" s="4" t="s">
        <v>10</v>
      </c>
      <c r="H618" s="4" t="s">
        <v>11</v>
      </c>
      <c r="I618" s="96"/>
      <c r="J618" s="96"/>
    </row>
    <row r="619" spans="1:10">
      <c r="A619" s="5" t="s">
        <v>1664</v>
      </c>
      <c r="B619" s="6">
        <v>44975.578217766204</v>
      </c>
      <c r="C619" s="5" t="s">
        <v>39</v>
      </c>
      <c r="D619" s="7"/>
      <c r="E619" s="8"/>
      <c r="F619" s="9">
        <v>1044.79</v>
      </c>
      <c r="I619" s="10" t="s">
        <v>9</v>
      </c>
      <c r="J619" s="5" t="s">
        <v>39</v>
      </c>
    </row>
    <row r="620" spans="1:10">
      <c r="A620" s="11" t="s">
        <v>22</v>
      </c>
      <c r="B620" s="3"/>
      <c r="C620" s="3"/>
      <c r="D620" s="7"/>
      <c r="E620" s="8"/>
      <c r="G620" s="9"/>
      <c r="I620" s="10"/>
      <c r="J620" s="8"/>
    </row>
    <row r="621" spans="1:10" ht="15.75">
      <c r="A621" s="13" t="s">
        <v>23</v>
      </c>
      <c r="B621" s="13" t="s">
        <v>24</v>
      </c>
      <c r="C621" s="13" t="s">
        <v>25</v>
      </c>
      <c r="D621" s="69">
        <v>112808015</v>
      </c>
      <c r="E621" s="14">
        <v>112808130</v>
      </c>
      <c r="G621" s="9"/>
      <c r="I621" s="10"/>
      <c r="J621" s="8"/>
    </row>
    <row r="622" spans="1:10">
      <c r="A622" s="5"/>
      <c r="B622" s="6"/>
      <c r="C622" s="5"/>
      <c r="D622" s="81" t="s">
        <v>641</v>
      </c>
      <c r="E622" s="8"/>
      <c r="G622" s="9"/>
      <c r="I622" s="10"/>
      <c r="J622" s="8"/>
    </row>
    <row r="623" spans="1:10">
      <c r="A623" s="5"/>
      <c r="B623" s="6"/>
      <c r="C623" s="5"/>
      <c r="D623" s="7"/>
      <c r="E623" s="8"/>
      <c r="G623" s="9"/>
      <c r="I623" s="10"/>
      <c r="J623" s="8"/>
    </row>
    <row r="624" spans="1:10">
      <c r="A624" s="5" t="s">
        <v>1663</v>
      </c>
      <c r="B624" s="6">
        <v>44975.584752372684</v>
      </c>
      <c r="C624" s="5" t="s">
        <v>41</v>
      </c>
      <c r="D624" s="7"/>
      <c r="E624" s="8"/>
      <c r="F624" s="9">
        <v>2677.3</v>
      </c>
      <c r="I624" s="10" t="s">
        <v>9</v>
      </c>
      <c r="J624" s="5" t="s">
        <v>41</v>
      </c>
    </row>
    <row r="625" spans="1:10">
      <c r="A625" s="11" t="s">
        <v>22</v>
      </c>
      <c r="B625" s="3"/>
      <c r="C625" s="3"/>
      <c r="D625" s="7"/>
      <c r="E625" s="8"/>
      <c r="G625" s="9"/>
      <c r="I625" s="10"/>
      <c r="J625" s="8"/>
    </row>
    <row r="626" spans="1:10" ht="15.75">
      <c r="A626" s="13" t="s">
        <v>23</v>
      </c>
      <c r="B626" s="13" t="s">
        <v>24</v>
      </c>
      <c r="C626" s="13" t="s">
        <v>25</v>
      </c>
      <c r="D626" s="69">
        <v>112808016</v>
      </c>
      <c r="E626" s="14">
        <v>112808131</v>
      </c>
      <c r="G626" s="9"/>
      <c r="I626" s="10"/>
      <c r="J626" s="8"/>
    </row>
    <row r="627" spans="1:10">
      <c r="D627" s="81" t="s">
        <v>641</v>
      </c>
    </row>
    <row r="629" spans="1:10">
      <c r="A629" s="1" t="s">
        <v>0</v>
      </c>
      <c r="B629" s="2"/>
      <c r="C629" s="2"/>
      <c r="D629" s="2"/>
      <c r="E629" s="2"/>
      <c r="F629" s="2"/>
      <c r="G629" s="2"/>
      <c r="H629" s="2"/>
      <c r="I629" s="2"/>
      <c r="J629" s="2"/>
    </row>
    <row r="630" spans="1:10">
      <c r="A630" s="3" t="s">
        <v>1714</v>
      </c>
      <c r="B630" s="2"/>
      <c r="C630" s="2"/>
      <c r="D630" s="2"/>
      <c r="E630" s="2"/>
      <c r="F630" s="2"/>
      <c r="G630" s="2"/>
      <c r="H630" s="2"/>
      <c r="I630" s="2"/>
      <c r="J630" s="2"/>
    </row>
    <row r="631" spans="1:10">
      <c r="A631" s="95" t="s">
        <v>0</v>
      </c>
      <c r="B631" s="95" t="s">
        <v>2</v>
      </c>
      <c r="C631" s="95" t="s">
        <v>3</v>
      </c>
      <c r="D631" s="95" t="s">
        <v>4</v>
      </c>
      <c r="E631" s="95" t="s">
        <v>5</v>
      </c>
      <c r="F631" s="97" t="s">
        <v>6</v>
      </c>
      <c r="G631" s="98"/>
      <c r="H631" s="99"/>
      <c r="I631" s="95" t="s">
        <v>7</v>
      </c>
      <c r="J631" s="95" t="s">
        <v>8</v>
      </c>
    </row>
    <row r="632" spans="1:10">
      <c r="A632" s="96"/>
      <c r="B632" s="96"/>
      <c r="C632" s="96"/>
      <c r="D632" s="96"/>
      <c r="E632" s="96"/>
      <c r="F632" s="4" t="s">
        <v>9</v>
      </c>
      <c r="G632" s="4" t="s">
        <v>10</v>
      </c>
      <c r="H632" s="4" t="s">
        <v>11</v>
      </c>
      <c r="I632" s="96"/>
      <c r="J632" s="96"/>
    </row>
    <row r="633" spans="1:10">
      <c r="A633" s="40" t="s">
        <v>1715</v>
      </c>
      <c r="B633" s="52"/>
      <c r="C633" s="40"/>
      <c r="D633" s="23"/>
      <c r="E633" s="8"/>
      <c r="H633" s="9"/>
      <c r="I633" s="5"/>
      <c r="J633" s="8"/>
    </row>
    <row r="634" spans="1:10">
      <c r="A634" s="11" t="s">
        <v>22</v>
      </c>
      <c r="B634" s="3"/>
      <c r="C634" s="3"/>
      <c r="D634" s="7"/>
      <c r="E634" s="8"/>
      <c r="G634" s="9"/>
      <c r="I634" s="10"/>
      <c r="J634" s="8"/>
    </row>
    <row r="635" spans="1:10">
      <c r="A635" s="13" t="s">
        <v>23</v>
      </c>
      <c r="B635" s="13" t="s">
        <v>24</v>
      </c>
      <c r="C635" s="13" t="s">
        <v>25</v>
      </c>
      <c r="D635" s="7"/>
      <c r="E635" s="8"/>
      <c r="G635" s="9"/>
      <c r="I635" s="10"/>
      <c r="J635" s="8"/>
    </row>
    <row r="637" spans="1:10">
      <c r="A637" s="1" t="s">
        <v>0</v>
      </c>
      <c r="B637" s="2"/>
      <c r="C637" s="2"/>
      <c r="D637" s="2"/>
      <c r="E637" s="2"/>
      <c r="F637" s="2"/>
      <c r="G637" s="2"/>
      <c r="H637" s="2"/>
      <c r="I637" s="2"/>
      <c r="J637" s="2"/>
    </row>
    <row r="638" spans="1:10">
      <c r="A638" s="3" t="s">
        <v>1716</v>
      </c>
      <c r="B638" s="2"/>
      <c r="C638" s="2"/>
      <c r="D638" s="2"/>
      <c r="E638" s="2"/>
      <c r="F638" s="2"/>
      <c r="G638" s="2"/>
      <c r="H638" s="2"/>
      <c r="I638" s="2"/>
      <c r="J638" s="2"/>
    </row>
    <row r="639" spans="1:10">
      <c r="A639" s="95" t="s">
        <v>0</v>
      </c>
      <c r="B639" s="95" t="s">
        <v>2</v>
      </c>
      <c r="C639" s="95" t="s">
        <v>3</v>
      </c>
      <c r="D639" s="95" t="s">
        <v>4</v>
      </c>
      <c r="E639" s="95" t="s">
        <v>5</v>
      </c>
      <c r="F639" s="97" t="s">
        <v>6</v>
      </c>
      <c r="G639" s="98"/>
      <c r="H639" s="99"/>
      <c r="I639" s="95" t="s">
        <v>7</v>
      </c>
      <c r="J639" s="95" t="s">
        <v>8</v>
      </c>
    </row>
    <row r="640" spans="1:10">
      <c r="A640" s="96"/>
      <c r="B640" s="96"/>
      <c r="C640" s="96"/>
      <c r="D640" s="96"/>
      <c r="E640" s="96"/>
      <c r="F640" s="4" t="s">
        <v>9</v>
      </c>
      <c r="G640" s="4" t="s">
        <v>10</v>
      </c>
      <c r="H640" s="4" t="s">
        <v>11</v>
      </c>
      <c r="I640" s="96"/>
      <c r="J640" s="96"/>
    </row>
    <row r="641" spans="1:10">
      <c r="A641" s="40" t="s">
        <v>1715</v>
      </c>
      <c r="B641" s="52"/>
      <c r="C641" s="40"/>
      <c r="D641" s="23"/>
      <c r="E641" s="8"/>
      <c r="H641" s="9"/>
      <c r="I641" s="5"/>
      <c r="J641" s="8"/>
    </row>
    <row r="642" spans="1:10">
      <c r="A642" s="11" t="s">
        <v>22</v>
      </c>
      <c r="B642" s="3"/>
      <c r="C642" s="3"/>
      <c r="D642" s="7"/>
      <c r="E642" s="8"/>
      <c r="G642" s="9"/>
      <c r="I642" s="10"/>
      <c r="J642" s="8"/>
    </row>
    <row r="643" spans="1:10">
      <c r="A643" s="13" t="s">
        <v>23</v>
      </c>
      <c r="B643" s="13" t="s">
        <v>24</v>
      </c>
      <c r="C643" s="13" t="s">
        <v>25</v>
      </c>
    </row>
    <row r="646" spans="1:10">
      <c r="A646" s="1" t="s">
        <v>0</v>
      </c>
      <c r="B646" s="2"/>
      <c r="C646" s="2"/>
      <c r="D646" s="2"/>
      <c r="E646" s="2"/>
      <c r="F646" s="2"/>
      <c r="G646" s="2"/>
      <c r="H646" s="2"/>
      <c r="I646" s="2"/>
      <c r="J646" s="2"/>
    </row>
    <row r="647" spans="1:10">
      <c r="A647" s="3" t="s">
        <v>1728</v>
      </c>
      <c r="B647" s="2"/>
      <c r="C647" s="2"/>
      <c r="D647" s="2"/>
      <c r="E647" s="2"/>
      <c r="F647" s="2"/>
      <c r="G647" s="2"/>
      <c r="H647" s="2"/>
      <c r="I647" s="2"/>
      <c r="J647" s="2"/>
    </row>
    <row r="648" spans="1:10">
      <c r="A648" s="95" t="s">
        <v>0</v>
      </c>
      <c r="B648" s="95" t="s">
        <v>2</v>
      </c>
      <c r="C648" s="95" t="s">
        <v>3</v>
      </c>
      <c r="D648" s="95" t="s">
        <v>4</v>
      </c>
      <c r="E648" s="95" t="s">
        <v>5</v>
      </c>
      <c r="F648" s="97" t="s">
        <v>6</v>
      </c>
      <c r="G648" s="98"/>
      <c r="H648" s="99"/>
      <c r="I648" s="95" t="s">
        <v>7</v>
      </c>
      <c r="J648" s="95" t="s">
        <v>8</v>
      </c>
    </row>
    <row r="649" spans="1:10">
      <c r="A649" s="96"/>
      <c r="B649" s="96"/>
      <c r="C649" s="96"/>
      <c r="D649" s="96"/>
      <c r="E649" s="96"/>
      <c r="F649" s="4" t="s">
        <v>9</v>
      </c>
      <c r="G649" s="4" t="s">
        <v>10</v>
      </c>
      <c r="H649" s="4" t="s">
        <v>11</v>
      </c>
      <c r="I649" s="96"/>
      <c r="J649" s="96"/>
    </row>
    <row r="650" spans="1:10">
      <c r="A650" s="5" t="s">
        <v>1731</v>
      </c>
      <c r="B650" s="6">
        <v>44979.78402324074</v>
      </c>
      <c r="C650" s="5" t="s">
        <v>39</v>
      </c>
      <c r="D650" s="7"/>
      <c r="E650" s="8"/>
      <c r="F650" s="9">
        <v>1219.3499999999999</v>
      </c>
      <c r="I650" s="10" t="s">
        <v>9</v>
      </c>
      <c r="J650" s="5" t="s">
        <v>39</v>
      </c>
    </row>
    <row r="651" spans="1:10">
      <c r="A651" s="11" t="s">
        <v>22</v>
      </c>
      <c r="B651" s="3"/>
      <c r="C651" s="3"/>
      <c r="D651" s="7"/>
      <c r="E651" s="8"/>
      <c r="H651" s="9"/>
      <c r="I651" s="10"/>
      <c r="J651" s="5"/>
    </row>
    <row r="652" spans="1:10">
      <c r="A652" s="13" t="s">
        <v>23</v>
      </c>
      <c r="B652" s="13" t="s">
        <v>24</v>
      </c>
      <c r="C652" s="13" t="s">
        <v>25</v>
      </c>
      <c r="D652" s="7"/>
      <c r="E652" s="8"/>
      <c r="H652" s="9"/>
      <c r="I652" s="10"/>
      <c r="J652" s="5"/>
    </row>
    <row r="653" spans="1:10">
      <c r="A653" s="5"/>
      <c r="B653" s="6"/>
      <c r="C653" s="5"/>
      <c r="D653" s="7"/>
      <c r="E653" s="8"/>
      <c r="H653" s="9"/>
      <c r="I653" s="10"/>
      <c r="J653" s="5"/>
    </row>
    <row r="654" spans="1:10">
      <c r="A654" s="5"/>
      <c r="B654" s="6"/>
      <c r="C654" s="5"/>
      <c r="D654" s="7"/>
      <c r="E654" s="8"/>
      <c r="H654" s="9"/>
      <c r="I654" s="10"/>
      <c r="J654" s="5"/>
    </row>
    <row r="655" spans="1:10">
      <c r="A655" s="5" t="s">
        <v>1730</v>
      </c>
      <c r="B655" s="6">
        <v>44979.792254143518</v>
      </c>
      <c r="C655" s="5" t="s">
        <v>41</v>
      </c>
      <c r="D655" s="7"/>
      <c r="E655" s="8"/>
      <c r="F655" s="9">
        <v>3899.48</v>
      </c>
      <c r="I655" s="10" t="s">
        <v>9</v>
      </c>
      <c r="J655" s="5" t="s">
        <v>41</v>
      </c>
    </row>
    <row r="656" spans="1:10">
      <c r="A656" s="5" t="s">
        <v>1730</v>
      </c>
      <c r="B656" s="6">
        <v>44979.792254143518</v>
      </c>
      <c r="C656" s="5" t="s">
        <v>41</v>
      </c>
      <c r="D656" s="7"/>
      <c r="E656" s="8"/>
      <c r="H656" s="9">
        <v>17</v>
      </c>
      <c r="I656" s="5" t="s">
        <v>36</v>
      </c>
      <c r="J656" s="5" t="s">
        <v>41</v>
      </c>
    </row>
    <row r="657" spans="1:10">
      <c r="A657" s="11" t="s">
        <v>22</v>
      </c>
      <c r="B657" s="3"/>
      <c r="C657" s="3"/>
      <c r="D657" s="7"/>
      <c r="E657" s="8"/>
      <c r="H657" s="9"/>
      <c r="I657" s="10"/>
      <c r="J657" s="5"/>
    </row>
    <row r="658" spans="1:10">
      <c r="A658" s="13" t="s">
        <v>23</v>
      </c>
      <c r="B658" s="13" t="s">
        <v>24</v>
      </c>
      <c r="C658" s="13" t="s">
        <v>25</v>
      </c>
      <c r="D658" s="7"/>
      <c r="E658" s="8"/>
      <c r="H658" s="9"/>
      <c r="I658" s="10"/>
      <c r="J658" s="5"/>
    </row>
  </sheetData>
  <mergeCells count="368">
    <mergeCell ref="A639:A640"/>
    <mergeCell ref="B639:B640"/>
    <mergeCell ref="C639:C640"/>
    <mergeCell ref="D639:D640"/>
    <mergeCell ref="E639:E640"/>
    <mergeCell ref="F639:H639"/>
    <mergeCell ref="I639:I640"/>
    <mergeCell ref="J639:J640"/>
    <mergeCell ref="I617:I618"/>
    <mergeCell ref="J617:J618"/>
    <mergeCell ref="A617:A618"/>
    <mergeCell ref="B617:B618"/>
    <mergeCell ref="C617:C618"/>
    <mergeCell ref="D617:D618"/>
    <mergeCell ref="E617:E618"/>
    <mergeCell ref="F617:H617"/>
    <mergeCell ref="A631:A632"/>
    <mergeCell ref="B631:B632"/>
    <mergeCell ref="C631:C632"/>
    <mergeCell ref="D631:D632"/>
    <mergeCell ref="E631:E632"/>
    <mergeCell ref="F631:H631"/>
    <mergeCell ref="I631:I632"/>
    <mergeCell ref="J631:J632"/>
    <mergeCell ref="A557:A558"/>
    <mergeCell ref="B557:B558"/>
    <mergeCell ref="C557:C558"/>
    <mergeCell ref="D557:D558"/>
    <mergeCell ref="E557:E558"/>
    <mergeCell ref="F557:H557"/>
    <mergeCell ref="I557:I558"/>
    <mergeCell ref="J557:J558"/>
    <mergeCell ref="I602:I603"/>
    <mergeCell ref="J602:J603"/>
    <mergeCell ref="A602:A603"/>
    <mergeCell ref="B602:B603"/>
    <mergeCell ref="C602:C603"/>
    <mergeCell ref="D602:D603"/>
    <mergeCell ref="E602:E603"/>
    <mergeCell ref="F602:H602"/>
    <mergeCell ref="A587:A588"/>
    <mergeCell ref="B587:B588"/>
    <mergeCell ref="C587:C588"/>
    <mergeCell ref="D587:D588"/>
    <mergeCell ref="E587:E588"/>
    <mergeCell ref="F587:H587"/>
    <mergeCell ref="I587:I588"/>
    <mergeCell ref="J587:J588"/>
    <mergeCell ref="A497:A498"/>
    <mergeCell ref="B497:B498"/>
    <mergeCell ref="C497:C498"/>
    <mergeCell ref="D497:D498"/>
    <mergeCell ref="E497:E498"/>
    <mergeCell ref="F497:H497"/>
    <mergeCell ref="I497:I498"/>
    <mergeCell ref="J497:J498"/>
    <mergeCell ref="A512:A513"/>
    <mergeCell ref="B512:B513"/>
    <mergeCell ref="C512:C513"/>
    <mergeCell ref="D512:D513"/>
    <mergeCell ref="E512:E513"/>
    <mergeCell ref="F512:H512"/>
    <mergeCell ref="I512:I513"/>
    <mergeCell ref="J512:J513"/>
    <mergeCell ref="A467:A468"/>
    <mergeCell ref="B467:B468"/>
    <mergeCell ref="C467:C468"/>
    <mergeCell ref="D467:D468"/>
    <mergeCell ref="E467:E468"/>
    <mergeCell ref="F467:H467"/>
    <mergeCell ref="I467:I468"/>
    <mergeCell ref="J467:J468"/>
    <mergeCell ref="A482:A483"/>
    <mergeCell ref="B482:B483"/>
    <mergeCell ref="C482:C483"/>
    <mergeCell ref="D482:D483"/>
    <mergeCell ref="E482:E483"/>
    <mergeCell ref="F482:H482"/>
    <mergeCell ref="I482:I483"/>
    <mergeCell ref="J482:J483"/>
    <mergeCell ref="I438:I439"/>
    <mergeCell ref="J438:J439"/>
    <mergeCell ref="A438:A439"/>
    <mergeCell ref="B438:B439"/>
    <mergeCell ref="C438:C439"/>
    <mergeCell ref="D438:D439"/>
    <mergeCell ref="E438:E439"/>
    <mergeCell ref="F438:H438"/>
    <mergeCell ref="A452:A453"/>
    <mergeCell ref="B452:B453"/>
    <mergeCell ref="C452:C453"/>
    <mergeCell ref="D452:D453"/>
    <mergeCell ref="E452:E453"/>
    <mergeCell ref="F452:H452"/>
    <mergeCell ref="I452:I453"/>
    <mergeCell ref="J452:J453"/>
    <mergeCell ref="I424:I425"/>
    <mergeCell ref="J424:J425"/>
    <mergeCell ref="A424:A425"/>
    <mergeCell ref="B424:B425"/>
    <mergeCell ref="C424:C425"/>
    <mergeCell ref="D424:D425"/>
    <mergeCell ref="E424:E425"/>
    <mergeCell ref="F424:H424"/>
    <mergeCell ref="A362:A363"/>
    <mergeCell ref="B362:B363"/>
    <mergeCell ref="C362:C363"/>
    <mergeCell ref="D362:D363"/>
    <mergeCell ref="E362:E363"/>
    <mergeCell ref="F362:H362"/>
    <mergeCell ref="I362:I363"/>
    <mergeCell ref="J362:J363"/>
    <mergeCell ref="A394:A395"/>
    <mergeCell ref="B394:B395"/>
    <mergeCell ref="C394:C395"/>
    <mergeCell ref="D394:D395"/>
    <mergeCell ref="E394:E395"/>
    <mergeCell ref="F394:H394"/>
    <mergeCell ref="I394:I395"/>
    <mergeCell ref="J394:J395"/>
    <mergeCell ref="I332:I333"/>
    <mergeCell ref="J332:J333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32:A333"/>
    <mergeCell ref="B332:B333"/>
    <mergeCell ref="C332:C333"/>
    <mergeCell ref="D332:D333"/>
    <mergeCell ref="E332:E333"/>
    <mergeCell ref="F332:H332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I263:I264"/>
    <mergeCell ref="J263:J264"/>
    <mergeCell ref="A263:A264"/>
    <mergeCell ref="B263:B264"/>
    <mergeCell ref="C263:C264"/>
    <mergeCell ref="D263:D264"/>
    <mergeCell ref="E263:E264"/>
    <mergeCell ref="F263:H263"/>
    <mergeCell ref="F130:H130"/>
    <mergeCell ref="I130:I131"/>
    <mergeCell ref="J130:J131"/>
    <mergeCell ref="A130:A131"/>
    <mergeCell ref="B130:B131"/>
    <mergeCell ref="C130:C131"/>
    <mergeCell ref="D130:D131"/>
    <mergeCell ref="E130:E131"/>
    <mergeCell ref="A189:A190"/>
    <mergeCell ref="B189:B190"/>
    <mergeCell ref="C189:C190"/>
    <mergeCell ref="D189:D190"/>
    <mergeCell ref="E189:E190"/>
    <mergeCell ref="F189:H189"/>
    <mergeCell ref="I189:I190"/>
    <mergeCell ref="J189:J190"/>
    <mergeCell ref="F145:H145"/>
    <mergeCell ref="I145:I146"/>
    <mergeCell ref="J145:J146"/>
    <mergeCell ref="A145:A146"/>
    <mergeCell ref="B145:B146"/>
    <mergeCell ref="C145:C146"/>
    <mergeCell ref="D145:D146"/>
    <mergeCell ref="E145:E146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F41:H41"/>
    <mergeCell ref="I41:I42"/>
    <mergeCell ref="J41:J42"/>
    <mergeCell ref="A41:A42"/>
    <mergeCell ref="B41:B42"/>
    <mergeCell ref="C41:C42"/>
    <mergeCell ref="D41:D42"/>
    <mergeCell ref="E41:E4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J115:J116"/>
    <mergeCell ref="A115:A116"/>
    <mergeCell ref="B115:B116"/>
    <mergeCell ref="C115:C116"/>
    <mergeCell ref="D115:D116"/>
    <mergeCell ref="E115:E116"/>
    <mergeCell ref="F115:H115"/>
    <mergeCell ref="I115:I116"/>
    <mergeCell ref="A218:A219"/>
    <mergeCell ref="B218:B219"/>
    <mergeCell ref="C218:C219"/>
    <mergeCell ref="D218:D219"/>
    <mergeCell ref="E218:E219"/>
    <mergeCell ref="F218:H218"/>
    <mergeCell ref="I218:I219"/>
    <mergeCell ref="J218:J219"/>
    <mergeCell ref="I160:I161"/>
    <mergeCell ref="J160:J161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0:A161"/>
    <mergeCell ref="B160:B161"/>
    <mergeCell ref="C160:C161"/>
    <mergeCell ref="D160:D161"/>
    <mergeCell ref="E160:E161"/>
    <mergeCell ref="F160:H160"/>
    <mergeCell ref="A287:A288"/>
    <mergeCell ref="B287:B288"/>
    <mergeCell ref="C287:C288"/>
    <mergeCell ref="D287:D288"/>
    <mergeCell ref="E287:E288"/>
    <mergeCell ref="F287:H287"/>
    <mergeCell ref="I287:I288"/>
    <mergeCell ref="J287:J288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A233:A234"/>
    <mergeCell ref="B233:B234"/>
    <mergeCell ref="C233:C234"/>
    <mergeCell ref="D233:D234"/>
    <mergeCell ref="E233:E234"/>
    <mergeCell ref="F233:H233"/>
    <mergeCell ref="I233:I234"/>
    <mergeCell ref="J233:J234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527:A528"/>
    <mergeCell ref="B527:B528"/>
    <mergeCell ref="C527:C528"/>
    <mergeCell ref="D527:D528"/>
    <mergeCell ref="E527:E528"/>
    <mergeCell ref="F527:H527"/>
    <mergeCell ref="I527:I528"/>
    <mergeCell ref="J527:J528"/>
    <mergeCell ref="A379:A380"/>
    <mergeCell ref="B379:B380"/>
    <mergeCell ref="C379:C380"/>
    <mergeCell ref="D379:D380"/>
    <mergeCell ref="E379:E380"/>
    <mergeCell ref="F379:H379"/>
    <mergeCell ref="I379:I380"/>
    <mergeCell ref="J379:J380"/>
    <mergeCell ref="I409:I410"/>
    <mergeCell ref="J409:J410"/>
    <mergeCell ref="A409:A410"/>
    <mergeCell ref="B409:B410"/>
    <mergeCell ref="C409:C410"/>
    <mergeCell ref="D409:D410"/>
    <mergeCell ref="E409:E410"/>
    <mergeCell ref="F409:H409"/>
    <mergeCell ref="A648:A649"/>
    <mergeCell ref="B648:B649"/>
    <mergeCell ref="C648:C649"/>
    <mergeCell ref="D648:D649"/>
    <mergeCell ref="E648:E649"/>
    <mergeCell ref="F648:H648"/>
    <mergeCell ref="I648:I649"/>
    <mergeCell ref="J648:J649"/>
    <mergeCell ref="A543:A544"/>
    <mergeCell ref="B543:B544"/>
    <mergeCell ref="C543:C544"/>
    <mergeCell ref="D543:D544"/>
    <mergeCell ref="E543:E544"/>
    <mergeCell ref="F543:H543"/>
    <mergeCell ref="I543:I544"/>
    <mergeCell ref="J543:J544"/>
    <mergeCell ref="A572:A573"/>
    <mergeCell ref="B572:B573"/>
    <mergeCell ref="C572:C573"/>
    <mergeCell ref="D572:D573"/>
    <mergeCell ref="E572:E573"/>
    <mergeCell ref="F572:H572"/>
    <mergeCell ref="I572:I573"/>
    <mergeCell ref="J572:J57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6D27-C40B-4C43-B733-0E15EDBAF11A}">
  <sheetPr>
    <tabColor theme="9"/>
  </sheetPr>
  <dimension ref="A1:J456"/>
  <sheetViews>
    <sheetView topLeftCell="A426" workbookViewId="0">
      <selection activeCell="D428" sqref="D428:D429"/>
    </sheetView>
  </sheetViews>
  <sheetFormatPr baseColWidth="10" defaultRowHeight="15"/>
  <cols>
    <col min="1" max="1" width="14" bestFit="1" customWidth="1"/>
    <col min="2" max="2" width="10.85546875" bestFit="1" customWidth="1"/>
    <col min="3" max="3" width="34" customWidth="1"/>
    <col min="4" max="4" width="12.85546875" bestFit="1" customWidth="1"/>
    <col min="5" max="5" width="14.140625" bestFit="1" customWidth="1"/>
    <col min="6" max="6" width="9" bestFit="1" customWidth="1"/>
    <col min="7" max="7" width="6.28515625" bestFit="1" customWidth="1"/>
    <col min="8" max="8" width="11.28515625" bestFit="1" customWidth="1"/>
    <col min="10" max="10" width="28.1406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42</v>
      </c>
      <c r="B5" s="6">
        <v>44926.629941458334</v>
      </c>
      <c r="C5" s="5" t="s">
        <v>43</v>
      </c>
      <c r="D5" s="7"/>
      <c r="E5" s="8"/>
      <c r="F5" s="9">
        <v>4289.1000000000004</v>
      </c>
      <c r="I5" s="10" t="s">
        <v>9</v>
      </c>
      <c r="J5" s="5" t="s">
        <v>43</v>
      </c>
    </row>
    <row r="6" spans="1:10">
      <c r="A6" s="5" t="s">
        <v>42</v>
      </c>
      <c r="B6" s="6">
        <v>44926.629941458334</v>
      </c>
      <c r="C6" s="5" t="s">
        <v>43</v>
      </c>
      <c r="D6" s="7"/>
      <c r="E6" s="8"/>
      <c r="H6" s="9">
        <v>180.1</v>
      </c>
      <c r="I6" s="5" t="s">
        <v>36</v>
      </c>
      <c r="J6" s="5" t="s">
        <v>43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112517523</v>
      </c>
      <c r="E8" s="14">
        <v>112517659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5" t="s">
        <v>0</v>
      </c>
      <c r="B13" s="95" t="s">
        <v>2</v>
      </c>
      <c r="C13" s="95" t="s">
        <v>3</v>
      </c>
      <c r="D13" s="95" t="s">
        <v>4</v>
      </c>
      <c r="E13" s="95" t="s">
        <v>5</v>
      </c>
      <c r="F13" s="97" t="s">
        <v>6</v>
      </c>
      <c r="G13" s="98"/>
      <c r="H13" s="99"/>
      <c r="I13" s="95" t="s">
        <v>7</v>
      </c>
      <c r="J13" s="95" t="s">
        <v>8</v>
      </c>
    </row>
    <row r="14" spans="1:10">
      <c r="A14" s="96"/>
      <c r="B14" s="96"/>
      <c r="C14" s="96"/>
      <c r="D14" s="96"/>
      <c r="E14" s="96"/>
      <c r="F14" s="4" t="s">
        <v>9</v>
      </c>
      <c r="G14" s="4" t="s">
        <v>10</v>
      </c>
      <c r="H14" s="4" t="s">
        <v>11</v>
      </c>
      <c r="I14" s="96"/>
      <c r="J14" s="96"/>
    </row>
    <row r="15" spans="1:10">
      <c r="A15" s="17" t="s">
        <v>270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5" t="s">
        <v>0</v>
      </c>
      <c r="B22" s="95" t="s">
        <v>2</v>
      </c>
      <c r="C22" s="95" t="s">
        <v>3</v>
      </c>
      <c r="D22" s="95" t="s">
        <v>4</v>
      </c>
      <c r="E22" s="95" t="s">
        <v>5</v>
      </c>
      <c r="F22" s="97" t="s">
        <v>6</v>
      </c>
      <c r="G22" s="98"/>
      <c r="H22" s="99"/>
      <c r="I22" s="95" t="s">
        <v>7</v>
      </c>
      <c r="J22" s="95" t="s">
        <v>8</v>
      </c>
    </row>
    <row r="23" spans="1:10">
      <c r="A23" s="96"/>
      <c r="B23" s="96"/>
      <c r="C23" s="96"/>
      <c r="D23" s="96"/>
      <c r="E23" s="96"/>
      <c r="F23" s="4" t="s">
        <v>9</v>
      </c>
      <c r="G23" s="4" t="s">
        <v>10</v>
      </c>
      <c r="H23" s="4" t="s">
        <v>11</v>
      </c>
      <c r="I23" s="96"/>
      <c r="J23" s="96"/>
    </row>
    <row r="24" spans="1:10">
      <c r="A24" s="5" t="s">
        <v>230</v>
      </c>
      <c r="B24" s="6">
        <v>44929.792546643519</v>
      </c>
      <c r="C24" s="5" t="s">
        <v>43</v>
      </c>
      <c r="D24" s="7"/>
      <c r="E24" s="8"/>
      <c r="F24" s="9">
        <v>5296.47</v>
      </c>
      <c r="I24" s="10" t="s">
        <v>9</v>
      </c>
      <c r="J24" s="5" t="s">
        <v>43</v>
      </c>
    </row>
    <row r="25" spans="1:10">
      <c r="A25" s="5" t="s">
        <v>230</v>
      </c>
      <c r="B25" s="6">
        <v>44929.792546643519</v>
      </c>
      <c r="C25" s="5" t="s">
        <v>43</v>
      </c>
      <c r="D25" s="7"/>
      <c r="E25" s="8"/>
      <c r="H25" s="9">
        <v>253.25</v>
      </c>
      <c r="I25" s="5" t="s">
        <v>36</v>
      </c>
      <c r="J25" s="5" t="s">
        <v>43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>
      <c r="A27" s="13" t="s">
        <v>23</v>
      </c>
      <c r="B27" s="13" t="s">
        <v>24</v>
      </c>
      <c r="C27" s="13" t="s">
        <v>25</v>
      </c>
      <c r="D27" s="28">
        <v>112518872</v>
      </c>
      <c r="E27" s="14">
        <v>112519100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271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95" t="s">
        <v>0</v>
      </c>
      <c r="B32" s="95" t="s">
        <v>2</v>
      </c>
      <c r="C32" s="95" t="s">
        <v>3</v>
      </c>
      <c r="D32" s="95" t="s">
        <v>4</v>
      </c>
      <c r="E32" s="95" t="s">
        <v>5</v>
      </c>
      <c r="F32" s="97" t="s">
        <v>6</v>
      </c>
      <c r="G32" s="98"/>
      <c r="H32" s="99"/>
      <c r="I32" s="95" t="s">
        <v>7</v>
      </c>
      <c r="J32" s="95" t="s">
        <v>8</v>
      </c>
    </row>
    <row r="33" spans="1:10">
      <c r="A33" s="96"/>
      <c r="B33" s="96"/>
      <c r="C33" s="96"/>
      <c r="D33" s="96"/>
      <c r="E33" s="96"/>
      <c r="F33" s="4" t="s">
        <v>9</v>
      </c>
      <c r="G33" s="4" t="s">
        <v>10</v>
      </c>
      <c r="H33" s="4" t="s">
        <v>11</v>
      </c>
      <c r="I33" s="96"/>
      <c r="J33" s="96"/>
    </row>
    <row r="34" spans="1:10">
      <c r="A34" s="5" t="s">
        <v>280</v>
      </c>
      <c r="B34" s="6">
        <v>44930.796942939814</v>
      </c>
      <c r="C34" s="5" t="s">
        <v>43</v>
      </c>
      <c r="D34" s="7"/>
      <c r="E34" s="8"/>
      <c r="F34" s="9">
        <v>10903.47</v>
      </c>
      <c r="I34" s="10" t="s">
        <v>9</v>
      </c>
      <c r="J34" s="5" t="s">
        <v>43</v>
      </c>
    </row>
    <row r="35" spans="1:10">
      <c r="A35" s="5" t="s">
        <v>280</v>
      </c>
      <c r="B35" s="6">
        <v>44930.796942939814</v>
      </c>
      <c r="C35" s="5" t="s">
        <v>43</v>
      </c>
      <c r="D35" s="7"/>
      <c r="E35" s="8"/>
      <c r="H35" s="9">
        <v>591.38</v>
      </c>
      <c r="I35" s="5" t="s">
        <v>36</v>
      </c>
      <c r="J35" s="5" t="s">
        <v>43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>
      <c r="A37" s="13" t="s">
        <v>23</v>
      </c>
      <c r="B37" s="13" t="s">
        <v>24</v>
      </c>
      <c r="C37" s="13" t="s">
        <v>25</v>
      </c>
      <c r="D37" s="28">
        <v>112521174</v>
      </c>
      <c r="E37" s="14">
        <v>112521343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323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95" t="s">
        <v>0</v>
      </c>
      <c r="B42" s="95" t="s">
        <v>2</v>
      </c>
      <c r="C42" s="95" t="s">
        <v>3</v>
      </c>
      <c r="D42" s="95" t="s">
        <v>4</v>
      </c>
      <c r="E42" s="95" t="s">
        <v>5</v>
      </c>
      <c r="F42" s="97" t="s">
        <v>6</v>
      </c>
      <c r="G42" s="98"/>
      <c r="H42" s="99"/>
      <c r="I42" s="95" t="s">
        <v>7</v>
      </c>
      <c r="J42" s="95" t="s">
        <v>8</v>
      </c>
    </row>
    <row r="43" spans="1:10">
      <c r="A43" s="96"/>
      <c r="B43" s="96"/>
      <c r="C43" s="96"/>
      <c r="D43" s="96"/>
      <c r="E43" s="96"/>
      <c r="F43" s="4" t="s">
        <v>9</v>
      </c>
      <c r="G43" s="4" t="s">
        <v>10</v>
      </c>
      <c r="H43" s="4" t="s">
        <v>11</v>
      </c>
      <c r="I43" s="96"/>
      <c r="J43" s="96"/>
    </row>
    <row r="44" spans="1:10">
      <c r="A44" s="5" t="s">
        <v>327</v>
      </c>
      <c r="B44" s="6">
        <v>44931.797009803238</v>
      </c>
      <c r="C44" s="5" t="s">
        <v>43</v>
      </c>
      <c r="D44" s="7"/>
      <c r="E44" s="8"/>
      <c r="F44" s="9">
        <v>7792.17</v>
      </c>
      <c r="I44" s="10" t="s">
        <v>9</v>
      </c>
      <c r="J44" s="5" t="s">
        <v>43</v>
      </c>
    </row>
    <row r="45" spans="1:10">
      <c r="A45" s="5" t="s">
        <v>327</v>
      </c>
      <c r="B45" s="6">
        <v>44931.797009803238</v>
      </c>
      <c r="C45" s="5" t="s">
        <v>43</v>
      </c>
      <c r="D45" s="7"/>
      <c r="E45" s="8"/>
      <c r="H45" s="9">
        <v>393.38</v>
      </c>
      <c r="I45" s="5" t="s">
        <v>36</v>
      </c>
      <c r="J45" s="5" t="s">
        <v>43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>
      <c r="A47" s="13" t="s">
        <v>23</v>
      </c>
      <c r="B47" s="13" t="s">
        <v>24</v>
      </c>
      <c r="C47" s="13" t="s">
        <v>25</v>
      </c>
      <c r="D47" s="28">
        <v>112535874</v>
      </c>
      <c r="E47" s="14">
        <v>112556914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363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95" t="s">
        <v>0</v>
      </c>
      <c r="B52" s="95" t="s">
        <v>2</v>
      </c>
      <c r="C52" s="95" t="s">
        <v>3</v>
      </c>
      <c r="D52" s="95" t="s">
        <v>4</v>
      </c>
      <c r="E52" s="95" t="s">
        <v>5</v>
      </c>
      <c r="F52" s="97" t="s">
        <v>6</v>
      </c>
      <c r="G52" s="98"/>
      <c r="H52" s="99"/>
      <c r="I52" s="95" t="s">
        <v>7</v>
      </c>
      <c r="J52" s="95" t="s">
        <v>8</v>
      </c>
    </row>
    <row r="53" spans="1:10">
      <c r="A53" s="96"/>
      <c r="B53" s="96"/>
      <c r="C53" s="96"/>
      <c r="D53" s="96"/>
      <c r="E53" s="96"/>
      <c r="F53" s="4" t="s">
        <v>9</v>
      </c>
      <c r="G53" s="4" t="s">
        <v>10</v>
      </c>
      <c r="H53" s="4" t="s">
        <v>11</v>
      </c>
      <c r="I53" s="96"/>
      <c r="J53" s="96"/>
    </row>
    <row r="54" spans="1:10">
      <c r="A54" s="5" t="s">
        <v>375</v>
      </c>
      <c r="B54" s="6">
        <v>44932.795587418979</v>
      </c>
      <c r="C54" s="5" t="s">
        <v>43</v>
      </c>
      <c r="D54" s="7"/>
      <c r="E54" s="8"/>
      <c r="F54" s="9">
        <v>13782.03</v>
      </c>
      <c r="I54" s="10" t="s">
        <v>9</v>
      </c>
      <c r="J54" s="5" t="s">
        <v>43</v>
      </c>
    </row>
    <row r="55" spans="1:10">
      <c r="A55" s="5" t="s">
        <v>375</v>
      </c>
      <c r="B55" s="6">
        <v>44932.795587418979</v>
      </c>
      <c r="C55" s="5" t="s">
        <v>43</v>
      </c>
      <c r="D55" s="7"/>
      <c r="E55" s="8"/>
      <c r="H55" s="9">
        <v>469.88</v>
      </c>
      <c r="I55" s="5" t="s">
        <v>36</v>
      </c>
      <c r="J55" s="5" t="s">
        <v>43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28">
        <v>112536194</v>
      </c>
      <c r="E57" s="14">
        <v>112556915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366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95" t="s">
        <v>0</v>
      </c>
      <c r="B62" s="95" t="s">
        <v>2</v>
      </c>
      <c r="C62" s="95" t="s">
        <v>3</v>
      </c>
      <c r="D62" s="95" t="s">
        <v>4</v>
      </c>
      <c r="E62" s="95" t="s">
        <v>5</v>
      </c>
      <c r="F62" s="97" t="s">
        <v>6</v>
      </c>
      <c r="G62" s="98"/>
      <c r="H62" s="99"/>
      <c r="I62" s="95" t="s">
        <v>7</v>
      </c>
      <c r="J62" s="95" t="s">
        <v>8</v>
      </c>
    </row>
    <row r="63" spans="1:10">
      <c r="A63" s="96"/>
      <c r="B63" s="96"/>
      <c r="C63" s="96"/>
      <c r="D63" s="96"/>
      <c r="E63" s="96"/>
      <c r="F63" s="4" t="s">
        <v>9</v>
      </c>
      <c r="G63" s="4" t="s">
        <v>10</v>
      </c>
      <c r="H63" s="4" t="s">
        <v>11</v>
      </c>
      <c r="I63" s="96"/>
      <c r="J63" s="96"/>
    </row>
    <row r="64" spans="1:10">
      <c r="A64" s="5" t="s">
        <v>376</v>
      </c>
      <c r="B64" s="6">
        <v>44933.547963437501</v>
      </c>
      <c r="C64" s="5" t="s">
        <v>43</v>
      </c>
      <c r="D64" s="7"/>
      <c r="E64" s="8"/>
      <c r="F64" s="9">
        <v>5665.11</v>
      </c>
      <c r="I64" s="10" t="s">
        <v>9</v>
      </c>
      <c r="J64" s="5" t="s">
        <v>43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28">
        <v>112563510</v>
      </c>
      <c r="E66" s="14">
        <v>112563571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433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95" t="s">
        <v>0</v>
      </c>
      <c r="B71" s="95" t="s">
        <v>2</v>
      </c>
      <c r="C71" s="95" t="s">
        <v>3</v>
      </c>
      <c r="D71" s="95" t="s">
        <v>4</v>
      </c>
      <c r="E71" s="95" t="s">
        <v>5</v>
      </c>
      <c r="F71" s="97" t="s">
        <v>6</v>
      </c>
      <c r="G71" s="98"/>
      <c r="H71" s="99"/>
      <c r="I71" s="95" t="s">
        <v>7</v>
      </c>
      <c r="J71" s="95" t="s">
        <v>8</v>
      </c>
    </row>
    <row r="72" spans="1:10">
      <c r="A72" s="96"/>
      <c r="B72" s="96"/>
      <c r="C72" s="96"/>
      <c r="D72" s="96"/>
      <c r="E72" s="96"/>
      <c r="F72" s="4" t="s">
        <v>9</v>
      </c>
      <c r="G72" s="4" t="s">
        <v>10</v>
      </c>
      <c r="H72" s="4" t="s">
        <v>11</v>
      </c>
      <c r="I72" s="96"/>
      <c r="J72" s="96"/>
    </row>
    <row r="73" spans="1:10">
      <c r="A73" s="5" t="s">
        <v>437</v>
      </c>
      <c r="B73" s="6">
        <v>44935.792427037035</v>
      </c>
      <c r="C73" s="5" t="s">
        <v>43</v>
      </c>
      <c r="D73" s="7"/>
      <c r="E73" s="8"/>
      <c r="F73" s="9">
        <v>7694.74</v>
      </c>
      <c r="I73" s="10" t="s">
        <v>9</v>
      </c>
      <c r="J73" s="5" t="s">
        <v>43</v>
      </c>
    </row>
    <row r="74" spans="1:10">
      <c r="A74" s="5" t="s">
        <v>437</v>
      </c>
      <c r="B74" s="6">
        <v>44935.792427037035</v>
      </c>
      <c r="C74" s="5" t="s">
        <v>43</v>
      </c>
      <c r="D74" s="7"/>
      <c r="E74" s="8"/>
      <c r="H74" s="9">
        <v>28.8</v>
      </c>
      <c r="I74" s="5" t="s">
        <v>36</v>
      </c>
      <c r="J74" s="5" t="s">
        <v>43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28">
        <v>112569687</v>
      </c>
      <c r="E76" s="14">
        <v>112569848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474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95" t="s">
        <v>0</v>
      </c>
      <c r="B81" s="95" t="s">
        <v>2</v>
      </c>
      <c r="C81" s="95" t="s">
        <v>3</v>
      </c>
      <c r="D81" s="95" t="s">
        <v>4</v>
      </c>
      <c r="E81" s="95" t="s">
        <v>5</v>
      </c>
      <c r="F81" s="97" t="s">
        <v>6</v>
      </c>
      <c r="G81" s="98"/>
      <c r="H81" s="99"/>
      <c r="I81" s="95" t="s">
        <v>7</v>
      </c>
      <c r="J81" s="95" t="s">
        <v>8</v>
      </c>
    </row>
    <row r="82" spans="1:10">
      <c r="A82" s="96"/>
      <c r="B82" s="96"/>
      <c r="C82" s="96"/>
      <c r="D82" s="96"/>
      <c r="E82" s="96"/>
      <c r="F82" s="4" t="s">
        <v>9</v>
      </c>
      <c r="G82" s="4" t="s">
        <v>10</v>
      </c>
      <c r="H82" s="4" t="s">
        <v>11</v>
      </c>
      <c r="I82" s="96"/>
      <c r="J82" s="96"/>
    </row>
    <row r="83" spans="1:10">
      <c r="A83" s="5" t="s">
        <v>478</v>
      </c>
      <c r="B83" s="6">
        <v>44936.796878692126</v>
      </c>
      <c r="C83" s="5" t="s">
        <v>43</v>
      </c>
      <c r="D83" s="7"/>
      <c r="E83" s="8"/>
      <c r="F83" s="9">
        <v>9990.58</v>
      </c>
      <c r="I83" s="10" t="s">
        <v>9</v>
      </c>
      <c r="J83" s="5" t="s">
        <v>43</v>
      </c>
    </row>
    <row r="84" spans="1:10">
      <c r="A84" s="5" t="s">
        <v>478</v>
      </c>
      <c r="B84" s="6">
        <v>44936.796878692126</v>
      </c>
      <c r="C84" s="5" t="s">
        <v>43</v>
      </c>
      <c r="D84" s="7"/>
      <c r="E84" s="8"/>
      <c r="H84" s="9">
        <v>103.4</v>
      </c>
      <c r="I84" s="5" t="s">
        <v>36</v>
      </c>
      <c r="J84" s="5" t="s">
        <v>43</v>
      </c>
    </row>
    <row r="85" spans="1:10">
      <c r="A85" s="11" t="s">
        <v>22</v>
      </c>
      <c r="B85" s="3"/>
      <c r="C85" s="3"/>
      <c r="D85" s="7"/>
      <c r="E85" s="8"/>
      <c r="H85" s="9"/>
      <c r="I85" s="10"/>
      <c r="J85" s="5"/>
    </row>
    <row r="86" spans="1:10" ht="15.75">
      <c r="A86" s="13" t="s">
        <v>23</v>
      </c>
      <c r="B86" s="13" t="s">
        <v>24</v>
      </c>
      <c r="C86" s="13" t="s">
        <v>25</v>
      </c>
      <c r="D86" s="28">
        <v>112576456</v>
      </c>
      <c r="E86" s="14">
        <v>112576523</v>
      </c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  <row r="89" spans="1:10">
      <c r="A89" s="1" t="s">
        <v>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3" t="s">
        <v>508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95" t="s">
        <v>0</v>
      </c>
      <c r="B91" s="95" t="s">
        <v>2</v>
      </c>
      <c r="C91" s="95" t="s">
        <v>3</v>
      </c>
      <c r="D91" s="95" t="s">
        <v>4</v>
      </c>
      <c r="E91" s="95" t="s">
        <v>5</v>
      </c>
      <c r="F91" s="97" t="s">
        <v>6</v>
      </c>
      <c r="G91" s="98"/>
      <c r="H91" s="99"/>
      <c r="I91" s="95" t="s">
        <v>7</v>
      </c>
      <c r="J91" s="95" t="s">
        <v>8</v>
      </c>
    </row>
    <row r="92" spans="1:10">
      <c r="A92" s="96"/>
      <c r="B92" s="96"/>
      <c r="C92" s="96"/>
      <c r="D92" s="96"/>
      <c r="E92" s="96"/>
      <c r="F92" s="4" t="s">
        <v>9</v>
      </c>
      <c r="G92" s="4" t="s">
        <v>10</v>
      </c>
      <c r="H92" s="4" t="s">
        <v>11</v>
      </c>
      <c r="I92" s="96"/>
      <c r="J92" s="96"/>
    </row>
    <row r="93" spans="1:10">
      <c r="A93" s="5" t="s">
        <v>512</v>
      </c>
      <c r="B93" s="6">
        <v>44937.795119525465</v>
      </c>
      <c r="C93" s="5" t="s">
        <v>43</v>
      </c>
      <c r="D93" s="7"/>
      <c r="E93" s="8"/>
      <c r="F93" s="9">
        <v>8059.44</v>
      </c>
      <c r="I93" s="10" t="s">
        <v>9</v>
      </c>
      <c r="J93" s="5" t="s">
        <v>43</v>
      </c>
    </row>
    <row r="94" spans="1:10">
      <c r="A94" s="5" t="s">
        <v>512</v>
      </c>
      <c r="B94" s="6">
        <v>44937.795119525465</v>
      </c>
      <c r="C94" s="5" t="s">
        <v>43</v>
      </c>
      <c r="D94" s="7"/>
      <c r="E94" s="8"/>
      <c r="H94" s="9">
        <v>597.4</v>
      </c>
      <c r="I94" s="5" t="s">
        <v>36</v>
      </c>
      <c r="J94" s="5" t="s">
        <v>43</v>
      </c>
    </row>
    <row r="95" spans="1:10">
      <c r="A95" s="11" t="s">
        <v>22</v>
      </c>
      <c r="B95" s="3"/>
      <c r="C95" s="3"/>
      <c r="D95" s="7"/>
      <c r="E95" s="8"/>
      <c r="H95" s="9"/>
      <c r="I95" s="10"/>
      <c r="J95" s="8"/>
    </row>
    <row r="96" spans="1:10" ht="15.75">
      <c r="A96" s="13" t="s">
        <v>23</v>
      </c>
      <c r="B96" s="13" t="s">
        <v>24</v>
      </c>
      <c r="C96" s="13" t="s">
        <v>25</v>
      </c>
      <c r="D96" s="28">
        <v>112581098</v>
      </c>
      <c r="E96" s="14">
        <v>112584152</v>
      </c>
      <c r="H96" s="9"/>
      <c r="I96" s="10"/>
      <c r="J96" s="8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541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95" t="s">
        <v>0</v>
      </c>
      <c r="B101" s="95" t="s">
        <v>2</v>
      </c>
      <c r="C101" s="95" t="s">
        <v>3</v>
      </c>
      <c r="D101" s="95" t="s">
        <v>4</v>
      </c>
      <c r="E101" s="95" t="s">
        <v>5</v>
      </c>
      <c r="F101" s="97" t="s">
        <v>6</v>
      </c>
      <c r="G101" s="98"/>
      <c r="H101" s="99"/>
      <c r="I101" s="95" t="s">
        <v>7</v>
      </c>
      <c r="J101" s="95" t="s">
        <v>8</v>
      </c>
    </row>
    <row r="102" spans="1:10">
      <c r="A102" s="96"/>
      <c r="B102" s="96"/>
      <c r="C102" s="96"/>
      <c r="D102" s="96"/>
      <c r="E102" s="96"/>
      <c r="F102" s="4" t="s">
        <v>9</v>
      </c>
      <c r="G102" s="4" t="s">
        <v>10</v>
      </c>
      <c r="H102" s="4" t="s">
        <v>11</v>
      </c>
      <c r="I102" s="96"/>
      <c r="J102" s="96"/>
    </row>
    <row r="103" spans="1:10">
      <c r="A103" s="5" t="s">
        <v>549</v>
      </c>
      <c r="B103" s="6">
        <v>44938.792408032408</v>
      </c>
      <c r="C103" s="5" t="s">
        <v>43</v>
      </c>
      <c r="D103" s="7"/>
      <c r="E103" s="8"/>
      <c r="F103" s="9">
        <v>7737.1</v>
      </c>
      <c r="I103" s="10" t="s">
        <v>9</v>
      </c>
      <c r="J103" s="5" t="s">
        <v>43</v>
      </c>
    </row>
    <row r="104" spans="1:10">
      <c r="A104" s="5" t="s">
        <v>549</v>
      </c>
      <c r="B104" s="6">
        <v>44938.792408032408</v>
      </c>
      <c r="C104" s="5" t="s">
        <v>43</v>
      </c>
      <c r="D104" s="7"/>
      <c r="E104" s="8"/>
      <c r="H104" s="9">
        <v>277.08</v>
      </c>
      <c r="I104" s="5" t="s">
        <v>36</v>
      </c>
      <c r="J104" s="5" t="s">
        <v>43</v>
      </c>
    </row>
    <row r="105" spans="1:10">
      <c r="A105" s="11" t="s">
        <v>22</v>
      </c>
      <c r="B105" s="3"/>
      <c r="C105" s="3"/>
      <c r="D105" s="7"/>
      <c r="E105" s="8"/>
      <c r="F105" s="9"/>
      <c r="I105" s="10"/>
      <c r="J105" s="8"/>
    </row>
    <row r="106" spans="1:10" ht="15.75">
      <c r="A106" s="13" t="s">
        <v>23</v>
      </c>
      <c r="B106" s="13" t="s">
        <v>24</v>
      </c>
      <c r="C106" s="13" t="s">
        <v>25</v>
      </c>
      <c r="D106" s="28">
        <v>112587018</v>
      </c>
      <c r="E106" s="14">
        <v>112587195</v>
      </c>
      <c r="F106" s="9"/>
      <c r="I106" s="10"/>
      <c r="J106" s="8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585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95" t="s">
        <v>0</v>
      </c>
      <c r="B111" s="95" t="s">
        <v>2</v>
      </c>
      <c r="C111" s="95" t="s">
        <v>3</v>
      </c>
      <c r="D111" s="95" t="s">
        <v>4</v>
      </c>
      <c r="E111" s="95" t="s">
        <v>5</v>
      </c>
      <c r="F111" s="97" t="s">
        <v>6</v>
      </c>
      <c r="G111" s="98"/>
      <c r="H111" s="99"/>
      <c r="I111" s="95" t="s">
        <v>7</v>
      </c>
      <c r="J111" s="95" t="s">
        <v>8</v>
      </c>
    </row>
    <row r="112" spans="1:10">
      <c r="A112" s="96"/>
      <c r="B112" s="96"/>
      <c r="C112" s="96"/>
      <c r="D112" s="96"/>
      <c r="E112" s="96"/>
      <c r="F112" s="4" t="s">
        <v>9</v>
      </c>
      <c r="G112" s="4" t="s">
        <v>10</v>
      </c>
      <c r="H112" s="4" t="s">
        <v>11</v>
      </c>
      <c r="I112" s="96"/>
      <c r="J112" s="96"/>
    </row>
    <row r="113" spans="1:10">
      <c r="A113" s="5" t="s">
        <v>592</v>
      </c>
      <c r="B113" s="6">
        <v>44939.795671111111</v>
      </c>
      <c r="C113" s="5" t="s">
        <v>43</v>
      </c>
      <c r="D113" s="7"/>
      <c r="E113" s="8"/>
      <c r="F113" s="9">
        <v>15169.33</v>
      </c>
      <c r="I113" s="10" t="s">
        <v>9</v>
      </c>
      <c r="J113" s="5" t="s">
        <v>43</v>
      </c>
    </row>
    <row r="114" spans="1:10">
      <c r="A114" s="5" t="s">
        <v>592</v>
      </c>
      <c r="B114" s="6">
        <v>44939.795671111111</v>
      </c>
      <c r="C114" s="5" t="s">
        <v>43</v>
      </c>
      <c r="D114" s="7"/>
      <c r="E114" s="8"/>
      <c r="H114" s="9">
        <v>237.9</v>
      </c>
      <c r="I114" s="5" t="s">
        <v>36</v>
      </c>
      <c r="J114" s="5" t="s">
        <v>43</v>
      </c>
    </row>
    <row r="115" spans="1:10">
      <c r="A115" s="11" t="s">
        <v>22</v>
      </c>
      <c r="B115" s="3"/>
      <c r="C115" s="3"/>
      <c r="D115" s="7"/>
      <c r="E115" s="8"/>
      <c r="H115" s="9"/>
      <c r="I115" s="5"/>
      <c r="J115" s="8"/>
    </row>
    <row r="116" spans="1:10" ht="15.75">
      <c r="A116" s="13" t="s">
        <v>23</v>
      </c>
      <c r="B116" s="13" t="s">
        <v>24</v>
      </c>
      <c r="C116" s="13" t="s">
        <v>25</v>
      </c>
      <c r="D116" s="28">
        <v>112587020</v>
      </c>
      <c r="E116" s="14">
        <v>112587197</v>
      </c>
      <c r="H116" s="9"/>
      <c r="I116" s="5"/>
      <c r="J116" s="8"/>
    </row>
    <row r="117" spans="1:10">
      <c r="A117" s="5"/>
      <c r="B117" s="6"/>
      <c r="C117" s="5"/>
      <c r="D117" s="7"/>
      <c r="E117" s="8"/>
      <c r="H117" s="9"/>
      <c r="I117" s="5"/>
      <c r="J117" s="8"/>
    </row>
    <row r="118" spans="1:10">
      <c r="A118" s="5"/>
      <c r="B118" s="6"/>
      <c r="C118" s="5"/>
      <c r="D118" s="7"/>
      <c r="E118" s="8"/>
      <c r="H118" s="9"/>
      <c r="I118" s="5"/>
      <c r="J118" s="8"/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581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95" t="s">
        <v>0</v>
      </c>
      <c r="B121" s="95" t="s">
        <v>2</v>
      </c>
      <c r="C121" s="95" t="s">
        <v>3</v>
      </c>
      <c r="D121" s="95" t="s">
        <v>4</v>
      </c>
      <c r="E121" s="95" t="s">
        <v>5</v>
      </c>
      <c r="F121" s="97" t="s">
        <v>6</v>
      </c>
      <c r="G121" s="98"/>
      <c r="H121" s="99"/>
      <c r="I121" s="95" t="s">
        <v>7</v>
      </c>
      <c r="J121" s="95" t="s">
        <v>8</v>
      </c>
    </row>
    <row r="122" spans="1:10">
      <c r="A122" s="96"/>
      <c r="B122" s="96"/>
      <c r="C122" s="96"/>
      <c r="D122" s="96"/>
      <c r="E122" s="96"/>
      <c r="F122" s="4" t="s">
        <v>9</v>
      </c>
      <c r="G122" s="4" t="s">
        <v>10</v>
      </c>
      <c r="H122" s="4" t="s">
        <v>11</v>
      </c>
      <c r="I122" s="96"/>
      <c r="J122" s="96"/>
    </row>
    <row r="123" spans="1:10">
      <c r="A123" s="5" t="s">
        <v>593</v>
      </c>
      <c r="B123" s="6">
        <v>44940.544812418979</v>
      </c>
      <c r="C123" s="5" t="s">
        <v>43</v>
      </c>
      <c r="D123" s="7"/>
      <c r="E123" s="8"/>
      <c r="F123" s="9">
        <v>5121.91</v>
      </c>
      <c r="I123" s="10" t="s">
        <v>9</v>
      </c>
      <c r="J123" s="5" t="s">
        <v>43</v>
      </c>
    </row>
    <row r="124" spans="1:10">
      <c r="A124" s="5" t="s">
        <v>593</v>
      </c>
      <c r="B124" s="6">
        <v>44940.544812418979</v>
      </c>
      <c r="C124" s="5" t="s">
        <v>43</v>
      </c>
      <c r="D124" s="7"/>
      <c r="E124" s="8"/>
      <c r="H124" s="9">
        <v>100</v>
      </c>
      <c r="I124" s="5" t="s">
        <v>36</v>
      </c>
      <c r="J124" s="5" t="s">
        <v>43</v>
      </c>
    </row>
    <row r="125" spans="1:10">
      <c r="A125" s="11" t="s">
        <v>22</v>
      </c>
      <c r="B125" s="3"/>
      <c r="C125" s="3"/>
      <c r="D125" s="7"/>
      <c r="E125" s="8"/>
      <c r="H125" s="9"/>
      <c r="I125" s="5"/>
      <c r="J125" s="8"/>
    </row>
    <row r="126" spans="1:10" ht="15.75">
      <c r="A126" s="13" t="s">
        <v>23</v>
      </c>
      <c r="B126" s="13" t="s">
        <v>24</v>
      </c>
      <c r="C126" s="13" t="s">
        <v>25</v>
      </c>
      <c r="D126" s="28">
        <v>112595417</v>
      </c>
      <c r="E126" s="14">
        <v>112603442</v>
      </c>
      <c r="H126" s="9"/>
      <c r="I126" s="5"/>
      <c r="J126" s="8"/>
    </row>
    <row r="129" spans="1:10">
      <c r="A129" s="1" t="s">
        <v>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3" t="s">
        <v>647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95" t="s">
        <v>0</v>
      </c>
      <c r="B131" s="95" t="s">
        <v>2</v>
      </c>
      <c r="C131" s="95" t="s">
        <v>3</v>
      </c>
      <c r="D131" s="95" t="s">
        <v>4</v>
      </c>
      <c r="E131" s="95" t="s">
        <v>5</v>
      </c>
      <c r="F131" s="97" t="s">
        <v>6</v>
      </c>
      <c r="G131" s="98"/>
      <c r="H131" s="99"/>
      <c r="I131" s="95" t="s">
        <v>7</v>
      </c>
      <c r="J131" s="95" t="s">
        <v>8</v>
      </c>
    </row>
    <row r="132" spans="1:10">
      <c r="A132" s="96"/>
      <c r="B132" s="96"/>
      <c r="C132" s="96"/>
      <c r="D132" s="96"/>
      <c r="E132" s="96"/>
      <c r="F132" s="4" t="s">
        <v>9</v>
      </c>
      <c r="G132" s="4" t="s">
        <v>10</v>
      </c>
      <c r="H132" s="4" t="s">
        <v>11</v>
      </c>
      <c r="I132" s="96"/>
      <c r="J132" s="96"/>
    </row>
    <row r="133" spans="1:10">
      <c r="A133" s="5" t="s">
        <v>651</v>
      </c>
      <c r="B133" s="6">
        <v>44942.792761249999</v>
      </c>
      <c r="C133" s="5" t="s">
        <v>43</v>
      </c>
      <c r="D133" s="7"/>
      <c r="E133" s="8"/>
      <c r="F133" s="9">
        <v>12347.13</v>
      </c>
      <c r="I133" s="10" t="s">
        <v>9</v>
      </c>
      <c r="J133" s="5" t="s">
        <v>43</v>
      </c>
    </row>
    <row r="134" spans="1:10">
      <c r="A134" s="5" t="s">
        <v>651</v>
      </c>
      <c r="B134" s="6">
        <v>44942.792761249999</v>
      </c>
      <c r="C134" s="5" t="s">
        <v>43</v>
      </c>
      <c r="D134" s="7"/>
      <c r="E134" s="8"/>
      <c r="H134" s="9">
        <v>24.8</v>
      </c>
      <c r="I134" s="5" t="s">
        <v>36</v>
      </c>
      <c r="J134" s="5" t="s">
        <v>43</v>
      </c>
    </row>
    <row r="135" spans="1:10">
      <c r="A135" s="11" t="s">
        <v>22</v>
      </c>
      <c r="B135" s="3"/>
      <c r="C135" s="3"/>
      <c r="D135" s="7"/>
      <c r="E135" s="8"/>
      <c r="H135" s="9"/>
      <c r="I135" s="10"/>
      <c r="J135" s="5"/>
    </row>
    <row r="136" spans="1:10" ht="15.75">
      <c r="A136" s="13" t="s">
        <v>23</v>
      </c>
      <c r="B136" s="13" t="s">
        <v>24</v>
      </c>
      <c r="C136" s="13" t="s">
        <v>25</v>
      </c>
      <c r="D136" s="28">
        <v>112609948</v>
      </c>
      <c r="E136" s="14">
        <v>112610071</v>
      </c>
      <c r="H136" s="9"/>
      <c r="I136" s="10"/>
      <c r="J136" s="5"/>
    </row>
    <row r="137" spans="1:10">
      <c r="A137" s="5"/>
      <c r="B137" s="6"/>
      <c r="C137" s="5"/>
      <c r="D137" s="7"/>
      <c r="E137" s="8"/>
      <c r="H137" s="9"/>
      <c r="I137" s="10"/>
      <c r="J137" s="5"/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687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95" t="s">
        <v>0</v>
      </c>
      <c r="B141" s="95" t="s">
        <v>2</v>
      </c>
      <c r="C141" s="95" t="s">
        <v>3</v>
      </c>
      <c r="D141" s="95" t="s">
        <v>4</v>
      </c>
      <c r="E141" s="95" t="s">
        <v>5</v>
      </c>
      <c r="F141" s="97" t="s">
        <v>6</v>
      </c>
      <c r="G141" s="98"/>
      <c r="H141" s="99"/>
      <c r="I141" s="95" t="s">
        <v>7</v>
      </c>
      <c r="J141" s="95" t="s">
        <v>8</v>
      </c>
    </row>
    <row r="142" spans="1:10">
      <c r="A142" s="96"/>
      <c r="B142" s="96"/>
      <c r="C142" s="96"/>
      <c r="D142" s="96"/>
      <c r="E142" s="96"/>
      <c r="F142" s="4" t="s">
        <v>9</v>
      </c>
      <c r="G142" s="4" t="s">
        <v>10</v>
      </c>
      <c r="H142" s="4" t="s">
        <v>11</v>
      </c>
      <c r="I142" s="96"/>
      <c r="J142" s="96"/>
    </row>
    <row r="143" spans="1:10">
      <c r="A143" s="5" t="s">
        <v>691</v>
      </c>
      <c r="B143" s="6">
        <v>44943.798949537035</v>
      </c>
      <c r="C143" s="5" t="s">
        <v>43</v>
      </c>
      <c r="D143" s="7"/>
      <c r="E143" s="8"/>
      <c r="F143" s="9">
        <v>9714.0499999999993</v>
      </c>
      <c r="I143" s="10" t="s">
        <v>9</v>
      </c>
      <c r="J143" s="5" t="s">
        <v>43</v>
      </c>
    </row>
    <row r="144" spans="1:10">
      <c r="A144" s="5" t="s">
        <v>691</v>
      </c>
      <c r="B144" s="6">
        <v>44943.798949537035</v>
      </c>
      <c r="C144" s="5" t="s">
        <v>43</v>
      </c>
      <c r="D144" s="7"/>
      <c r="E144" s="8"/>
      <c r="H144" s="9">
        <v>198.02</v>
      </c>
      <c r="I144" s="5" t="s">
        <v>36</v>
      </c>
      <c r="J144" s="5" t="s">
        <v>43</v>
      </c>
    </row>
    <row r="145" spans="1:10">
      <c r="A145" s="11" t="s">
        <v>22</v>
      </c>
      <c r="B145" s="3"/>
      <c r="C145" s="3"/>
      <c r="D145" s="7"/>
      <c r="E145" s="8"/>
      <c r="G145" s="9"/>
      <c r="I145" s="10"/>
      <c r="J145" s="5"/>
    </row>
    <row r="146" spans="1:10" ht="15.75">
      <c r="A146" s="13" t="s">
        <v>23</v>
      </c>
      <c r="B146" s="13" t="s">
        <v>24</v>
      </c>
      <c r="C146" s="13" t="s">
        <v>25</v>
      </c>
      <c r="D146" s="28">
        <v>112617107</v>
      </c>
      <c r="E146" s="14">
        <v>112617415</v>
      </c>
      <c r="G146" s="9"/>
      <c r="I146" s="10"/>
      <c r="J146" s="5"/>
    </row>
    <row r="147" spans="1:10">
      <c r="A147" s="5"/>
      <c r="B147" s="6"/>
      <c r="C147" s="5"/>
      <c r="D147" s="7"/>
      <c r="E147" s="8"/>
      <c r="G147" s="9"/>
      <c r="I147" s="10"/>
      <c r="J147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725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95" t="s">
        <v>0</v>
      </c>
      <c r="B151" s="95" t="s">
        <v>2</v>
      </c>
      <c r="C151" s="95" t="s">
        <v>3</v>
      </c>
      <c r="D151" s="95" t="s">
        <v>4</v>
      </c>
      <c r="E151" s="95" t="s">
        <v>5</v>
      </c>
      <c r="F151" s="97" t="s">
        <v>6</v>
      </c>
      <c r="G151" s="98"/>
      <c r="H151" s="99"/>
      <c r="I151" s="95" t="s">
        <v>7</v>
      </c>
      <c r="J151" s="95" t="s">
        <v>8</v>
      </c>
    </row>
    <row r="152" spans="1:10">
      <c r="A152" s="96"/>
      <c r="B152" s="96"/>
      <c r="C152" s="96"/>
      <c r="D152" s="96"/>
      <c r="E152" s="96"/>
      <c r="F152" s="4" t="s">
        <v>9</v>
      </c>
      <c r="G152" s="4" t="s">
        <v>10</v>
      </c>
      <c r="H152" s="4" t="s">
        <v>11</v>
      </c>
      <c r="I152" s="96"/>
      <c r="J152" s="96"/>
    </row>
    <row r="153" spans="1:10">
      <c r="A153" s="5" t="s">
        <v>729</v>
      </c>
      <c r="B153" s="6">
        <v>44944.794920497683</v>
      </c>
      <c r="C153" s="5" t="s">
        <v>43</v>
      </c>
      <c r="D153" s="7"/>
      <c r="E153" s="8"/>
      <c r="F153" s="9">
        <v>8926.5300000000007</v>
      </c>
      <c r="I153" s="10" t="s">
        <v>9</v>
      </c>
      <c r="J153" s="5" t="s">
        <v>43</v>
      </c>
    </row>
    <row r="154" spans="1:10">
      <c r="A154" s="5" t="s">
        <v>729</v>
      </c>
      <c r="B154" s="6">
        <v>44944.794920497683</v>
      </c>
      <c r="C154" s="5" t="s">
        <v>43</v>
      </c>
      <c r="D154" s="7"/>
      <c r="E154" s="8"/>
      <c r="H154" s="9">
        <v>57.1</v>
      </c>
      <c r="I154" s="5" t="s">
        <v>36</v>
      </c>
      <c r="J154" s="5" t="s">
        <v>43</v>
      </c>
    </row>
    <row r="155" spans="1:10">
      <c r="A155" s="11" t="s">
        <v>22</v>
      </c>
      <c r="B155" s="3"/>
      <c r="C155" s="3"/>
      <c r="D155" s="7"/>
      <c r="E155" s="8"/>
      <c r="F155" s="9"/>
      <c r="I155" s="10"/>
      <c r="J155" s="5"/>
    </row>
    <row r="156" spans="1:10" ht="15.75">
      <c r="A156" s="13" t="s">
        <v>23</v>
      </c>
      <c r="B156" s="13" t="s">
        <v>24</v>
      </c>
      <c r="C156" s="13" t="s">
        <v>25</v>
      </c>
      <c r="D156" s="59">
        <v>112624844</v>
      </c>
      <c r="E156" s="14">
        <v>112625136</v>
      </c>
      <c r="F156" s="9"/>
      <c r="I156" s="10"/>
      <c r="J156" s="5"/>
    </row>
    <row r="157" spans="1:10">
      <c r="D157" s="61" t="s">
        <v>641</v>
      </c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769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95" t="s">
        <v>0</v>
      </c>
      <c r="B161" s="95" t="s">
        <v>2</v>
      </c>
      <c r="C161" s="95" t="s">
        <v>3</v>
      </c>
      <c r="D161" s="95" t="s">
        <v>4</v>
      </c>
      <c r="E161" s="95" t="s">
        <v>5</v>
      </c>
      <c r="F161" s="97" t="s">
        <v>6</v>
      </c>
      <c r="G161" s="98"/>
      <c r="H161" s="99"/>
      <c r="I161" s="95" t="s">
        <v>7</v>
      </c>
      <c r="J161" s="95" t="s">
        <v>8</v>
      </c>
    </row>
    <row r="162" spans="1:10">
      <c r="A162" s="96"/>
      <c r="B162" s="96"/>
      <c r="C162" s="96"/>
      <c r="D162" s="96"/>
      <c r="E162" s="96"/>
      <c r="F162" s="4" t="s">
        <v>9</v>
      </c>
      <c r="G162" s="4" t="s">
        <v>10</v>
      </c>
      <c r="H162" s="4" t="s">
        <v>11</v>
      </c>
      <c r="I162" s="96"/>
      <c r="J162" s="96"/>
    </row>
    <row r="163" spans="1:10">
      <c r="A163" s="5" t="s">
        <v>773</v>
      </c>
      <c r="B163" s="6">
        <v>44945.804785115739</v>
      </c>
      <c r="C163" s="5" t="s">
        <v>43</v>
      </c>
      <c r="D163" s="7"/>
      <c r="E163" s="8"/>
      <c r="F163" s="9">
        <v>6974.99</v>
      </c>
      <c r="I163" s="10" t="s">
        <v>9</v>
      </c>
      <c r="J163" s="5" t="s">
        <v>43</v>
      </c>
    </row>
    <row r="164" spans="1:10">
      <c r="A164" s="5" t="s">
        <v>773</v>
      </c>
      <c r="B164" s="6">
        <v>44945.804785115739</v>
      </c>
      <c r="C164" s="5" t="s">
        <v>43</v>
      </c>
      <c r="D164" s="7"/>
      <c r="E164" s="8"/>
      <c r="H164" s="9">
        <v>131.4</v>
      </c>
      <c r="I164" s="5" t="s">
        <v>36</v>
      </c>
      <c r="J164" s="5" t="s">
        <v>43</v>
      </c>
    </row>
    <row r="165" spans="1:10">
      <c r="A165" s="11" t="s">
        <v>22</v>
      </c>
      <c r="B165" s="3"/>
      <c r="C165" s="3"/>
      <c r="D165" s="7"/>
      <c r="E165" s="8"/>
      <c r="H165" s="9"/>
      <c r="I165" s="10"/>
      <c r="J165" s="5"/>
    </row>
    <row r="166" spans="1:10" ht="15.75">
      <c r="A166" s="13" t="s">
        <v>23</v>
      </c>
      <c r="B166" s="13" t="s">
        <v>24</v>
      </c>
      <c r="C166" s="13" t="s">
        <v>25</v>
      </c>
      <c r="D166" s="59">
        <v>112626647</v>
      </c>
      <c r="E166" s="14">
        <v>112636285</v>
      </c>
      <c r="H166" s="9"/>
      <c r="I166" s="10"/>
      <c r="J166" s="5"/>
    </row>
    <row r="167" spans="1:10">
      <c r="D167" s="61" t="s">
        <v>641</v>
      </c>
    </row>
    <row r="169" spans="1:10">
      <c r="A169" s="1" t="s">
        <v>0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3" t="s">
        <v>806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95" t="s">
        <v>0</v>
      </c>
      <c r="B171" s="95" t="s">
        <v>2</v>
      </c>
      <c r="C171" s="95" t="s">
        <v>3</v>
      </c>
      <c r="D171" s="95" t="s">
        <v>4</v>
      </c>
      <c r="E171" s="95" t="s">
        <v>5</v>
      </c>
      <c r="F171" s="97" t="s">
        <v>6</v>
      </c>
      <c r="G171" s="98"/>
      <c r="H171" s="99"/>
      <c r="I171" s="95" t="s">
        <v>7</v>
      </c>
      <c r="J171" s="95" t="s">
        <v>8</v>
      </c>
    </row>
    <row r="172" spans="1:10">
      <c r="A172" s="96"/>
      <c r="B172" s="96"/>
      <c r="C172" s="96"/>
      <c r="D172" s="96"/>
      <c r="E172" s="96"/>
      <c r="F172" s="4" t="s">
        <v>9</v>
      </c>
      <c r="G172" s="4" t="s">
        <v>10</v>
      </c>
      <c r="H172" s="4" t="s">
        <v>11</v>
      </c>
      <c r="I172" s="96"/>
      <c r="J172" s="96"/>
    </row>
    <row r="173" spans="1:10">
      <c r="A173" s="5" t="s">
        <v>813</v>
      </c>
      <c r="B173" s="6">
        <v>44946.79299829861</v>
      </c>
      <c r="C173" s="5" t="s">
        <v>43</v>
      </c>
      <c r="D173" s="7"/>
      <c r="E173" s="8"/>
      <c r="F173" s="9">
        <v>9136.7800000000007</v>
      </c>
      <c r="I173" s="10" t="s">
        <v>9</v>
      </c>
      <c r="J173" s="5" t="s">
        <v>43</v>
      </c>
    </row>
    <row r="174" spans="1:10">
      <c r="A174" s="5" t="s">
        <v>813</v>
      </c>
      <c r="B174" s="6">
        <v>44946.79299829861</v>
      </c>
      <c r="C174" s="5" t="s">
        <v>43</v>
      </c>
      <c r="D174" s="7"/>
      <c r="E174" s="8"/>
      <c r="H174" s="9">
        <v>170.4</v>
      </c>
      <c r="I174" s="5" t="s">
        <v>36</v>
      </c>
      <c r="J174" s="5" t="s">
        <v>43</v>
      </c>
    </row>
    <row r="175" spans="1:10">
      <c r="A175" s="11" t="s">
        <v>22</v>
      </c>
      <c r="B175" s="3"/>
      <c r="C175" s="3"/>
      <c r="D175" s="10"/>
      <c r="E175" s="8"/>
      <c r="H175" s="9"/>
      <c r="I175" s="10"/>
      <c r="J175" s="5"/>
    </row>
    <row r="176" spans="1:10" ht="15.75">
      <c r="A176" s="13" t="s">
        <v>23</v>
      </c>
      <c r="B176" s="13" t="s">
        <v>24</v>
      </c>
      <c r="C176" s="13" t="s">
        <v>25</v>
      </c>
      <c r="D176" s="28">
        <v>112627061</v>
      </c>
      <c r="E176" s="14">
        <v>112636286</v>
      </c>
      <c r="H176" s="9"/>
      <c r="I176" s="10"/>
      <c r="J176" s="5"/>
    </row>
    <row r="177" spans="1:10">
      <c r="A177" s="5"/>
      <c r="B177" s="6"/>
      <c r="C177" s="5"/>
      <c r="D177" s="7"/>
      <c r="E177" s="8"/>
      <c r="H177" s="9"/>
      <c r="I177" s="10"/>
      <c r="J177" s="5"/>
    </row>
    <row r="178" spans="1:10">
      <c r="A178" s="5"/>
      <c r="B178" s="6"/>
      <c r="C178" s="5"/>
      <c r="D178" s="7"/>
      <c r="E178" s="8"/>
      <c r="H178" s="9"/>
      <c r="I178" s="10"/>
      <c r="J178" s="5"/>
    </row>
    <row r="179" spans="1:10">
      <c r="A179" s="1" t="s">
        <v>0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3" t="s">
        <v>802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95" t="s">
        <v>0</v>
      </c>
      <c r="B181" s="95" t="s">
        <v>2</v>
      </c>
      <c r="C181" s="95" t="s">
        <v>3</v>
      </c>
      <c r="D181" s="95" t="s">
        <v>4</v>
      </c>
      <c r="E181" s="95" t="s">
        <v>5</v>
      </c>
      <c r="F181" s="97" t="s">
        <v>6</v>
      </c>
      <c r="G181" s="98"/>
      <c r="H181" s="99"/>
      <c r="I181" s="95" t="s">
        <v>7</v>
      </c>
      <c r="J181" s="95" t="s">
        <v>8</v>
      </c>
    </row>
    <row r="182" spans="1:10">
      <c r="A182" s="96"/>
      <c r="B182" s="96"/>
      <c r="C182" s="96"/>
      <c r="D182" s="96"/>
      <c r="E182" s="96"/>
      <c r="F182" s="4" t="s">
        <v>9</v>
      </c>
      <c r="G182" s="4" t="s">
        <v>10</v>
      </c>
      <c r="H182" s="4" t="s">
        <v>11</v>
      </c>
      <c r="I182" s="96"/>
      <c r="J182" s="96"/>
    </row>
    <row r="183" spans="1:10">
      <c r="A183" s="5" t="s">
        <v>814</v>
      </c>
      <c r="B183" s="6">
        <v>44947.546023726849</v>
      </c>
      <c r="C183" s="5" t="s">
        <v>43</v>
      </c>
      <c r="D183" s="7"/>
      <c r="E183" s="8"/>
      <c r="F183" s="9">
        <v>6210.34</v>
      </c>
      <c r="I183" s="10" t="s">
        <v>9</v>
      </c>
      <c r="J183" s="5" t="s">
        <v>43</v>
      </c>
    </row>
    <row r="184" spans="1:10">
      <c r="A184" s="5" t="s">
        <v>814</v>
      </c>
      <c r="B184" s="6">
        <v>44947.546023726849</v>
      </c>
      <c r="C184" s="5" t="s">
        <v>43</v>
      </c>
      <c r="D184" s="7"/>
      <c r="E184" s="8"/>
      <c r="H184" s="9">
        <v>158.30000000000001</v>
      </c>
      <c r="I184" s="5" t="s">
        <v>36</v>
      </c>
      <c r="J184" s="5" t="s">
        <v>43</v>
      </c>
    </row>
    <row r="185" spans="1:10">
      <c r="A185" s="11" t="s">
        <v>22</v>
      </c>
      <c r="B185" s="3"/>
      <c r="C185" s="3"/>
      <c r="D185" s="10"/>
      <c r="E185" s="8"/>
      <c r="H185" s="9"/>
      <c r="I185" s="10"/>
      <c r="J185" s="5"/>
    </row>
    <row r="186" spans="1:10" ht="15.75">
      <c r="A186" s="13" t="s">
        <v>23</v>
      </c>
      <c r="B186" s="13" t="s">
        <v>24</v>
      </c>
      <c r="C186" s="13" t="s">
        <v>25</v>
      </c>
      <c r="D186" s="69">
        <v>112644374</v>
      </c>
      <c r="E186" s="14">
        <v>112644415</v>
      </c>
      <c r="H186" s="9"/>
      <c r="I186" s="10"/>
      <c r="J186" s="5"/>
    </row>
    <row r="187" spans="1:10">
      <c r="A187" s="5"/>
      <c r="B187" s="6"/>
      <c r="C187" s="5"/>
      <c r="D187" s="35" t="s">
        <v>641</v>
      </c>
      <c r="E187" s="8"/>
      <c r="H187" s="9"/>
      <c r="I187" s="10"/>
      <c r="J187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940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95" t="s">
        <v>0</v>
      </c>
      <c r="B191" s="95" t="s">
        <v>2</v>
      </c>
      <c r="C191" s="95" t="s">
        <v>3</v>
      </c>
      <c r="D191" s="95" t="s">
        <v>4</v>
      </c>
      <c r="E191" s="95" t="s">
        <v>5</v>
      </c>
      <c r="F191" s="97" t="s">
        <v>6</v>
      </c>
      <c r="G191" s="98"/>
      <c r="H191" s="99"/>
      <c r="I191" s="95" t="s">
        <v>7</v>
      </c>
      <c r="J191" s="95" t="s">
        <v>8</v>
      </c>
    </row>
    <row r="192" spans="1:10">
      <c r="A192" s="96"/>
      <c r="B192" s="96"/>
      <c r="C192" s="96"/>
      <c r="D192" s="96"/>
      <c r="E192" s="96"/>
      <c r="F192" s="4" t="s">
        <v>9</v>
      </c>
      <c r="G192" s="4" t="s">
        <v>10</v>
      </c>
      <c r="H192" s="4" t="s">
        <v>11</v>
      </c>
      <c r="I192" s="96"/>
      <c r="J192" s="96"/>
    </row>
    <row r="193" spans="1:10">
      <c r="A193" s="40" t="s">
        <v>941</v>
      </c>
      <c r="B193" s="41"/>
      <c r="C193" s="42"/>
      <c r="D193" s="70"/>
      <c r="E193" s="71"/>
      <c r="F193" s="9"/>
      <c r="I193" s="10"/>
      <c r="J193" s="5"/>
    </row>
    <row r="194" spans="1:10">
      <c r="A194" s="11" t="s">
        <v>22</v>
      </c>
      <c r="B194" s="3"/>
      <c r="C194" s="3"/>
      <c r="D194" s="7"/>
      <c r="E194" s="8"/>
      <c r="H194" s="9"/>
      <c r="I194" s="10"/>
      <c r="J194" s="5"/>
    </row>
    <row r="195" spans="1:10" ht="15.75">
      <c r="A195" s="13" t="s">
        <v>23</v>
      </c>
      <c r="B195" s="13" t="s">
        <v>24</v>
      </c>
      <c r="C195" s="13" t="s">
        <v>25</v>
      </c>
      <c r="D195" s="28"/>
      <c r="E195" s="14"/>
      <c r="H195" s="9"/>
      <c r="I195" s="10"/>
      <c r="J195" s="5"/>
    </row>
    <row r="198" spans="1:10">
      <c r="A198" s="1" t="s">
        <v>0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3" t="s">
        <v>872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95" t="s">
        <v>0</v>
      </c>
      <c r="B200" s="95" t="s">
        <v>2</v>
      </c>
      <c r="C200" s="95" t="s">
        <v>3</v>
      </c>
      <c r="D200" s="95" t="s">
        <v>4</v>
      </c>
      <c r="E200" s="95" t="s">
        <v>5</v>
      </c>
      <c r="F200" s="97" t="s">
        <v>6</v>
      </c>
      <c r="G200" s="98"/>
      <c r="H200" s="99"/>
      <c r="I200" s="95" t="s">
        <v>7</v>
      </c>
      <c r="J200" s="95" t="s">
        <v>8</v>
      </c>
    </row>
    <row r="201" spans="1:10">
      <c r="A201" s="96"/>
      <c r="B201" s="96"/>
      <c r="C201" s="96"/>
      <c r="D201" s="96"/>
      <c r="E201" s="96"/>
      <c r="F201" s="4" t="s">
        <v>9</v>
      </c>
      <c r="G201" s="4" t="s">
        <v>10</v>
      </c>
      <c r="H201" s="4" t="s">
        <v>11</v>
      </c>
      <c r="I201" s="96"/>
      <c r="J201" s="96"/>
    </row>
    <row r="202" spans="1:10">
      <c r="A202" s="5" t="s">
        <v>876</v>
      </c>
      <c r="B202" s="6">
        <v>44950.793203518515</v>
      </c>
      <c r="C202" s="5" t="s">
        <v>43</v>
      </c>
      <c r="D202" s="7"/>
      <c r="E202" s="8"/>
      <c r="F202" s="9">
        <v>9685.84</v>
      </c>
      <c r="I202" s="10" t="s">
        <v>9</v>
      </c>
      <c r="J202" s="5" t="s">
        <v>43</v>
      </c>
    </row>
    <row r="203" spans="1:10">
      <c r="A203" s="5" t="s">
        <v>876</v>
      </c>
      <c r="B203" s="6">
        <v>44950.793203518515</v>
      </c>
      <c r="C203" s="5" t="s">
        <v>43</v>
      </c>
      <c r="D203" s="7"/>
      <c r="E203" s="8"/>
      <c r="H203" s="9">
        <v>349.77</v>
      </c>
      <c r="I203" s="5" t="s">
        <v>36</v>
      </c>
      <c r="J203" s="5" t="s">
        <v>43</v>
      </c>
    </row>
    <row r="204" spans="1:10">
      <c r="A204" s="11" t="s">
        <v>22</v>
      </c>
      <c r="B204" s="3"/>
      <c r="C204" s="3"/>
      <c r="D204" s="7"/>
      <c r="E204" s="8"/>
      <c r="H204" s="9"/>
      <c r="I204" s="10"/>
      <c r="J204" s="5"/>
    </row>
    <row r="205" spans="1:10" ht="15.75">
      <c r="A205" s="13" t="s">
        <v>23</v>
      </c>
      <c r="B205" s="13" t="s">
        <v>24</v>
      </c>
      <c r="C205" s="13" t="s">
        <v>25</v>
      </c>
      <c r="D205" s="69">
        <v>112648969</v>
      </c>
      <c r="E205" s="14">
        <v>112651335</v>
      </c>
      <c r="H205" s="9"/>
      <c r="I205" s="10"/>
      <c r="J205" s="5"/>
    </row>
    <row r="206" spans="1:10">
      <c r="D206" s="35" t="s">
        <v>641</v>
      </c>
    </row>
    <row r="208" spans="1:10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3" t="s">
        <v>909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95" t="s">
        <v>0</v>
      </c>
      <c r="B210" s="95" t="s">
        <v>2</v>
      </c>
      <c r="C210" s="95" t="s">
        <v>3</v>
      </c>
      <c r="D210" s="95" t="s">
        <v>4</v>
      </c>
      <c r="E210" s="95" t="s">
        <v>5</v>
      </c>
      <c r="F210" s="97" t="s">
        <v>6</v>
      </c>
      <c r="G210" s="98"/>
      <c r="H210" s="99"/>
      <c r="I210" s="95" t="s">
        <v>7</v>
      </c>
      <c r="J210" s="95" t="s">
        <v>8</v>
      </c>
    </row>
    <row r="211" spans="1:10">
      <c r="A211" s="96"/>
      <c r="B211" s="96"/>
      <c r="C211" s="96"/>
      <c r="D211" s="96"/>
      <c r="E211" s="96"/>
      <c r="F211" s="4" t="s">
        <v>9</v>
      </c>
      <c r="G211" s="4" t="s">
        <v>10</v>
      </c>
      <c r="H211" s="4" t="s">
        <v>11</v>
      </c>
      <c r="I211" s="96"/>
      <c r="J211" s="96"/>
    </row>
    <row r="212" spans="1:10">
      <c r="A212" s="5" t="s">
        <v>913</v>
      </c>
      <c r="B212" s="6">
        <v>44951.794652280092</v>
      </c>
      <c r="C212" s="5" t="s">
        <v>43</v>
      </c>
      <c r="D212" s="7"/>
      <c r="E212" s="8"/>
      <c r="F212" s="9">
        <v>9914.26</v>
      </c>
      <c r="I212" s="10" t="s">
        <v>9</v>
      </c>
      <c r="J212" s="5" t="s">
        <v>43</v>
      </c>
    </row>
    <row r="213" spans="1:10">
      <c r="A213" s="5" t="s">
        <v>913</v>
      </c>
      <c r="B213" s="6">
        <v>44951.794652280092</v>
      </c>
      <c r="C213" s="5" t="s">
        <v>43</v>
      </c>
      <c r="D213" s="7"/>
      <c r="E213" s="8"/>
      <c r="H213" s="9">
        <v>178.84</v>
      </c>
      <c r="I213" s="5" t="s">
        <v>36</v>
      </c>
      <c r="J213" s="5" t="s">
        <v>43</v>
      </c>
    </row>
    <row r="214" spans="1:10">
      <c r="A214" s="11" t="s">
        <v>22</v>
      </c>
      <c r="B214" s="3"/>
      <c r="C214" s="3"/>
      <c r="D214" s="7"/>
      <c r="E214" s="8"/>
      <c r="H214" s="9"/>
      <c r="I214" s="10"/>
      <c r="J214" s="5"/>
    </row>
    <row r="215" spans="1:10" ht="15.75">
      <c r="A215" s="13" t="s">
        <v>23</v>
      </c>
      <c r="B215" s="13" t="s">
        <v>24</v>
      </c>
      <c r="C215" s="13" t="s">
        <v>25</v>
      </c>
      <c r="D215" s="69">
        <v>112648969</v>
      </c>
      <c r="E215" s="14">
        <v>112659532</v>
      </c>
      <c r="H215" s="9"/>
      <c r="I215" s="10"/>
      <c r="J215" s="5"/>
    </row>
    <row r="216" spans="1:10">
      <c r="D216" s="35" t="s">
        <v>641</v>
      </c>
    </row>
    <row r="218" spans="1:10">
      <c r="A218" s="1" t="s">
        <v>0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3" t="s">
        <v>946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95" t="s">
        <v>0</v>
      </c>
      <c r="B220" s="95" t="s">
        <v>2</v>
      </c>
      <c r="C220" s="95" t="s">
        <v>3</v>
      </c>
      <c r="D220" s="95" t="s">
        <v>4</v>
      </c>
      <c r="E220" s="95" t="s">
        <v>5</v>
      </c>
      <c r="F220" s="97" t="s">
        <v>6</v>
      </c>
      <c r="G220" s="98"/>
      <c r="H220" s="99"/>
      <c r="I220" s="95" t="s">
        <v>7</v>
      </c>
      <c r="J220" s="95" t="s">
        <v>8</v>
      </c>
    </row>
    <row r="221" spans="1:10">
      <c r="A221" s="96"/>
      <c r="B221" s="96"/>
      <c r="C221" s="96"/>
      <c r="D221" s="96"/>
      <c r="E221" s="96"/>
      <c r="F221" s="4" t="s">
        <v>9</v>
      </c>
      <c r="G221" s="4" t="s">
        <v>10</v>
      </c>
      <c r="H221" s="4" t="s">
        <v>11</v>
      </c>
      <c r="I221" s="96"/>
      <c r="J221" s="96"/>
    </row>
    <row r="222" spans="1:10">
      <c r="A222" s="5" t="s">
        <v>950</v>
      </c>
      <c r="B222" s="6">
        <v>44952.792698101854</v>
      </c>
      <c r="C222" s="5" t="s">
        <v>43</v>
      </c>
      <c r="D222" s="7"/>
      <c r="E222" s="8"/>
      <c r="F222" s="9">
        <v>8556.08</v>
      </c>
      <c r="I222" s="10" t="s">
        <v>9</v>
      </c>
      <c r="J222" s="5" t="s">
        <v>43</v>
      </c>
    </row>
    <row r="223" spans="1:10">
      <c r="A223" s="5" t="s">
        <v>950</v>
      </c>
      <c r="B223" s="6">
        <v>44952.792698101854</v>
      </c>
      <c r="C223" s="5" t="s">
        <v>43</v>
      </c>
      <c r="D223" s="7"/>
      <c r="E223" s="8"/>
      <c r="H223" s="9">
        <v>118.3</v>
      </c>
      <c r="I223" s="5" t="s">
        <v>36</v>
      </c>
      <c r="J223" s="5" t="s">
        <v>43</v>
      </c>
    </row>
    <row r="224" spans="1:10">
      <c r="A224" s="11" t="s">
        <v>22</v>
      </c>
      <c r="B224" s="3"/>
      <c r="C224" s="3"/>
      <c r="D224" s="7"/>
      <c r="E224" s="8"/>
      <c r="H224" s="9"/>
      <c r="I224" s="10"/>
      <c r="J224" s="5"/>
    </row>
    <row r="225" spans="1:10" ht="15.75">
      <c r="A225" s="13" t="s">
        <v>23</v>
      </c>
      <c r="B225" s="13" t="s">
        <v>24</v>
      </c>
      <c r="C225" s="13" t="s">
        <v>25</v>
      </c>
      <c r="D225" s="28">
        <v>112672288</v>
      </c>
      <c r="E225" s="14">
        <v>112672342</v>
      </c>
      <c r="H225" s="9"/>
      <c r="I225" s="10"/>
      <c r="J225" s="5"/>
    </row>
    <row r="228" spans="1:10">
      <c r="A228" s="1" t="s">
        <v>0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3" t="s">
        <v>985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95" t="s">
        <v>0</v>
      </c>
      <c r="B230" s="95" t="s">
        <v>2</v>
      </c>
      <c r="C230" s="95" t="s">
        <v>3</v>
      </c>
      <c r="D230" s="95" t="s">
        <v>4</v>
      </c>
      <c r="E230" s="95" t="s">
        <v>5</v>
      </c>
      <c r="F230" s="97" t="s">
        <v>6</v>
      </c>
      <c r="G230" s="98"/>
      <c r="H230" s="99"/>
      <c r="I230" s="95" t="s">
        <v>7</v>
      </c>
      <c r="J230" s="95" t="s">
        <v>8</v>
      </c>
    </row>
    <row r="231" spans="1:10">
      <c r="A231" s="96"/>
      <c r="B231" s="96"/>
      <c r="C231" s="96"/>
      <c r="D231" s="96"/>
      <c r="E231" s="96"/>
      <c r="F231" s="4" t="s">
        <v>9</v>
      </c>
      <c r="G231" s="4" t="s">
        <v>10</v>
      </c>
      <c r="H231" s="4" t="s">
        <v>11</v>
      </c>
      <c r="I231" s="96"/>
      <c r="J231" s="96"/>
    </row>
    <row r="232" spans="1:10">
      <c r="A232" s="5" t="s">
        <v>992</v>
      </c>
      <c r="B232" s="6">
        <v>44953.79375099537</v>
      </c>
      <c r="C232" s="5" t="s">
        <v>43</v>
      </c>
      <c r="D232" s="7"/>
      <c r="E232" s="8"/>
      <c r="F232" s="9">
        <v>7151.63</v>
      </c>
      <c r="I232" s="10" t="s">
        <v>9</v>
      </c>
      <c r="J232" s="5" t="s">
        <v>43</v>
      </c>
    </row>
    <row r="233" spans="1:10">
      <c r="A233" s="5" t="s">
        <v>992</v>
      </c>
      <c r="B233" s="6">
        <v>44953.79375099537</v>
      </c>
      <c r="C233" s="5" t="s">
        <v>43</v>
      </c>
      <c r="D233" s="7"/>
      <c r="E233" s="8"/>
      <c r="H233" s="9">
        <v>207.39</v>
      </c>
      <c r="I233" s="5" t="s">
        <v>36</v>
      </c>
      <c r="J233" s="5" t="s">
        <v>43</v>
      </c>
    </row>
    <row r="234" spans="1:10">
      <c r="A234" s="11" t="s">
        <v>22</v>
      </c>
      <c r="B234" s="3"/>
      <c r="C234" s="3"/>
      <c r="D234" s="7"/>
      <c r="E234" s="8"/>
      <c r="H234" s="9"/>
      <c r="I234" s="5"/>
      <c r="J234" s="8"/>
    </row>
    <row r="235" spans="1:10" ht="15.75">
      <c r="A235" s="13" t="s">
        <v>23</v>
      </c>
      <c r="B235" s="13" t="s">
        <v>24</v>
      </c>
      <c r="C235" s="13" t="s">
        <v>25</v>
      </c>
      <c r="D235" s="28">
        <v>112672291</v>
      </c>
      <c r="E235" s="14">
        <v>112672343</v>
      </c>
      <c r="H235" s="9"/>
      <c r="I235" s="5"/>
      <c r="J235" s="8"/>
    </row>
    <row r="236" spans="1:10">
      <c r="A236" s="5"/>
      <c r="B236" s="6"/>
      <c r="C236" s="5"/>
      <c r="D236" s="7"/>
      <c r="E236" s="8"/>
      <c r="H236" s="9"/>
      <c r="I236" s="5"/>
      <c r="J236" s="8"/>
    </row>
    <row r="237" spans="1:10">
      <c r="A237" s="5"/>
      <c r="B237" s="6"/>
      <c r="C237" s="5"/>
      <c r="D237" s="7"/>
      <c r="E237" s="8"/>
      <c r="H237" s="9"/>
      <c r="I237" s="5"/>
      <c r="J237" s="8"/>
    </row>
    <row r="238" spans="1:10">
      <c r="A238" s="1" t="s">
        <v>0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3" t="s">
        <v>981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95" t="s">
        <v>0</v>
      </c>
      <c r="B240" s="95" t="s">
        <v>2</v>
      </c>
      <c r="C240" s="95" t="s">
        <v>3</v>
      </c>
      <c r="D240" s="95" t="s">
        <v>4</v>
      </c>
      <c r="E240" s="95" t="s">
        <v>5</v>
      </c>
      <c r="F240" s="97" t="s">
        <v>6</v>
      </c>
      <c r="G240" s="98"/>
      <c r="H240" s="99"/>
      <c r="I240" s="95" t="s">
        <v>7</v>
      </c>
      <c r="J240" s="95" t="s">
        <v>8</v>
      </c>
    </row>
    <row r="241" spans="1:10">
      <c r="A241" s="96"/>
      <c r="B241" s="96"/>
      <c r="C241" s="96"/>
      <c r="D241" s="96"/>
      <c r="E241" s="96"/>
      <c r="F241" s="4" t="s">
        <v>9</v>
      </c>
      <c r="G241" s="4" t="s">
        <v>10</v>
      </c>
      <c r="H241" s="4" t="s">
        <v>11</v>
      </c>
      <c r="I241" s="96"/>
      <c r="J241" s="96"/>
    </row>
    <row r="242" spans="1:10">
      <c r="A242" s="5" t="s">
        <v>993</v>
      </c>
      <c r="B242" s="6">
        <v>44954.564949780091</v>
      </c>
      <c r="C242" s="5" t="s">
        <v>43</v>
      </c>
      <c r="D242" s="7"/>
      <c r="E242" s="8"/>
      <c r="F242" s="9">
        <v>6397.56</v>
      </c>
      <c r="I242" s="10" t="s">
        <v>9</v>
      </c>
      <c r="J242" s="5" t="s">
        <v>43</v>
      </c>
    </row>
    <row r="243" spans="1:10">
      <c r="A243" s="5" t="s">
        <v>993</v>
      </c>
      <c r="B243" s="6">
        <v>44954.564949780091</v>
      </c>
      <c r="C243" s="5" t="s">
        <v>43</v>
      </c>
      <c r="D243" s="7"/>
      <c r="E243" s="8"/>
      <c r="H243" s="9">
        <v>40</v>
      </c>
      <c r="I243" s="5" t="s">
        <v>36</v>
      </c>
      <c r="J243" s="5" t="s">
        <v>43</v>
      </c>
    </row>
    <row r="244" spans="1:10">
      <c r="A244" s="11" t="s">
        <v>22</v>
      </c>
      <c r="B244" s="3"/>
      <c r="C244" s="3"/>
      <c r="D244" s="7"/>
      <c r="E244" s="8"/>
      <c r="H244" s="9"/>
      <c r="I244" s="5"/>
      <c r="J244" s="8"/>
    </row>
    <row r="245" spans="1:10" ht="15.75">
      <c r="A245" s="13" t="s">
        <v>23</v>
      </c>
      <c r="B245" s="13" t="s">
        <v>24</v>
      </c>
      <c r="C245" s="13" t="s">
        <v>25</v>
      </c>
      <c r="D245" s="28">
        <v>112673665</v>
      </c>
      <c r="E245" s="14">
        <v>112675119</v>
      </c>
      <c r="H245" s="9"/>
      <c r="I245" s="5"/>
      <c r="J245" s="8"/>
    </row>
    <row r="248" spans="1:10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3" t="s">
        <v>1052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95" t="s">
        <v>0</v>
      </c>
      <c r="B250" s="95" t="s">
        <v>2</v>
      </c>
      <c r="C250" s="95" t="s">
        <v>3</v>
      </c>
      <c r="D250" s="95" t="s">
        <v>4</v>
      </c>
      <c r="E250" s="95" t="s">
        <v>5</v>
      </c>
      <c r="F250" s="97" t="s">
        <v>6</v>
      </c>
      <c r="G250" s="98"/>
      <c r="H250" s="99"/>
      <c r="I250" s="95" t="s">
        <v>7</v>
      </c>
      <c r="J250" s="95" t="s">
        <v>8</v>
      </c>
    </row>
    <row r="251" spans="1:10">
      <c r="A251" s="96"/>
      <c r="B251" s="96"/>
      <c r="C251" s="96"/>
      <c r="D251" s="96"/>
      <c r="E251" s="96"/>
      <c r="F251" s="4" t="s">
        <v>9</v>
      </c>
      <c r="G251" s="4" t="s">
        <v>10</v>
      </c>
      <c r="H251" s="4" t="s">
        <v>11</v>
      </c>
      <c r="I251" s="96"/>
      <c r="J251" s="96"/>
    </row>
    <row r="252" spans="1:10">
      <c r="A252" s="5" t="s">
        <v>1056</v>
      </c>
      <c r="B252" s="6">
        <v>44956.794127037036</v>
      </c>
      <c r="C252" s="5" t="s">
        <v>43</v>
      </c>
      <c r="D252" s="7"/>
      <c r="E252" s="8"/>
      <c r="F252" s="9">
        <v>9410.85</v>
      </c>
      <c r="I252" s="10" t="s">
        <v>9</v>
      </c>
      <c r="J252" s="5" t="s">
        <v>43</v>
      </c>
    </row>
    <row r="253" spans="1:10">
      <c r="A253" s="5" t="s">
        <v>1056</v>
      </c>
      <c r="B253" s="6">
        <v>44956.794127037036</v>
      </c>
      <c r="C253" s="5" t="s">
        <v>43</v>
      </c>
      <c r="D253" s="7"/>
      <c r="E253" s="8"/>
      <c r="H253" s="9">
        <v>713.05</v>
      </c>
      <c r="I253" s="5" t="s">
        <v>36</v>
      </c>
      <c r="J253" s="5" t="s">
        <v>43</v>
      </c>
    </row>
    <row r="254" spans="1:10">
      <c r="A254" s="11" t="s">
        <v>22</v>
      </c>
      <c r="B254" s="3"/>
      <c r="C254" s="3"/>
      <c r="D254" s="7"/>
      <c r="E254" s="8"/>
      <c r="G254" s="9"/>
      <c r="I254" s="10"/>
      <c r="J254" s="8"/>
    </row>
    <row r="255" spans="1:10" ht="15.75">
      <c r="A255" s="13" t="s">
        <v>23</v>
      </c>
      <c r="B255" s="13" t="s">
        <v>24</v>
      </c>
      <c r="C255" s="13" t="s">
        <v>25</v>
      </c>
      <c r="D255" s="28">
        <v>112691560</v>
      </c>
      <c r="E255" s="14">
        <v>112691874</v>
      </c>
      <c r="G255" s="9"/>
      <c r="I255" s="10"/>
      <c r="J255" s="8"/>
    </row>
    <row r="256" spans="1:10" ht="15.75">
      <c r="D256" s="69">
        <v>112691621</v>
      </c>
      <c r="E256" s="34">
        <v>112691842</v>
      </c>
      <c r="F256" s="35" t="s">
        <v>1126</v>
      </c>
    </row>
    <row r="257" spans="1:10">
      <c r="A257" s="17" t="s">
        <v>1211</v>
      </c>
      <c r="B257" s="17"/>
      <c r="C257" s="17"/>
    </row>
    <row r="259" spans="1:10">
      <c r="A259" s="1" t="s">
        <v>0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3" t="s">
        <v>1093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95" t="s">
        <v>0</v>
      </c>
      <c r="B261" s="95" t="s">
        <v>2</v>
      </c>
      <c r="C261" s="95" t="s">
        <v>3</v>
      </c>
      <c r="D261" s="95" t="s">
        <v>4</v>
      </c>
      <c r="E261" s="95" t="s">
        <v>5</v>
      </c>
      <c r="F261" s="97" t="s">
        <v>6</v>
      </c>
      <c r="G261" s="98"/>
      <c r="H261" s="99"/>
      <c r="I261" s="95" t="s">
        <v>7</v>
      </c>
      <c r="J261" s="95" t="s">
        <v>8</v>
      </c>
    </row>
    <row r="262" spans="1:10">
      <c r="A262" s="96"/>
      <c r="B262" s="96"/>
      <c r="C262" s="96"/>
      <c r="D262" s="96"/>
      <c r="E262" s="96"/>
      <c r="F262" s="4" t="s">
        <v>9</v>
      </c>
      <c r="G262" s="4" t="s">
        <v>10</v>
      </c>
      <c r="H262" s="4" t="s">
        <v>11</v>
      </c>
      <c r="I262" s="96"/>
      <c r="J262" s="96"/>
    </row>
    <row r="263" spans="1:10">
      <c r="A263" s="5" t="s">
        <v>1097</v>
      </c>
      <c r="B263" s="6">
        <v>44957.802138055558</v>
      </c>
      <c r="C263" s="5" t="s">
        <v>43</v>
      </c>
      <c r="D263" s="7"/>
      <c r="E263" s="8"/>
      <c r="F263" s="9">
        <v>7788.29</v>
      </c>
      <c r="I263" s="10" t="s">
        <v>9</v>
      </c>
      <c r="J263" s="5" t="s">
        <v>43</v>
      </c>
    </row>
    <row r="264" spans="1:10">
      <c r="A264" s="5" t="s">
        <v>1097</v>
      </c>
      <c r="B264" s="6">
        <v>44957.802138055558</v>
      </c>
      <c r="C264" s="5" t="s">
        <v>43</v>
      </c>
      <c r="D264" s="7"/>
      <c r="E264" s="8"/>
      <c r="H264" s="9">
        <v>326.14</v>
      </c>
      <c r="I264" s="5" t="s">
        <v>36</v>
      </c>
      <c r="J264" s="5" t="s">
        <v>43</v>
      </c>
    </row>
    <row r="265" spans="1:10">
      <c r="A265" s="11" t="s">
        <v>22</v>
      </c>
      <c r="B265" s="3"/>
      <c r="C265" s="3"/>
      <c r="D265" s="7"/>
      <c r="E265" s="8"/>
      <c r="G265" s="9"/>
      <c r="I265" s="10"/>
      <c r="J265" s="5"/>
    </row>
    <row r="266" spans="1:10" ht="15.75">
      <c r="A266" s="13" t="s">
        <v>23</v>
      </c>
      <c r="B266" s="13" t="s">
        <v>24</v>
      </c>
      <c r="C266" s="13" t="s">
        <v>25</v>
      </c>
      <c r="D266" s="69">
        <v>112692565</v>
      </c>
      <c r="E266" s="14">
        <v>112692813</v>
      </c>
      <c r="G266" s="9"/>
      <c r="I266" s="10"/>
      <c r="J266" s="5"/>
    </row>
    <row r="267" spans="1:10">
      <c r="D267" s="80" t="s">
        <v>641</v>
      </c>
    </row>
    <row r="269" spans="1:10">
      <c r="A269" s="1" t="s">
        <v>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3" t="s">
        <v>1131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95" t="s">
        <v>0</v>
      </c>
      <c r="B271" s="95" t="s">
        <v>2</v>
      </c>
      <c r="C271" s="95" t="s">
        <v>3</v>
      </c>
      <c r="D271" s="95" t="s">
        <v>4</v>
      </c>
      <c r="E271" s="95" t="s">
        <v>5</v>
      </c>
      <c r="F271" s="97" t="s">
        <v>6</v>
      </c>
      <c r="G271" s="98"/>
      <c r="H271" s="99"/>
      <c r="I271" s="95" t="s">
        <v>7</v>
      </c>
      <c r="J271" s="95" t="s">
        <v>8</v>
      </c>
    </row>
    <row r="272" spans="1:10">
      <c r="A272" s="96"/>
      <c r="B272" s="96"/>
      <c r="C272" s="96"/>
      <c r="D272" s="96"/>
      <c r="E272" s="96"/>
      <c r="F272" s="4" t="s">
        <v>9</v>
      </c>
      <c r="G272" s="4" t="s">
        <v>10</v>
      </c>
      <c r="H272" s="4" t="s">
        <v>11</v>
      </c>
      <c r="I272" s="96"/>
      <c r="J272" s="96"/>
    </row>
    <row r="273" spans="1:10">
      <c r="A273" s="40" t="s">
        <v>1161</v>
      </c>
      <c r="B273" s="41"/>
      <c r="C273" s="42"/>
      <c r="D273" s="70"/>
      <c r="E273" s="71"/>
      <c r="F273" s="78"/>
      <c r="I273" s="10"/>
      <c r="J273" s="5"/>
    </row>
    <row r="274" spans="1:10">
      <c r="A274" s="11" t="s">
        <v>22</v>
      </c>
      <c r="B274" s="3"/>
      <c r="C274" s="3"/>
      <c r="D274" s="7"/>
      <c r="E274" s="8"/>
      <c r="F274" s="9"/>
      <c r="I274" s="10"/>
      <c r="J274" s="8"/>
    </row>
    <row r="275" spans="1:10">
      <c r="A275" s="13" t="s">
        <v>23</v>
      </c>
      <c r="B275" s="13" t="s">
        <v>24</v>
      </c>
      <c r="C275" s="13" t="s">
        <v>25</v>
      </c>
      <c r="D275" s="7"/>
      <c r="E275" s="8"/>
      <c r="F275" s="9"/>
      <c r="I275" s="10"/>
      <c r="J275" s="8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1169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95" t="s">
        <v>0</v>
      </c>
      <c r="B281" s="95" t="s">
        <v>2</v>
      </c>
      <c r="C281" s="95" t="s">
        <v>3</v>
      </c>
      <c r="D281" s="95" t="s">
        <v>4</v>
      </c>
      <c r="E281" s="95" t="s">
        <v>5</v>
      </c>
      <c r="F281" s="97" t="s">
        <v>6</v>
      </c>
      <c r="G281" s="98"/>
      <c r="H281" s="99"/>
      <c r="I281" s="95" t="s">
        <v>7</v>
      </c>
      <c r="J281" s="95" t="s">
        <v>8</v>
      </c>
    </row>
    <row r="282" spans="1:10">
      <c r="A282" s="96"/>
      <c r="B282" s="96"/>
      <c r="C282" s="96"/>
      <c r="D282" s="96"/>
      <c r="E282" s="96"/>
      <c r="F282" s="4" t="s">
        <v>9</v>
      </c>
      <c r="G282" s="4" t="s">
        <v>10</v>
      </c>
      <c r="H282" s="4" t="s">
        <v>11</v>
      </c>
      <c r="I282" s="96"/>
      <c r="J282" s="96"/>
    </row>
    <row r="283" spans="1:10">
      <c r="A283" s="5" t="s">
        <v>1174</v>
      </c>
      <c r="B283" s="6">
        <v>44959.306054687499</v>
      </c>
      <c r="C283" s="5" t="s">
        <v>43</v>
      </c>
      <c r="D283" s="10"/>
      <c r="E283" s="8"/>
      <c r="F283" s="9">
        <v>8677.35</v>
      </c>
      <c r="I283" s="10" t="s">
        <v>9</v>
      </c>
      <c r="J283" s="5" t="s">
        <v>43</v>
      </c>
    </row>
    <row r="284" spans="1:10">
      <c r="A284" s="11" t="s">
        <v>22</v>
      </c>
      <c r="B284" s="3"/>
      <c r="C284" s="3"/>
      <c r="D284" s="7"/>
      <c r="E284" s="8"/>
      <c r="H284" s="9"/>
      <c r="I284" s="10"/>
      <c r="J284" s="5"/>
    </row>
    <row r="285" spans="1:10" ht="15.75">
      <c r="A285" s="13" t="s">
        <v>23</v>
      </c>
      <c r="B285" s="13" t="s">
        <v>24</v>
      </c>
      <c r="C285" s="13" t="s">
        <v>25</v>
      </c>
      <c r="D285" s="28">
        <v>112695202</v>
      </c>
      <c r="E285" s="14">
        <v>112695338</v>
      </c>
      <c r="H285" s="9"/>
      <c r="I285" s="10"/>
      <c r="J285" s="5"/>
    </row>
    <row r="286" spans="1:10">
      <c r="A286" s="5"/>
      <c r="B286" s="6"/>
      <c r="C286" s="5"/>
      <c r="D286" s="84"/>
      <c r="E286" s="8"/>
      <c r="H286" s="9"/>
      <c r="I286" s="10"/>
      <c r="J286" s="5"/>
    </row>
    <row r="287" spans="1:10">
      <c r="A287" s="40" t="s">
        <v>1206</v>
      </c>
      <c r="B287" s="52"/>
      <c r="C287" s="40"/>
      <c r="D287" s="70"/>
      <c r="E287" s="8"/>
      <c r="H287" s="9"/>
      <c r="I287" s="10"/>
      <c r="J287" s="5"/>
    </row>
    <row r="288" spans="1:10">
      <c r="A288" s="5"/>
      <c r="B288" s="6"/>
      <c r="C288" s="5"/>
      <c r="D288" s="7"/>
      <c r="E288" s="8"/>
      <c r="H288" s="9"/>
      <c r="I288" s="10"/>
      <c r="J288" s="5"/>
    </row>
    <row r="289" spans="1:10">
      <c r="A289" s="5" t="s">
        <v>1173</v>
      </c>
      <c r="B289" s="6">
        <v>44959.79263434028</v>
      </c>
      <c r="C289" s="5" t="s">
        <v>43</v>
      </c>
      <c r="D289" s="7"/>
      <c r="E289" s="8"/>
      <c r="F289" s="9">
        <v>7544.28</v>
      </c>
      <c r="I289" s="10" t="s">
        <v>9</v>
      </c>
      <c r="J289" s="5" t="s">
        <v>43</v>
      </c>
    </row>
    <row r="290" spans="1:10">
      <c r="A290" s="5" t="s">
        <v>1173</v>
      </c>
      <c r="B290" s="6">
        <v>44959.79263434028</v>
      </c>
      <c r="C290" s="5" t="s">
        <v>43</v>
      </c>
      <c r="D290" s="7"/>
      <c r="E290" s="8"/>
      <c r="H290" s="9">
        <v>314</v>
      </c>
      <c r="I290" s="5" t="s">
        <v>36</v>
      </c>
      <c r="J290" s="5" t="s">
        <v>43</v>
      </c>
    </row>
    <row r="291" spans="1:10">
      <c r="A291" s="11" t="s">
        <v>22</v>
      </c>
      <c r="B291" s="3"/>
      <c r="C291" s="3"/>
      <c r="D291" s="7"/>
      <c r="E291" s="8"/>
      <c r="H291" s="9"/>
      <c r="I291" s="10"/>
      <c r="J291" s="5"/>
    </row>
    <row r="292" spans="1:10" ht="15.75">
      <c r="A292" s="13" t="s">
        <v>23</v>
      </c>
      <c r="B292" s="13" t="s">
        <v>24</v>
      </c>
      <c r="C292" s="13" t="s">
        <v>25</v>
      </c>
      <c r="D292" s="69">
        <v>112728638</v>
      </c>
      <c r="E292" s="14">
        <v>112728964</v>
      </c>
      <c r="H292" s="9"/>
      <c r="I292" s="10"/>
      <c r="J292" s="5"/>
    </row>
    <row r="293" spans="1:10">
      <c r="D293" s="35" t="s">
        <v>641</v>
      </c>
    </row>
    <row r="295" spans="1:10">
      <c r="A295" s="1" t="s">
        <v>0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3" t="s">
        <v>1217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95" t="s">
        <v>0</v>
      </c>
      <c r="B297" s="95" t="s">
        <v>2</v>
      </c>
      <c r="C297" s="95" t="s">
        <v>3</v>
      </c>
      <c r="D297" s="95" t="s">
        <v>4</v>
      </c>
      <c r="E297" s="95" t="s">
        <v>5</v>
      </c>
      <c r="F297" s="97" t="s">
        <v>6</v>
      </c>
      <c r="G297" s="98"/>
      <c r="H297" s="99"/>
      <c r="I297" s="95" t="s">
        <v>7</v>
      </c>
      <c r="J297" s="95" t="s">
        <v>8</v>
      </c>
    </row>
    <row r="298" spans="1:10">
      <c r="A298" s="96"/>
      <c r="B298" s="96"/>
      <c r="C298" s="96"/>
      <c r="D298" s="96"/>
      <c r="E298" s="96"/>
      <c r="F298" s="4" t="s">
        <v>9</v>
      </c>
      <c r="G298" s="4" t="s">
        <v>10</v>
      </c>
      <c r="H298" s="4" t="s">
        <v>11</v>
      </c>
      <c r="I298" s="96"/>
      <c r="J298" s="96"/>
    </row>
    <row r="299" spans="1:10">
      <c r="A299" s="5" t="s">
        <v>1224</v>
      </c>
      <c r="B299" s="6">
        <v>44960.793233877317</v>
      </c>
      <c r="C299" s="5" t="s">
        <v>43</v>
      </c>
      <c r="D299" s="7"/>
      <c r="E299" s="8"/>
      <c r="F299" s="9">
        <v>9317.48</v>
      </c>
      <c r="I299" s="10" t="s">
        <v>9</v>
      </c>
      <c r="J299" s="5" t="s">
        <v>43</v>
      </c>
    </row>
    <row r="300" spans="1:10">
      <c r="A300" s="5" t="s">
        <v>1224</v>
      </c>
      <c r="B300" s="6">
        <v>44960.793233877317</v>
      </c>
      <c r="C300" s="5" t="s">
        <v>43</v>
      </c>
      <c r="D300" s="7"/>
      <c r="E300" s="8"/>
      <c r="H300" s="9">
        <v>236.9</v>
      </c>
      <c r="I300" s="5" t="s">
        <v>36</v>
      </c>
      <c r="J300" s="5" t="s">
        <v>43</v>
      </c>
    </row>
    <row r="301" spans="1:10">
      <c r="A301" s="11" t="s">
        <v>22</v>
      </c>
      <c r="B301" s="3"/>
      <c r="C301" s="3"/>
      <c r="D301" s="7"/>
      <c r="E301" s="8"/>
      <c r="H301" s="9"/>
      <c r="I301" s="10"/>
      <c r="J301" s="5"/>
    </row>
    <row r="302" spans="1:10" ht="15.75">
      <c r="A302" s="13" t="s">
        <v>23</v>
      </c>
      <c r="B302" s="13" t="s">
        <v>24</v>
      </c>
      <c r="C302" s="13" t="s">
        <v>25</v>
      </c>
      <c r="D302" s="69">
        <v>112728708</v>
      </c>
      <c r="E302" s="14">
        <v>112728965</v>
      </c>
      <c r="H302" s="9"/>
      <c r="I302" s="10"/>
      <c r="J302" s="5"/>
    </row>
    <row r="303" spans="1:10">
      <c r="A303" s="5"/>
      <c r="B303" s="6"/>
      <c r="C303" s="5"/>
      <c r="D303" s="35" t="s">
        <v>641</v>
      </c>
      <c r="E303" s="8"/>
      <c r="H303" s="9"/>
      <c r="I303" s="10"/>
      <c r="J303" s="5"/>
    </row>
    <row r="304" spans="1:10">
      <c r="A304" s="5"/>
      <c r="B304" s="6"/>
      <c r="C304" s="5"/>
      <c r="D304" s="7"/>
      <c r="E304" s="8"/>
      <c r="H304" s="9"/>
      <c r="I304" s="10"/>
      <c r="J304" s="5"/>
    </row>
    <row r="305" spans="1:10">
      <c r="A305" s="1" t="s">
        <v>0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3" t="s">
        <v>1214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95" t="s">
        <v>0</v>
      </c>
      <c r="B307" s="95" t="s">
        <v>2</v>
      </c>
      <c r="C307" s="95" t="s">
        <v>3</v>
      </c>
      <c r="D307" s="95" t="s">
        <v>4</v>
      </c>
      <c r="E307" s="95" t="s">
        <v>5</v>
      </c>
      <c r="F307" s="97" t="s">
        <v>6</v>
      </c>
      <c r="G307" s="98"/>
      <c r="H307" s="99"/>
      <c r="I307" s="95" t="s">
        <v>7</v>
      </c>
      <c r="J307" s="95" t="s">
        <v>8</v>
      </c>
    </row>
    <row r="308" spans="1:10">
      <c r="A308" s="96"/>
      <c r="B308" s="96"/>
      <c r="C308" s="96"/>
      <c r="D308" s="96"/>
      <c r="E308" s="96"/>
      <c r="F308" s="4" t="s">
        <v>9</v>
      </c>
      <c r="G308" s="4" t="s">
        <v>10</v>
      </c>
      <c r="H308" s="4" t="s">
        <v>11</v>
      </c>
      <c r="I308" s="96"/>
      <c r="J308" s="96"/>
    </row>
    <row r="309" spans="1:10">
      <c r="A309" s="5" t="s">
        <v>1223</v>
      </c>
      <c r="B309" s="6">
        <v>44961.548063912036</v>
      </c>
      <c r="C309" s="5" t="s">
        <v>43</v>
      </c>
      <c r="D309" s="7"/>
      <c r="E309" s="8"/>
      <c r="F309" s="9">
        <v>7917.97</v>
      </c>
      <c r="I309" s="10" t="s">
        <v>9</v>
      </c>
      <c r="J309" s="5" t="s">
        <v>43</v>
      </c>
    </row>
    <row r="310" spans="1:10">
      <c r="A310" s="5" t="s">
        <v>1223</v>
      </c>
      <c r="B310" s="6">
        <v>44961.548063912036</v>
      </c>
      <c r="C310" s="5" t="s">
        <v>43</v>
      </c>
      <c r="D310" s="7"/>
      <c r="E310" s="8"/>
      <c r="H310" s="9">
        <v>439.09</v>
      </c>
      <c r="I310" s="5" t="s">
        <v>36</v>
      </c>
      <c r="J310" s="5" t="s">
        <v>43</v>
      </c>
    </row>
    <row r="311" spans="1:10">
      <c r="A311" s="11" t="s">
        <v>22</v>
      </c>
      <c r="B311" s="3"/>
      <c r="C311" s="3"/>
      <c r="D311" s="7"/>
      <c r="E311" s="8"/>
      <c r="H311" s="9"/>
      <c r="I311" s="10"/>
      <c r="J311" s="5"/>
    </row>
    <row r="312" spans="1:10" ht="15.75">
      <c r="A312" s="13" t="s">
        <v>23</v>
      </c>
      <c r="B312" s="13" t="s">
        <v>24</v>
      </c>
      <c r="C312" s="13" t="s">
        <v>25</v>
      </c>
      <c r="D312" s="69">
        <v>112728614</v>
      </c>
      <c r="E312" s="14">
        <v>112728967</v>
      </c>
      <c r="H312" s="9"/>
      <c r="I312" s="10"/>
      <c r="J312" s="5"/>
    </row>
    <row r="313" spans="1:10">
      <c r="D313" s="35" t="s">
        <v>641</v>
      </c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1283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5" t="s">
        <v>0</v>
      </c>
      <c r="B317" s="95" t="s">
        <v>2</v>
      </c>
      <c r="C317" s="95" t="s">
        <v>3</v>
      </c>
      <c r="D317" s="95" t="s">
        <v>4</v>
      </c>
      <c r="E317" s="95" t="s">
        <v>5</v>
      </c>
      <c r="F317" s="97" t="s">
        <v>6</v>
      </c>
      <c r="G317" s="98"/>
      <c r="H317" s="99"/>
      <c r="I317" s="95" t="s">
        <v>7</v>
      </c>
      <c r="J317" s="95" t="s">
        <v>8</v>
      </c>
    </row>
    <row r="318" spans="1:10">
      <c r="A318" s="96"/>
      <c r="B318" s="96"/>
      <c r="C318" s="96"/>
      <c r="D318" s="96"/>
      <c r="E318" s="96"/>
      <c r="F318" s="4" t="s">
        <v>9</v>
      </c>
      <c r="G318" s="4" t="s">
        <v>10</v>
      </c>
      <c r="H318" s="4" t="s">
        <v>11</v>
      </c>
      <c r="I318" s="96"/>
      <c r="J318" s="96"/>
    </row>
    <row r="319" spans="1:10">
      <c r="A319" s="5" t="s">
        <v>1287</v>
      </c>
      <c r="B319" s="6">
        <v>44963.79239923611</v>
      </c>
      <c r="C319" s="5" t="s">
        <v>43</v>
      </c>
      <c r="D319" s="7"/>
      <c r="E319" s="8"/>
      <c r="F319" s="9">
        <v>8030.03</v>
      </c>
      <c r="I319" s="10" t="s">
        <v>9</v>
      </c>
      <c r="J319" s="5" t="s">
        <v>43</v>
      </c>
    </row>
    <row r="320" spans="1:10">
      <c r="A320" s="5" t="s">
        <v>1287</v>
      </c>
      <c r="B320" s="6">
        <v>44963.79239923611</v>
      </c>
      <c r="C320" s="5" t="s">
        <v>43</v>
      </c>
      <c r="D320" s="7"/>
      <c r="E320" s="8"/>
      <c r="H320" s="9">
        <v>170.69</v>
      </c>
      <c r="I320" s="5" t="s">
        <v>36</v>
      </c>
      <c r="J320" s="5" t="s">
        <v>43</v>
      </c>
    </row>
    <row r="321" spans="1:10">
      <c r="A321" s="11" t="s">
        <v>22</v>
      </c>
      <c r="B321" s="3"/>
      <c r="C321" s="3"/>
      <c r="D321" s="7"/>
      <c r="E321" s="8"/>
      <c r="H321" s="9"/>
      <c r="I321" s="10"/>
      <c r="J321" s="5"/>
    </row>
    <row r="322" spans="1:10" ht="15.75">
      <c r="A322" s="13" t="s">
        <v>23</v>
      </c>
      <c r="B322" s="13" t="s">
        <v>24</v>
      </c>
      <c r="C322" s="13" t="s">
        <v>25</v>
      </c>
      <c r="D322" s="69">
        <v>112730347</v>
      </c>
      <c r="E322" s="14">
        <v>112730439</v>
      </c>
      <c r="H322" s="9"/>
      <c r="I322" s="10"/>
      <c r="J322" s="5"/>
    </row>
    <row r="323" spans="1:10">
      <c r="D323" s="35" t="s">
        <v>641</v>
      </c>
    </row>
    <row r="325" spans="1:10">
      <c r="A325" s="1" t="s">
        <v>0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3" t="s">
        <v>1322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95" t="s">
        <v>0</v>
      </c>
      <c r="B327" s="95" t="s">
        <v>2</v>
      </c>
      <c r="C327" s="95" t="s">
        <v>3</v>
      </c>
      <c r="D327" s="95" t="s">
        <v>4</v>
      </c>
      <c r="E327" s="95" t="s">
        <v>5</v>
      </c>
      <c r="F327" s="97" t="s">
        <v>6</v>
      </c>
      <c r="G327" s="98"/>
      <c r="H327" s="99"/>
      <c r="I327" s="95" t="s">
        <v>7</v>
      </c>
      <c r="J327" s="95" t="s">
        <v>8</v>
      </c>
    </row>
    <row r="328" spans="1:10">
      <c r="A328" s="96"/>
      <c r="B328" s="96"/>
      <c r="C328" s="96"/>
      <c r="D328" s="96"/>
      <c r="E328" s="96"/>
      <c r="F328" s="4" t="s">
        <v>9</v>
      </c>
      <c r="G328" s="4" t="s">
        <v>10</v>
      </c>
      <c r="H328" s="4" t="s">
        <v>11</v>
      </c>
      <c r="I328" s="96"/>
      <c r="J328" s="96"/>
    </row>
    <row r="329" spans="1:10">
      <c r="A329" s="5" t="s">
        <v>1326</v>
      </c>
      <c r="B329" s="6">
        <v>44964.792665196757</v>
      </c>
      <c r="C329" s="5" t="s">
        <v>43</v>
      </c>
      <c r="D329" s="7"/>
      <c r="E329" s="8"/>
      <c r="F329" s="9">
        <v>8992.1</v>
      </c>
      <c r="I329" s="10" t="s">
        <v>9</v>
      </c>
      <c r="J329" s="5" t="s">
        <v>43</v>
      </c>
    </row>
    <row r="330" spans="1:10">
      <c r="A330" s="5" t="s">
        <v>1326</v>
      </c>
      <c r="B330" s="6">
        <v>44964.792665196757</v>
      </c>
      <c r="C330" s="5" t="s">
        <v>43</v>
      </c>
      <c r="D330" s="7"/>
      <c r="E330" s="8"/>
      <c r="H330" s="9">
        <v>188.1</v>
      </c>
      <c r="I330" s="5" t="s">
        <v>36</v>
      </c>
      <c r="J330" s="5" t="s">
        <v>43</v>
      </c>
    </row>
    <row r="331" spans="1:10">
      <c r="A331" s="11" t="s">
        <v>22</v>
      </c>
      <c r="B331" s="3"/>
      <c r="C331" s="3"/>
      <c r="D331" s="7"/>
      <c r="E331" s="8"/>
      <c r="H331" s="9"/>
      <c r="I331" s="10"/>
      <c r="J331" s="5"/>
    </row>
    <row r="332" spans="1:10" ht="15.75">
      <c r="A332" s="13" t="s">
        <v>23</v>
      </c>
      <c r="B332" s="13" t="s">
        <v>24</v>
      </c>
      <c r="C332" s="13" t="s">
        <v>25</v>
      </c>
      <c r="D332" s="69">
        <v>112732201</v>
      </c>
      <c r="E332" s="14">
        <v>112732478</v>
      </c>
      <c r="H332" s="9"/>
      <c r="I332" s="10"/>
      <c r="J332" s="5"/>
    </row>
    <row r="333" spans="1:10">
      <c r="D333" s="35" t="s">
        <v>641</v>
      </c>
    </row>
    <row r="335" spans="1:10">
      <c r="A335" s="1" t="s">
        <v>0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3" t="s">
        <v>1355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95" t="s">
        <v>0</v>
      </c>
      <c r="B337" s="95" t="s">
        <v>2</v>
      </c>
      <c r="C337" s="95" t="s">
        <v>3</v>
      </c>
      <c r="D337" s="95" t="s">
        <v>4</v>
      </c>
      <c r="E337" s="95" t="s">
        <v>5</v>
      </c>
      <c r="F337" s="97" t="s">
        <v>6</v>
      </c>
      <c r="G337" s="98"/>
      <c r="H337" s="99"/>
      <c r="I337" s="95" t="s">
        <v>7</v>
      </c>
      <c r="J337" s="95" t="s">
        <v>8</v>
      </c>
    </row>
    <row r="338" spans="1:10">
      <c r="A338" s="96"/>
      <c r="B338" s="96"/>
      <c r="C338" s="96"/>
      <c r="D338" s="96"/>
      <c r="E338" s="96"/>
      <c r="F338" s="4" t="s">
        <v>9</v>
      </c>
      <c r="G338" s="4" t="s">
        <v>10</v>
      </c>
      <c r="H338" s="4" t="s">
        <v>11</v>
      </c>
      <c r="I338" s="96"/>
      <c r="J338" s="96"/>
    </row>
    <row r="339" spans="1:10">
      <c r="A339" s="5" t="s">
        <v>1359</v>
      </c>
      <c r="B339" s="6">
        <v>44965.792597870372</v>
      </c>
      <c r="C339" s="5" t="s">
        <v>43</v>
      </c>
      <c r="D339" s="7"/>
      <c r="E339" s="8"/>
      <c r="F339" s="9">
        <v>8804.6200000000008</v>
      </c>
      <c r="I339" s="10" t="s">
        <v>9</v>
      </c>
      <c r="J339" s="5" t="s">
        <v>43</v>
      </c>
    </row>
    <row r="340" spans="1:10">
      <c r="A340" s="5" t="s">
        <v>1359</v>
      </c>
      <c r="B340" s="6">
        <v>44965.792597870372</v>
      </c>
      <c r="C340" s="5" t="s">
        <v>43</v>
      </c>
      <c r="D340" s="7"/>
      <c r="E340" s="8"/>
      <c r="H340" s="9">
        <v>140.69999999999999</v>
      </c>
      <c r="I340" s="5" t="s">
        <v>36</v>
      </c>
      <c r="J340" s="5" t="s">
        <v>43</v>
      </c>
    </row>
    <row r="341" spans="1:10">
      <c r="A341" s="11" t="s">
        <v>22</v>
      </c>
      <c r="B341" s="3"/>
      <c r="C341" s="3"/>
      <c r="D341" s="7"/>
      <c r="E341" s="8"/>
      <c r="F341" s="9"/>
      <c r="I341" s="10"/>
      <c r="J341" s="5"/>
    </row>
    <row r="342" spans="1:10" ht="15.75">
      <c r="A342" s="13" t="s">
        <v>23</v>
      </c>
      <c r="B342" s="13" t="s">
        <v>24</v>
      </c>
      <c r="C342" s="13" t="s">
        <v>25</v>
      </c>
      <c r="D342" s="69">
        <v>112733906</v>
      </c>
      <c r="E342" s="14">
        <v>112734063</v>
      </c>
      <c r="F342" s="9"/>
      <c r="I342" s="10"/>
      <c r="J342" s="5"/>
    </row>
    <row r="343" spans="1:10">
      <c r="D343" s="35" t="s">
        <v>641</v>
      </c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1394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95" t="s">
        <v>0</v>
      </c>
      <c r="B347" s="95" t="s">
        <v>2</v>
      </c>
      <c r="C347" s="95" t="s">
        <v>3</v>
      </c>
      <c r="D347" s="95" t="s">
        <v>4</v>
      </c>
      <c r="E347" s="95" t="s">
        <v>5</v>
      </c>
      <c r="F347" s="97" t="s">
        <v>6</v>
      </c>
      <c r="G347" s="98"/>
      <c r="H347" s="99"/>
      <c r="I347" s="95" t="s">
        <v>7</v>
      </c>
      <c r="J347" s="95" t="s">
        <v>8</v>
      </c>
    </row>
    <row r="348" spans="1:10">
      <c r="A348" s="96"/>
      <c r="B348" s="96"/>
      <c r="C348" s="96"/>
      <c r="D348" s="96"/>
      <c r="E348" s="96"/>
      <c r="F348" s="4" t="s">
        <v>9</v>
      </c>
      <c r="G348" s="4" t="s">
        <v>10</v>
      </c>
      <c r="H348" s="4" t="s">
        <v>11</v>
      </c>
      <c r="I348" s="96"/>
      <c r="J348" s="96"/>
    </row>
    <row r="349" spans="1:10">
      <c r="A349" s="5" t="s">
        <v>1398</v>
      </c>
      <c r="B349" s="6">
        <v>44966.792575613428</v>
      </c>
      <c r="C349" s="5" t="s">
        <v>43</v>
      </c>
      <c r="D349" s="7"/>
      <c r="E349" s="8"/>
      <c r="F349" s="9">
        <v>7082.8</v>
      </c>
      <c r="I349" s="10" t="s">
        <v>9</v>
      </c>
      <c r="J349" s="5" t="s">
        <v>43</v>
      </c>
    </row>
    <row r="350" spans="1:10">
      <c r="A350" s="5" t="s">
        <v>1398</v>
      </c>
      <c r="B350" s="6">
        <v>44966.792575613428</v>
      </c>
      <c r="C350" s="5" t="s">
        <v>43</v>
      </c>
      <c r="D350" s="7"/>
      <c r="E350" s="8"/>
      <c r="H350" s="9">
        <v>92.3</v>
      </c>
      <c r="I350" s="5" t="s">
        <v>36</v>
      </c>
      <c r="J350" s="5" t="s">
        <v>43</v>
      </c>
    </row>
    <row r="351" spans="1:10">
      <c r="A351" s="11" t="s">
        <v>22</v>
      </c>
      <c r="B351" s="3"/>
      <c r="C351" s="3"/>
      <c r="D351" s="7"/>
      <c r="E351" s="8"/>
      <c r="G351" s="9"/>
      <c r="I351" s="10"/>
      <c r="J351" s="8"/>
    </row>
    <row r="352" spans="1:10" ht="15.75">
      <c r="A352" s="13" t="s">
        <v>23</v>
      </c>
      <c r="B352" s="13" t="s">
        <v>24</v>
      </c>
      <c r="C352" s="13" t="s">
        <v>25</v>
      </c>
      <c r="D352" s="69">
        <v>112736191</v>
      </c>
      <c r="E352" s="14">
        <v>112736360</v>
      </c>
      <c r="G352" s="9"/>
      <c r="I352" s="10"/>
      <c r="J352" s="8"/>
    </row>
    <row r="353" spans="1:10">
      <c r="D353" s="35" t="s">
        <v>641</v>
      </c>
    </row>
    <row r="355" spans="1:10">
      <c r="A355" s="1" t="s">
        <v>0</v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>
      <c r="A356" s="3" t="s">
        <v>1433</v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95" t="s">
        <v>0</v>
      </c>
      <c r="B357" s="95" t="s">
        <v>2</v>
      </c>
      <c r="C357" s="95" t="s">
        <v>3</v>
      </c>
      <c r="D357" s="95" t="s">
        <v>4</v>
      </c>
      <c r="E357" s="95" t="s">
        <v>5</v>
      </c>
      <c r="F357" s="97" t="s">
        <v>6</v>
      </c>
      <c r="G357" s="98"/>
      <c r="H357" s="99"/>
      <c r="I357" s="95" t="s">
        <v>7</v>
      </c>
      <c r="J357" s="95" t="s">
        <v>8</v>
      </c>
    </row>
    <row r="358" spans="1:10">
      <c r="A358" s="96"/>
      <c r="B358" s="96"/>
      <c r="C358" s="96"/>
      <c r="D358" s="96"/>
      <c r="E358" s="96"/>
      <c r="F358" s="4" t="s">
        <v>9</v>
      </c>
      <c r="G358" s="4" t="s">
        <v>10</v>
      </c>
      <c r="H358" s="4" t="s">
        <v>11</v>
      </c>
      <c r="I358" s="96"/>
      <c r="J358" s="96"/>
    </row>
    <row r="359" spans="1:10">
      <c r="A359" s="5" t="s">
        <v>1439</v>
      </c>
      <c r="B359" s="6">
        <v>44967.793291863425</v>
      </c>
      <c r="C359" s="5" t="s">
        <v>43</v>
      </c>
      <c r="D359" s="7"/>
      <c r="E359" s="8"/>
      <c r="F359" s="9">
        <v>18191.654399999999</v>
      </c>
      <c r="I359" s="10" t="s">
        <v>9</v>
      </c>
      <c r="J359" s="5" t="s">
        <v>43</v>
      </c>
    </row>
    <row r="360" spans="1:10">
      <c r="A360" s="5" t="s">
        <v>1439</v>
      </c>
      <c r="B360" s="6">
        <v>44967.793291863425</v>
      </c>
      <c r="C360" s="5" t="s">
        <v>43</v>
      </c>
      <c r="D360" s="7"/>
      <c r="E360" s="8"/>
      <c r="H360" s="9">
        <v>68</v>
      </c>
      <c r="I360" s="5" t="s">
        <v>36</v>
      </c>
      <c r="J360" s="5" t="s">
        <v>43</v>
      </c>
    </row>
    <row r="361" spans="1:10">
      <c r="A361" s="11" t="s">
        <v>22</v>
      </c>
      <c r="B361" s="3"/>
      <c r="C361" s="3"/>
      <c r="D361" s="7"/>
      <c r="E361" s="8"/>
      <c r="H361" s="9"/>
      <c r="I361" s="10"/>
      <c r="J361" s="5"/>
    </row>
    <row r="362" spans="1:10" ht="15.75">
      <c r="A362" s="13" t="s">
        <v>23</v>
      </c>
      <c r="B362" s="13" t="s">
        <v>24</v>
      </c>
      <c r="C362" s="13" t="s">
        <v>25</v>
      </c>
      <c r="D362" s="69">
        <v>112736207</v>
      </c>
      <c r="E362" s="14">
        <v>112736361</v>
      </c>
      <c r="H362" s="9"/>
      <c r="I362" s="10"/>
      <c r="J362" s="5"/>
    </row>
    <row r="363" spans="1:10">
      <c r="A363" s="5"/>
      <c r="B363" s="6"/>
      <c r="C363" s="5"/>
      <c r="D363" s="35" t="s">
        <v>641</v>
      </c>
      <c r="E363" s="8"/>
      <c r="H363" s="9"/>
      <c r="I363" s="10"/>
      <c r="J363" s="5"/>
    </row>
    <row r="364" spans="1:10">
      <c r="A364" s="5"/>
      <c r="B364" s="6"/>
      <c r="C364" s="5"/>
      <c r="D364" s="7"/>
      <c r="E364" s="8"/>
      <c r="H364" s="9"/>
      <c r="I364" s="10"/>
      <c r="J364" s="5"/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1429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95" t="s">
        <v>0</v>
      </c>
      <c r="B367" s="95" t="s">
        <v>2</v>
      </c>
      <c r="C367" s="95" t="s">
        <v>3</v>
      </c>
      <c r="D367" s="95" t="s">
        <v>4</v>
      </c>
      <c r="E367" s="95" t="s">
        <v>5</v>
      </c>
      <c r="F367" s="97" t="s">
        <v>6</v>
      </c>
      <c r="G367" s="98"/>
      <c r="H367" s="99"/>
      <c r="I367" s="95" t="s">
        <v>7</v>
      </c>
      <c r="J367" s="95" t="s">
        <v>8</v>
      </c>
    </row>
    <row r="368" spans="1:10">
      <c r="A368" s="96"/>
      <c r="B368" s="96"/>
      <c r="C368" s="96"/>
      <c r="D368" s="96"/>
      <c r="E368" s="96"/>
      <c r="F368" s="4" t="s">
        <v>9</v>
      </c>
      <c r="G368" s="4" t="s">
        <v>10</v>
      </c>
      <c r="H368" s="4" t="s">
        <v>11</v>
      </c>
      <c r="I368" s="96"/>
      <c r="J368" s="96"/>
    </row>
    <row r="369" spans="1:10">
      <c r="A369" s="5" t="s">
        <v>1438</v>
      </c>
      <c r="B369" s="6">
        <v>44968.55016053241</v>
      </c>
      <c r="C369" s="5" t="s">
        <v>43</v>
      </c>
      <c r="D369" s="7"/>
      <c r="E369" s="8"/>
      <c r="F369" s="9">
        <v>7057.66</v>
      </c>
      <c r="I369" s="10" t="s">
        <v>9</v>
      </c>
      <c r="J369" s="5" t="s">
        <v>43</v>
      </c>
    </row>
    <row r="370" spans="1:10">
      <c r="A370" s="5" t="s">
        <v>1438</v>
      </c>
      <c r="B370" s="6">
        <v>44968.55016053241</v>
      </c>
      <c r="C370" s="5" t="s">
        <v>43</v>
      </c>
      <c r="D370" s="7"/>
      <c r="E370" s="8"/>
      <c r="H370" s="9">
        <v>326.95999999999998</v>
      </c>
      <c r="I370" s="5" t="s">
        <v>36</v>
      </c>
      <c r="J370" s="5" t="s">
        <v>43</v>
      </c>
    </row>
    <row r="371" spans="1:10">
      <c r="A371" s="11" t="s">
        <v>22</v>
      </c>
      <c r="B371" s="3"/>
      <c r="C371" s="3"/>
      <c r="D371" s="7"/>
      <c r="E371" s="8"/>
      <c r="H371" s="9"/>
      <c r="I371" s="10"/>
      <c r="J371" s="5"/>
    </row>
    <row r="372" spans="1:10" ht="15.75">
      <c r="A372" s="13" t="s">
        <v>23</v>
      </c>
      <c r="B372" s="13" t="s">
        <v>24</v>
      </c>
      <c r="C372" s="13" t="s">
        <v>25</v>
      </c>
      <c r="D372" s="69">
        <v>112762120</v>
      </c>
      <c r="E372" s="14">
        <v>112774120</v>
      </c>
      <c r="H372" s="9"/>
      <c r="I372" s="10"/>
      <c r="J372" s="5"/>
    </row>
    <row r="373" spans="1:10">
      <c r="D373" s="35" t="s">
        <v>641</v>
      </c>
    </row>
    <row r="374" spans="1:10">
      <c r="A374" s="17" t="s">
        <v>1568</v>
      </c>
      <c r="B374" s="30"/>
      <c r="C374" s="30"/>
    </row>
    <row r="376" spans="1:10">
      <c r="A376" s="1" t="s">
        <v>0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3" t="s">
        <v>1496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95" t="s">
        <v>0</v>
      </c>
      <c r="B378" s="95" t="s">
        <v>2</v>
      </c>
      <c r="C378" s="95" t="s">
        <v>3</v>
      </c>
      <c r="D378" s="95" t="s">
        <v>4</v>
      </c>
      <c r="E378" s="95" t="s">
        <v>5</v>
      </c>
      <c r="F378" s="97" t="s">
        <v>6</v>
      </c>
      <c r="G378" s="98"/>
      <c r="H378" s="99"/>
      <c r="I378" s="95" t="s">
        <v>7</v>
      </c>
      <c r="J378" s="95" t="s">
        <v>8</v>
      </c>
    </row>
    <row r="379" spans="1:10">
      <c r="A379" s="96"/>
      <c r="B379" s="96"/>
      <c r="C379" s="96"/>
      <c r="D379" s="96"/>
      <c r="E379" s="96"/>
      <c r="F379" s="4" t="s">
        <v>9</v>
      </c>
      <c r="G379" s="4" t="s">
        <v>10</v>
      </c>
      <c r="H379" s="4" t="s">
        <v>11</v>
      </c>
      <c r="I379" s="96"/>
      <c r="J379" s="96"/>
    </row>
    <row r="380" spans="1:10">
      <c r="A380" s="5" t="s">
        <v>1500</v>
      </c>
      <c r="B380" s="6">
        <v>44970.794427754627</v>
      </c>
      <c r="C380" s="5" t="s">
        <v>43</v>
      </c>
      <c r="D380" s="7"/>
      <c r="E380" s="8"/>
      <c r="F380" s="9">
        <v>7209.96</v>
      </c>
      <c r="I380" s="10" t="s">
        <v>9</v>
      </c>
      <c r="J380" s="5" t="s">
        <v>43</v>
      </c>
    </row>
    <row r="381" spans="1:10">
      <c r="A381" s="11" t="s">
        <v>22</v>
      </c>
      <c r="B381" s="3"/>
      <c r="C381" s="3"/>
      <c r="D381" s="7"/>
      <c r="E381" s="8"/>
      <c r="H381" s="9"/>
      <c r="I381" s="10"/>
      <c r="J381" s="5"/>
    </row>
    <row r="382" spans="1:10" ht="15.75">
      <c r="A382" s="13" t="s">
        <v>23</v>
      </c>
      <c r="B382" s="13" t="s">
        <v>24</v>
      </c>
      <c r="C382" s="13" t="s">
        <v>25</v>
      </c>
      <c r="D382" s="69">
        <v>112774004</v>
      </c>
      <c r="E382" s="14">
        <v>112774121</v>
      </c>
      <c r="H382" s="9"/>
      <c r="I382" s="10"/>
      <c r="J382" s="5"/>
    </row>
    <row r="383" spans="1:10">
      <c r="D383" s="35" t="s">
        <v>641</v>
      </c>
    </row>
    <row r="385" spans="1:10">
      <c r="A385" s="1" t="s">
        <v>0</v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>
      <c r="A386" s="3" t="s">
        <v>1535</v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95" t="s">
        <v>0</v>
      </c>
      <c r="B387" s="95" t="s">
        <v>2</v>
      </c>
      <c r="C387" s="95" t="s">
        <v>3</v>
      </c>
      <c r="D387" s="95" t="s">
        <v>4</v>
      </c>
      <c r="E387" s="95" t="s">
        <v>5</v>
      </c>
      <c r="F387" s="97" t="s">
        <v>6</v>
      </c>
      <c r="G387" s="98"/>
      <c r="H387" s="99"/>
      <c r="I387" s="95" t="s">
        <v>7</v>
      </c>
      <c r="J387" s="95" t="s">
        <v>8</v>
      </c>
    </row>
    <row r="388" spans="1:10">
      <c r="A388" s="96"/>
      <c r="B388" s="96"/>
      <c r="C388" s="96"/>
      <c r="D388" s="96"/>
      <c r="E388" s="96"/>
      <c r="F388" s="4" t="s">
        <v>9</v>
      </c>
      <c r="G388" s="4" t="s">
        <v>10</v>
      </c>
      <c r="H388" s="4" t="s">
        <v>11</v>
      </c>
      <c r="I388" s="96"/>
      <c r="J388" s="96"/>
    </row>
    <row r="389" spans="1:10">
      <c r="A389" s="5" t="s">
        <v>1539</v>
      </c>
      <c r="B389" s="6">
        <v>44971.804965914351</v>
      </c>
      <c r="C389" s="5" t="s">
        <v>43</v>
      </c>
      <c r="D389" s="7"/>
      <c r="E389" s="8"/>
      <c r="F389" s="9">
        <v>7857.32</v>
      </c>
      <c r="I389" s="10" t="s">
        <v>9</v>
      </c>
      <c r="J389" s="5" t="s">
        <v>43</v>
      </c>
    </row>
    <row r="390" spans="1:10">
      <c r="A390" s="11" t="s">
        <v>22</v>
      </c>
      <c r="B390" s="3"/>
      <c r="C390" s="3"/>
      <c r="D390" s="7"/>
      <c r="E390" s="8"/>
      <c r="H390" s="9"/>
      <c r="I390" s="10"/>
      <c r="J390" s="5"/>
    </row>
    <row r="391" spans="1:10" ht="15.75">
      <c r="A391" s="13" t="s">
        <v>23</v>
      </c>
      <c r="B391" s="13" t="s">
        <v>24</v>
      </c>
      <c r="C391" s="13" t="s">
        <v>25</v>
      </c>
      <c r="D391" s="69">
        <v>112775842</v>
      </c>
      <c r="E391" s="14">
        <v>112782198</v>
      </c>
      <c r="H391" s="9"/>
      <c r="I391" s="10"/>
      <c r="J391" s="5"/>
    </row>
    <row r="392" spans="1:10">
      <c r="D392" s="35" t="s">
        <v>641</v>
      </c>
    </row>
    <row r="394" spans="1:10">
      <c r="A394" s="1" t="s">
        <v>0</v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>
      <c r="A395" s="3" t="s">
        <v>1572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95" t="s">
        <v>0</v>
      </c>
      <c r="B396" s="95" t="s">
        <v>2</v>
      </c>
      <c r="C396" s="95" t="s">
        <v>3</v>
      </c>
      <c r="D396" s="95" t="s">
        <v>4</v>
      </c>
      <c r="E396" s="95" t="s">
        <v>5</v>
      </c>
      <c r="F396" s="97" t="s">
        <v>6</v>
      </c>
      <c r="G396" s="98"/>
      <c r="H396" s="99"/>
      <c r="I396" s="95" t="s">
        <v>7</v>
      </c>
      <c r="J396" s="95" t="s">
        <v>8</v>
      </c>
    </row>
    <row r="397" spans="1:10">
      <c r="A397" s="96"/>
      <c r="B397" s="96"/>
      <c r="C397" s="96"/>
      <c r="D397" s="96"/>
      <c r="E397" s="96"/>
      <c r="F397" s="4" t="s">
        <v>9</v>
      </c>
      <c r="G397" s="4" t="s">
        <v>10</v>
      </c>
      <c r="H397" s="4" t="s">
        <v>11</v>
      </c>
      <c r="I397" s="96"/>
      <c r="J397" s="96"/>
    </row>
    <row r="398" spans="1:10">
      <c r="A398" s="5" t="s">
        <v>1576</v>
      </c>
      <c r="B398" s="6">
        <v>44972.792504282406</v>
      </c>
      <c r="C398" s="5" t="s">
        <v>43</v>
      </c>
      <c r="D398" s="7"/>
      <c r="E398" s="8"/>
      <c r="F398" s="9">
        <v>8646.92</v>
      </c>
      <c r="I398" s="10" t="s">
        <v>9</v>
      </c>
      <c r="J398" s="5" t="s">
        <v>43</v>
      </c>
    </row>
    <row r="399" spans="1:10">
      <c r="A399" s="11" t="s">
        <v>22</v>
      </c>
      <c r="B399" s="3"/>
      <c r="C399" s="3"/>
      <c r="D399" s="7"/>
      <c r="E399" s="8"/>
      <c r="H399" s="9"/>
      <c r="I399" s="10"/>
      <c r="J399" s="5"/>
    </row>
    <row r="400" spans="1:10" ht="15.75">
      <c r="A400" s="13" t="s">
        <v>23</v>
      </c>
      <c r="B400" s="13" t="s">
        <v>24</v>
      </c>
      <c r="C400" s="13" t="s">
        <v>25</v>
      </c>
      <c r="D400" s="69">
        <v>112790244</v>
      </c>
      <c r="E400" s="14">
        <v>112790420</v>
      </c>
      <c r="H400" s="9"/>
      <c r="I400" s="10"/>
      <c r="J400" s="5"/>
    </row>
    <row r="401" spans="1:10">
      <c r="D401" s="35" t="s">
        <v>641</v>
      </c>
    </row>
    <row r="403" spans="1:10">
      <c r="A403" s="1" t="s">
        <v>0</v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3" t="s">
        <v>1612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95" t="s">
        <v>0</v>
      </c>
      <c r="B405" s="95" t="s">
        <v>2</v>
      </c>
      <c r="C405" s="95" t="s">
        <v>3</v>
      </c>
      <c r="D405" s="95" t="s">
        <v>4</v>
      </c>
      <c r="E405" s="95" t="s">
        <v>5</v>
      </c>
      <c r="F405" s="97" t="s">
        <v>6</v>
      </c>
      <c r="G405" s="98"/>
      <c r="H405" s="99"/>
      <c r="I405" s="95" t="s">
        <v>7</v>
      </c>
      <c r="J405" s="95" t="s">
        <v>8</v>
      </c>
    </row>
    <row r="406" spans="1:10">
      <c r="A406" s="96"/>
      <c r="B406" s="96"/>
      <c r="C406" s="96"/>
      <c r="D406" s="96"/>
      <c r="E406" s="96"/>
      <c r="F406" s="4" t="s">
        <v>9</v>
      </c>
      <c r="G406" s="4" t="s">
        <v>10</v>
      </c>
      <c r="H406" s="4" t="s">
        <v>11</v>
      </c>
      <c r="I406" s="96"/>
      <c r="J406" s="96"/>
    </row>
    <row r="407" spans="1:10">
      <c r="A407" s="5" t="s">
        <v>1616</v>
      </c>
      <c r="B407" s="6">
        <v>44973.796916886575</v>
      </c>
      <c r="C407" s="5" t="s">
        <v>43</v>
      </c>
      <c r="D407" s="7"/>
      <c r="E407" s="8"/>
      <c r="F407" s="9">
        <v>7799.69</v>
      </c>
      <c r="I407" s="10" t="s">
        <v>9</v>
      </c>
      <c r="J407" s="5" t="s">
        <v>43</v>
      </c>
    </row>
    <row r="408" spans="1:10">
      <c r="A408" s="11" t="s">
        <v>22</v>
      </c>
      <c r="B408" s="3"/>
      <c r="C408" s="3"/>
      <c r="D408" s="7"/>
      <c r="E408" s="8"/>
      <c r="H408" s="9"/>
      <c r="I408" s="10"/>
      <c r="J408" s="8"/>
    </row>
    <row r="409" spans="1:10" ht="15.75">
      <c r="A409" s="13" t="s">
        <v>23</v>
      </c>
      <c r="B409" s="13" t="s">
        <v>24</v>
      </c>
      <c r="C409" s="13" t="s">
        <v>25</v>
      </c>
      <c r="D409" s="69">
        <v>112799841</v>
      </c>
      <c r="E409" s="14">
        <v>112799962</v>
      </c>
      <c r="H409" s="9"/>
      <c r="I409" s="10"/>
      <c r="J409" s="8"/>
    </row>
    <row r="410" spans="1:10">
      <c r="D410" s="35" t="s">
        <v>641</v>
      </c>
    </row>
    <row r="412" spans="1:10">
      <c r="A412" s="1" t="s">
        <v>0</v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3" t="s">
        <v>1656</v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95" t="s">
        <v>0</v>
      </c>
      <c r="B414" s="95" t="s">
        <v>2</v>
      </c>
      <c r="C414" s="95" t="s">
        <v>3</v>
      </c>
      <c r="D414" s="95" t="s">
        <v>4</v>
      </c>
      <c r="E414" s="95" t="s">
        <v>5</v>
      </c>
      <c r="F414" s="97" t="s">
        <v>6</v>
      </c>
      <c r="G414" s="98"/>
      <c r="H414" s="99"/>
      <c r="I414" s="95" t="s">
        <v>7</v>
      </c>
      <c r="J414" s="95" t="s">
        <v>8</v>
      </c>
    </row>
    <row r="415" spans="1:10">
      <c r="A415" s="96"/>
      <c r="B415" s="96"/>
      <c r="C415" s="96"/>
      <c r="D415" s="96"/>
      <c r="E415" s="96"/>
      <c r="F415" s="4" t="s">
        <v>9</v>
      </c>
      <c r="G415" s="4" t="s">
        <v>10</v>
      </c>
      <c r="H415" s="4" t="s">
        <v>11</v>
      </c>
      <c r="I415" s="96"/>
      <c r="J415" s="96"/>
    </row>
    <row r="416" spans="1:10">
      <c r="A416" s="5" t="s">
        <v>1662</v>
      </c>
      <c r="B416" s="6">
        <v>44974.801947581022</v>
      </c>
      <c r="C416" s="5" t="s">
        <v>43</v>
      </c>
      <c r="D416" s="7"/>
      <c r="E416" s="8"/>
      <c r="F416" s="9">
        <v>9230.52</v>
      </c>
      <c r="I416" s="10" t="s">
        <v>9</v>
      </c>
      <c r="J416" s="5" t="s">
        <v>43</v>
      </c>
    </row>
    <row r="417" spans="1:10">
      <c r="A417" s="11" t="s">
        <v>22</v>
      </c>
      <c r="B417" s="3"/>
      <c r="C417" s="3"/>
      <c r="D417" s="7"/>
      <c r="E417" s="8"/>
      <c r="G417" s="9"/>
      <c r="I417" s="10"/>
      <c r="J417" s="8"/>
    </row>
    <row r="418" spans="1:10" ht="15.75">
      <c r="A418" s="13" t="s">
        <v>23</v>
      </c>
      <c r="B418" s="13" t="s">
        <v>24</v>
      </c>
      <c r="C418" s="13" t="s">
        <v>25</v>
      </c>
      <c r="D418" s="69">
        <v>112799804</v>
      </c>
      <c r="E418" s="14">
        <v>112799963</v>
      </c>
      <c r="G418" s="9"/>
      <c r="I418" s="10"/>
      <c r="J418" s="8"/>
    </row>
    <row r="419" spans="1:10">
      <c r="A419" s="5"/>
      <c r="B419" s="6"/>
      <c r="C419" s="5"/>
      <c r="D419" s="35" t="s">
        <v>641</v>
      </c>
      <c r="E419" s="8"/>
      <c r="G419" s="9"/>
      <c r="I419" s="10"/>
      <c r="J419" s="8"/>
    </row>
    <row r="420" spans="1:10">
      <c r="A420" s="5"/>
      <c r="B420" s="6"/>
      <c r="C420" s="5"/>
      <c r="D420" s="7"/>
      <c r="E420" s="8"/>
      <c r="G420" s="9"/>
      <c r="I420" s="10"/>
      <c r="J420" s="8"/>
    </row>
    <row r="421" spans="1:10">
      <c r="A421" s="1" t="s">
        <v>0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3" t="s">
        <v>1649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95" t="s">
        <v>0</v>
      </c>
      <c r="B423" s="95" t="s">
        <v>2</v>
      </c>
      <c r="C423" s="95" t="s">
        <v>3</v>
      </c>
      <c r="D423" s="95" t="s">
        <v>4</v>
      </c>
      <c r="E423" s="95" t="s">
        <v>5</v>
      </c>
      <c r="F423" s="97" t="s">
        <v>6</v>
      </c>
      <c r="G423" s="98"/>
      <c r="H423" s="99"/>
      <c r="I423" s="95" t="s">
        <v>7</v>
      </c>
      <c r="J423" s="95" t="s">
        <v>8</v>
      </c>
    </row>
    <row r="424" spans="1:10">
      <c r="A424" s="96"/>
      <c r="B424" s="96"/>
      <c r="C424" s="96"/>
      <c r="D424" s="96"/>
      <c r="E424" s="96"/>
      <c r="F424" s="4" t="s">
        <v>9</v>
      </c>
      <c r="G424" s="4" t="s">
        <v>10</v>
      </c>
      <c r="H424" s="4" t="s">
        <v>11</v>
      </c>
      <c r="I424" s="96"/>
      <c r="J424" s="96"/>
    </row>
    <row r="425" spans="1:10">
      <c r="A425" s="5" t="s">
        <v>1661</v>
      </c>
      <c r="B425" s="6">
        <v>44975.542614317128</v>
      </c>
      <c r="C425" s="5" t="s">
        <v>43</v>
      </c>
      <c r="D425" s="7"/>
      <c r="E425" s="8"/>
      <c r="F425" s="9">
        <v>4535.03</v>
      </c>
      <c r="I425" s="10" t="s">
        <v>9</v>
      </c>
      <c r="J425" s="5" t="s">
        <v>43</v>
      </c>
    </row>
    <row r="426" spans="1:10">
      <c r="A426" s="5" t="s">
        <v>1661</v>
      </c>
      <c r="B426" s="6">
        <v>44975.542614317128</v>
      </c>
      <c r="C426" s="5" t="s">
        <v>43</v>
      </c>
      <c r="D426" s="7"/>
      <c r="E426" s="8"/>
      <c r="H426" s="9">
        <v>165.68</v>
      </c>
      <c r="I426" s="5" t="s">
        <v>36</v>
      </c>
      <c r="J426" s="5" t="s">
        <v>43</v>
      </c>
    </row>
    <row r="427" spans="1:10">
      <c r="A427" s="11" t="s">
        <v>22</v>
      </c>
      <c r="B427" s="3"/>
      <c r="C427" s="3"/>
      <c r="D427" s="7"/>
      <c r="E427" s="8"/>
      <c r="G427" s="9"/>
      <c r="I427" s="10"/>
      <c r="J427" s="8"/>
    </row>
    <row r="428" spans="1:10" ht="15.75">
      <c r="A428" s="13" t="s">
        <v>23</v>
      </c>
      <c r="B428" s="13" t="s">
        <v>24</v>
      </c>
      <c r="C428" s="13" t="s">
        <v>25</v>
      </c>
      <c r="D428" s="69">
        <v>112808018</v>
      </c>
      <c r="E428" s="14">
        <v>112808132</v>
      </c>
      <c r="G428" s="9"/>
      <c r="I428" s="10"/>
      <c r="J428" s="8"/>
    </row>
    <row r="429" spans="1:10">
      <c r="D429" s="35" t="s">
        <v>641</v>
      </c>
    </row>
    <row r="431" spans="1:10">
      <c r="A431" s="1" t="s">
        <v>0</v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3" t="s">
        <v>1714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95" t="s">
        <v>0</v>
      </c>
      <c r="B433" s="95" t="s">
        <v>2</v>
      </c>
      <c r="C433" s="95" t="s">
        <v>3</v>
      </c>
      <c r="D433" s="95" t="s">
        <v>4</v>
      </c>
      <c r="E433" s="95" t="s">
        <v>5</v>
      </c>
      <c r="F433" s="97" t="s">
        <v>6</v>
      </c>
      <c r="G433" s="98"/>
      <c r="H433" s="99"/>
      <c r="I433" s="95" t="s">
        <v>7</v>
      </c>
      <c r="J433" s="95" t="s">
        <v>8</v>
      </c>
    </row>
    <row r="434" spans="1:10">
      <c r="A434" s="96"/>
      <c r="B434" s="96"/>
      <c r="C434" s="96"/>
      <c r="D434" s="96"/>
      <c r="E434" s="96"/>
      <c r="F434" s="4" t="s">
        <v>9</v>
      </c>
      <c r="G434" s="4" t="s">
        <v>10</v>
      </c>
      <c r="H434" s="4" t="s">
        <v>11</v>
      </c>
      <c r="I434" s="96"/>
      <c r="J434" s="96"/>
    </row>
    <row r="435" spans="1:10">
      <c r="A435" s="40" t="s">
        <v>1715</v>
      </c>
      <c r="B435" s="52"/>
      <c r="C435" s="40"/>
      <c r="D435" s="23"/>
      <c r="E435" s="8"/>
      <c r="H435" s="9"/>
      <c r="I435" s="5"/>
      <c r="J435" s="8"/>
    </row>
    <row r="436" spans="1:10">
      <c r="A436" s="11" t="s">
        <v>22</v>
      </c>
      <c r="B436" s="3"/>
      <c r="C436" s="3"/>
      <c r="D436" s="7"/>
      <c r="E436" s="8"/>
      <c r="G436" s="9"/>
      <c r="I436" s="10"/>
      <c r="J436" s="8"/>
    </row>
    <row r="437" spans="1:10">
      <c r="A437" s="13" t="s">
        <v>23</v>
      </c>
      <c r="B437" s="13" t="s">
        <v>24</v>
      </c>
      <c r="C437" s="13" t="s">
        <v>25</v>
      </c>
      <c r="D437" s="7"/>
      <c r="E437" s="8"/>
      <c r="G437" s="9"/>
      <c r="I437" s="10"/>
      <c r="J437" s="8"/>
    </row>
    <row r="439" spans="1:10">
      <c r="A439" s="1" t="s">
        <v>0</v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>
      <c r="A440" s="3" t="s">
        <v>1716</v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>
      <c r="A441" s="95" t="s">
        <v>0</v>
      </c>
      <c r="B441" s="95" t="s">
        <v>2</v>
      </c>
      <c r="C441" s="95" t="s">
        <v>3</v>
      </c>
      <c r="D441" s="95" t="s">
        <v>4</v>
      </c>
      <c r="E441" s="95" t="s">
        <v>5</v>
      </c>
      <c r="F441" s="97" t="s">
        <v>6</v>
      </c>
      <c r="G441" s="98"/>
      <c r="H441" s="99"/>
      <c r="I441" s="95" t="s">
        <v>7</v>
      </c>
      <c r="J441" s="95" t="s">
        <v>8</v>
      </c>
    </row>
    <row r="442" spans="1:10">
      <c r="A442" s="96"/>
      <c r="B442" s="96"/>
      <c r="C442" s="96"/>
      <c r="D442" s="96"/>
      <c r="E442" s="96"/>
      <c r="F442" s="4" t="s">
        <v>9</v>
      </c>
      <c r="G442" s="4" t="s">
        <v>10</v>
      </c>
      <c r="H442" s="4" t="s">
        <v>11</v>
      </c>
      <c r="I442" s="96"/>
      <c r="J442" s="96"/>
    </row>
    <row r="443" spans="1:10">
      <c r="A443" s="40" t="s">
        <v>1715</v>
      </c>
      <c r="B443" s="52"/>
      <c r="C443" s="40"/>
      <c r="D443" s="23"/>
      <c r="E443" s="8"/>
      <c r="H443" s="9"/>
      <c r="I443" s="5"/>
      <c r="J443" s="8"/>
    </row>
    <row r="444" spans="1:10">
      <c r="A444" s="11" t="s">
        <v>22</v>
      </c>
      <c r="B444" s="3"/>
      <c r="C444" s="3"/>
      <c r="D444" s="7"/>
      <c r="E444" s="8"/>
      <c r="G444" s="9"/>
      <c r="I444" s="10"/>
      <c r="J444" s="8"/>
    </row>
    <row r="445" spans="1:10">
      <c r="A445" s="13" t="s">
        <v>23</v>
      </c>
      <c r="B445" s="13" t="s">
        <v>24</v>
      </c>
      <c r="C445" s="13" t="s">
        <v>25</v>
      </c>
    </row>
    <row r="448" spans="1:10">
      <c r="A448" s="1" t="s">
        <v>0</v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>
      <c r="A449" s="3" t="s">
        <v>1728</v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>
      <c r="A450" s="95" t="s">
        <v>0</v>
      </c>
      <c r="B450" s="95" t="s">
        <v>2</v>
      </c>
      <c r="C450" s="95" t="s">
        <v>3</v>
      </c>
      <c r="D450" s="95" t="s">
        <v>4</v>
      </c>
      <c r="E450" s="95" t="s">
        <v>5</v>
      </c>
      <c r="F450" s="97" t="s">
        <v>6</v>
      </c>
      <c r="G450" s="98"/>
      <c r="H450" s="99"/>
      <c r="I450" s="95" t="s">
        <v>7</v>
      </c>
      <c r="J450" s="95" t="s">
        <v>8</v>
      </c>
    </row>
    <row r="451" spans="1:10">
      <c r="A451" s="96"/>
      <c r="B451" s="96"/>
      <c r="C451" s="96"/>
      <c r="D451" s="96"/>
      <c r="E451" s="96"/>
      <c r="F451" s="4" t="s">
        <v>9</v>
      </c>
      <c r="G451" s="4" t="s">
        <v>10</v>
      </c>
      <c r="H451" s="4" t="s">
        <v>11</v>
      </c>
      <c r="I451" s="96"/>
      <c r="J451" s="96"/>
    </row>
    <row r="452" spans="1:10">
      <c r="A452" s="5" t="s">
        <v>1732</v>
      </c>
      <c r="B452" s="6">
        <v>44979.793819641207</v>
      </c>
      <c r="C452" s="5" t="s">
        <v>43</v>
      </c>
      <c r="D452" s="7"/>
      <c r="E452" s="8"/>
      <c r="F452" s="9">
        <v>9362.77</v>
      </c>
      <c r="I452" s="10" t="s">
        <v>9</v>
      </c>
      <c r="J452" s="5" t="s">
        <v>43</v>
      </c>
    </row>
    <row r="453" spans="1:10">
      <c r="A453" s="5" t="s">
        <v>1732</v>
      </c>
      <c r="B453" s="6">
        <v>44979.793819641207</v>
      </c>
      <c r="C453" s="5" t="s">
        <v>43</v>
      </c>
      <c r="D453" s="7"/>
      <c r="E453" s="8"/>
      <c r="H453" s="9">
        <v>288.68</v>
      </c>
      <c r="I453" s="5" t="s">
        <v>36</v>
      </c>
      <c r="J453" s="5" t="s">
        <v>43</v>
      </c>
    </row>
    <row r="454" spans="1:10">
      <c r="A454" s="11" t="s">
        <v>22</v>
      </c>
      <c r="B454" s="3"/>
      <c r="C454" s="3"/>
      <c r="D454" s="7"/>
      <c r="E454" s="8"/>
      <c r="H454" s="9"/>
      <c r="I454" s="10"/>
      <c r="J454" s="5"/>
    </row>
    <row r="455" spans="1:10">
      <c r="A455" s="13" t="s">
        <v>23</v>
      </c>
      <c r="B455" s="13" t="s">
        <v>24</v>
      </c>
      <c r="C455" s="13" t="s">
        <v>25</v>
      </c>
      <c r="D455" s="7"/>
      <c r="E455" s="8"/>
      <c r="H455" s="9"/>
      <c r="I455" s="10"/>
      <c r="J455" s="5"/>
    </row>
    <row r="456" spans="1:10">
      <c r="A456" s="5"/>
      <c r="B456" s="6"/>
      <c r="C456" s="5"/>
      <c r="D456" s="7"/>
      <c r="E456" s="8"/>
      <c r="H456" s="9"/>
      <c r="I456" s="10"/>
      <c r="J456" s="5"/>
    </row>
  </sheetData>
  <mergeCells count="368">
    <mergeCell ref="A441:A442"/>
    <mergeCell ref="B441:B442"/>
    <mergeCell ref="C441:C442"/>
    <mergeCell ref="D441:D442"/>
    <mergeCell ref="E441:E442"/>
    <mergeCell ref="F441:H441"/>
    <mergeCell ref="I441:I442"/>
    <mergeCell ref="J441:J442"/>
    <mergeCell ref="A414:A415"/>
    <mergeCell ref="B414:B415"/>
    <mergeCell ref="C414:C415"/>
    <mergeCell ref="D414:D415"/>
    <mergeCell ref="E414:E415"/>
    <mergeCell ref="F414:H414"/>
    <mergeCell ref="I414:I415"/>
    <mergeCell ref="J414:J415"/>
    <mergeCell ref="A433:A434"/>
    <mergeCell ref="B433:B434"/>
    <mergeCell ref="C433:C434"/>
    <mergeCell ref="D433:D434"/>
    <mergeCell ref="E433:E434"/>
    <mergeCell ref="F433:H433"/>
    <mergeCell ref="I433:I434"/>
    <mergeCell ref="J433:J434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78:A379"/>
    <mergeCell ref="B378:B379"/>
    <mergeCell ref="C378:C379"/>
    <mergeCell ref="D378:D379"/>
    <mergeCell ref="E378:E379"/>
    <mergeCell ref="F378:H378"/>
    <mergeCell ref="I378:I379"/>
    <mergeCell ref="J378:J379"/>
    <mergeCell ref="I357:I358"/>
    <mergeCell ref="J357:J358"/>
    <mergeCell ref="A367:A368"/>
    <mergeCell ref="B367:B368"/>
    <mergeCell ref="C367:C368"/>
    <mergeCell ref="D367:D368"/>
    <mergeCell ref="E367:E368"/>
    <mergeCell ref="F367:H367"/>
    <mergeCell ref="A327:A328"/>
    <mergeCell ref="B327:B328"/>
    <mergeCell ref="C327:C328"/>
    <mergeCell ref="D327:D328"/>
    <mergeCell ref="E327:E328"/>
    <mergeCell ref="F327:H327"/>
    <mergeCell ref="I327:I328"/>
    <mergeCell ref="J327:J328"/>
    <mergeCell ref="A337:A338"/>
    <mergeCell ref="B337:B338"/>
    <mergeCell ref="C337:C338"/>
    <mergeCell ref="D337:D338"/>
    <mergeCell ref="E337:E338"/>
    <mergeCell ref="F337:H337"/>
    <mergeCell ref="I337:I338"/>
    <mergeCell ref="J337:J338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297:A298"/>
    <mergeCell ref="B297:B298"/>
    <mergeCell ref="C297:C298"/>
    <mergeCell ref="D297:D298"/>
    <mergeCell ref="E297:E298"/>
    <mergeCell ref="F297:H297"/>
    <mergeCell ref="I297:I298"/>
    <mergeCell ref="J297:J298"/>
    <mergeCell ref="E281:E282"/>
    <mergeCell ref="F281:H281"/>
    <mergeCell ref="I281:I282"/>
    <mergeCell ref="J281:J282"/>
    <mergeCell ref="A281:A282"/>
    <mergeCell ref="B281:B282"/>
    <mergeCell ref="C281:C282"/>
    <mergeCell ref="D281:D282"/>
    <mergeCell ref="A250:A251"/>
    <mergeCell ref="B250:B251"/>
    <mergeCell ref="C250:C251"/>
    <mergeCell ref="D250:D251"/>
    <mergeCell ref="E250:E251"/>
    <mergeCell ref="F250:H250"/>
    <mergeCell ref="I250:I251"/>
    <mergeCell ref="J250:J251"/>
    <mergeCell ref="I230:I231"/>
    <mergeCell ref="J230:J231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0:A231"/>
    <mergeCell ref="B230:B231"/>
    <mergeCell ref="C230:C231"/>
    <mergeCell ref="D230:D231"/>
    <mergeCell ref="E230:E231"/>
    <mergeCell ref="F230:H230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181:A182"/>
    <mergeCell ref="B181:B182"/>
    <mergeCell ref="C181:C182"/>
    <mergeCell ref="D181:D182"/>
    <mergeCell ref="E181:E182"/>
    <mergeCell ref="F181:H181"/>
    <mergeCell ref="I181:I182"/>
    <mergeCell ref="J181:J182"/>
    <mergeCell ref="A171:A172"/>
    <mergeCell ref="B171:B172"/>
    <mergeCell ref="C171:C172"/>
    <mergeCell ref="D171:D172"/>
    <mergeCell ref="E171:E172"/>
    <mergeCell ref="F171:H171"/>
    <mergeCell ref="I171:I172"/>
    <mergeCell ref="J171:J172"/>
    <mergeCell ref="F91:H91"/>
    <mergeCell ref="I91:I92"/>
    <mergeCell ref="J91:J92"/>
    <mergeCell ref="A91:A92"/>
    <mergeCell ref="B91:B92"/>
    <mergeCell ref="C91:C92"/>
    <mergeCell ref="D91:D92"/>
    <mergeCell ref="E91:E92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A32:A33"/>
    <mergeCell ref="C32:C33"/>
    <mergeCell ref="J32:J33"/>
    <mergeCell ref="B32:B33"/>
    <mergeCell ref="D32:D33"/>
    <mergeCell ref="E32:E33"/>
    <mergeCell ref="F32:H32"/>
    <mergeCell ref="I32:I33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F71:H71"/>
    <mergeCell ref="I71:I72"/>
    <mergeCell ref="J71:J72"/>
    <mergeCell ref="A71:A72"/>
    <mergeCell ref="B71:B72"/>
    <mergeCell ref="C71:C72"/>
    <mergeCell ref="D71:D72"/>
    <mergeCell ref="E71:E72"/>
    <mergeCell ref="J81:J82"/>
    <mergeCell ref="A81:A82"/>
    <mergeCell ref="B81:B82"/>
    <mergeCell ref="C81:C82"/>
    <mergeCell ref="D81:D82"/>
    <mergeCell ref="E81:E82"/>
    <mergeCell ref="F81:H81"/>
    <mergeCell ref="I81:I82"/>
    <mergeCell ref="F121:H121"/>
    <mergeCell ref="I121:I122"/>
    <mergeCell ref="J121:J122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21:A122"/>
    <mergeCell ref="B121:B122"/>
    <mergeCell ref="C121:C122"/>
    <mergeCell ref="D121:D122"/>
    <mergeCell ref="E121:E122"/>
    <mergeCell ref="A141:A142"/>
    <mergeCell ref="B141:B142"/>
    <mergeCell ref="C141:C142"/>
    <mergeCell ref="D141:D142"/>
    <mergeCell ref="E141:E142"/>
    <mergeCell ref="F141:H141"/>
    <mergeCell ref="I141:I142"/>
    <mergeCell ref="J141:J142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151:A152"/>
    <mergeCell ref="B151:B152"/>
    <mergeCell ref="C151:C152"/>
    <mergeCell ref="D151:D152"/>
    <mergeCell ref="E151:E152"/>
    <mergeCell ref="F151:H151"/>
    <mergeCell ref="I151:I152"/>
    <mergeCell ref="J151:J152"/>
    <mergeCell ref="A220:A221"/>
    <mergeCell ref="B220:B221"/>
    <mergeCell ref="C220:C221"/>
    <mergeCell ref="D220:D221"/>
    <mergeCell ref="E220:E221"/>
    <mergeCell ref="F220:H220"/>
    <mergeCell ref="I220:I221"/>
    <mergeCell ref="J220:J221"/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A357:A358"/>
    <mergeCell ref="B357:B358"/>
    <mergeCell ref="C357:C358"/>
    <mergeCell ref="D357:D358"/>
    <mergeCell ref="E357:E358"/>
    <mergeCell ref="F357:H357"/>
    <mergeCell ref="A405:A406"/>
    <mergeCell ref="B405:B406"/>
    <mergeCell ref="C405:C406"/>
    <mergeCell ref="D405:D406"/>
    <mergeCell ref="E405:E406"/>
    <mergeCell ref="F405:H405"/>
    <mergeCell ref="A396:A397"/>
    <mergeCell ref="B396:B397"/>
    <mergeCell ref="C396:C397"/>
    <mergeCell ref="D396:D397"/>
    <mergeCell ref="E396:E397"/>
    <mergeCell ref="F396:H396"/>
    <mergeCell ref="A387:A388"/>
    <mergeCell ref="B387:B388"/>
    <mergeCell ref="C387:C388"/>
    <mergeCell ref="D387:D388"/>
    <mergeCell ref="E387:E388"/>
    <mergeCell ref="F387:H387"/>
    <mergeCell ref="A450:A451"/>
    <mergeCell ref="B450:B451"/>
    <mergeCell ref="C450:C451"/>
    <mergeCell ref="D450:D451"/>
    <mergeCell ref="E450:E451"/>
    <mergeCell ref="F450:H450"/>
    <mergeCell ref="I450:I451"/>
    <mergeCell ref="J450:J451"/>
    <mergeCell ref="I367:I368"/>
    <mergeCell ref="J367:J368"/>
    <mergeCell ref="I405:I406"/>
    <mergeCell ref="J405:J406"/>
    <mergeCell ref="I396:I397"/>
    <mergeCell ref="J396:J397"/>
    <mergeCell ref="I387:I388"/>
    <mergeCell ref="J387:J388"/>
    <mergeCell ref="I423:I424"/>
    <mergeCell ref="J423:J424"/>
    <mergeCell ref="A423:A424"/>
    <mergeCell ref="B423:B424"/>
    <mergeCell ref="C423:C424"/>
    <mergeCell ref="D423:D424"/>
    <mergeCell ref="E423:E424"/>
    <mergeCell ref="F423:H4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12EB-CB3D-4483-AC95-211046BFCF8A}">
  <sheetPr>
    <tabColor theme="8"/>
  </sheetPr>
  <dimension ref="A1:J1354"/>
  <sheetViews>
    <sheetView topLeftCell="A1289" zoomScaleNormal="100" workbookViewId="0">
      <selection activeCell="D1301" sqref="D130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85546875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44</v>
      </c>
      <c r="B5" s="6">
        <v>44926.506055925929</v>
      </c>
      <c r="C5" s="5" t="s">
        <v>45</v>
      </c>
      <c r="D5" s="7"/>
      <c r="E5" s="8"/>
      <c r="F5" s="9">
        <v>9467.2000000000007</v>
      </c>
      <c r="I5" s="10" t="s">
        <v>9</v>
      </c>
      <c r="J5" s="8" t="s">
        <v>46</v>
      </c>
    </row>
    <row r="6" spans="1:10">
      <c r="A6" s="5" t="s">
        <v>47</v>
      </c>
      <c r="B6" s="6">
        <v>44926.506055925929</v>
      </c>
      <c r="C6" s="5" t="s">
        <v>45</v>
      </c>
      <c r="D6" s="7"/>
      <c r="E6" s="8"/>
      <c r="F6" s="9">
        <v>11234.6</v>
      </c>
      <c r="I6" s="10" t="s">
        <v>9</v>
      </c>
      <c r="J6" s="8" t="s">
        <v>48</v>
      </c>
    </row>
    <row r="7" spans="1:10">
      <c r="A7" s="5" t="s">
        <v>47</v>
      </c>
      <c r="B7" s="6">
        <v>44926.506055925929</v>
      </c>
      <c r="C7" s="5" t="s">
        <v>45</v>
      </c>
      <c r="D7" s="7"/>
      <c r="E7" s="8"/>
      <c r="F7" s="9">
        <v>15620.9</v>
      </c>
      <c r="I7" s="10" t="s">
        <v>9</v>
      </c>
      <c r="J7" s="5" t="s">
        <v>49</v>
      </c>
    </row>
    <row r="8" spans="1:10">
      <c r="A8" s="5" t="s">
        <v>47</v>
      </c>
      <c r="B8" s="6">
        <v>44926.506055925929</v>
      </c>
      <c r="C8" s="5" t="s">
        <v>45</v>
      </c>
      <c r="D8" s="7"/>
      <c r="E8" s="8"/>
      <c r="F8" s="9">
        <v>10186.1</v>
      </c>
      <c r="I8" s="10" t="s">
        <v>9</v>
      </c>
      <c r="J8" s="8" t="s">
        <v>50</v>
      </c>
    </row>
    <row r="9" spans="1:10">
      <c r="A9" s="5" t="s">
        <v>47</v>
      </c>
      <c r="B9" s="6">
        <v>44926.506055925929</v>
      </c>
      <c r="C9" s="5" t="s">
        <v>45</v>
      </c>
      <c r="D9" s="7"/>
      <c r="E9" s="8"/>
      <c r="F9" s="9">
        <v>8007.3</v>
      </c>
      <c r="I9" s="10" t="s">
        <v>9</v>
      </c>
      <c r="J9" s="8" t="s">
        <v>51</v>
      </c>
    </row>
    <row r="10" spans="1:10">
      <c r="A10" s="5" t="s">
        <v>47</v>
      </c>
      <c r="B10" s="6">
        <v>44926.506055925929</v>
      </c>
      <c r="C10" s="5" t="s">
        <v>45</v>
      </c>
      <c r="D10" s="7"/>
      <c r="E10" s="8"/>
      <c r="F10" s="9">
        <v>28669.8</v>
      </c>
      <c r="I10" s="10" t="s">
        <v>9</v>
      </c>
      <c r="J10" s="5" t="s">
        <v>52</v>
      </c>
    </row>
    <row r="11" spans="1:10">
      <c r="A11" s="5" t="s">
        <v>47</v>
      </c>
      <c r="B11" s="6">
        <v>44926.506055925929</v>
      </c>
      <c r="C11" s="5" t="s">
        <v>45</v>
      </c>
      <c r="D11" s="7"/>
      <c r="E11" s="8"/>
      <c r="F11" s="9">
        <v>126.4</v>
      </c>
      <c r="I11" s="10" t="s">
        <v>9</v>
      </c>
      <c r="J11" s="5" t="s">
        <v>53</v>
      </c>
    </row>
    <row r="12" spans="1:10">
      <c r="A12" s="5" t="s">
        <v>47</v>
      </c>
      <c r="B12" s="6">
        <v>44926.506055925929</v>
      </c>
      <c r="C12" s="5" t="s">
        <v>45</v>
      </c>
      <c r="D12" s="7"/>
      <c r="E12" s="8"/>
      <c r="F12" s="9">
        <v>32120.9</v>
      </c>
      <c r="I12" s="10" t="s">
        <v>9</v>
      </c>
      <c r="J12" s="8" t="s">
        <v>54</v>
      </c>
    </row>
    <row r="13" spans="1:10">
      <c r="A13" s="5" t="s">
        <v>47</v>
      </c>
      <c r="B13" s="6">
        <v>44926.506055925929</v>
      </c>
      <c r="C13" s="5" t="s">
        <v>45</v>
      </c>
      <c r="D13" s="7"/>
      <c r="E13" s="8"/>
      <c r="F13" s="9">
        <v>32500</v>
      </c>
      <c r="I13" s="10" t="s">
        <v>9</v>
      </c>
      <c r="J13" s="8" t="s">
        <v>55</v>
      </c>
    </row>
    <row r="14" spans="1:10">
      <c r="A14" s="5" t="s">
        <v>47</v>
      </c>
      <c r="B14" s="6">
        <v>44926.506055925929</v>
      </c>
      <c r="C14" s="5" t="s">
        <v>45</v>
      </c>
      <c r="D14" s="7"/>
      <c r="E14" s="8"/>
      <c r="F14" s="9">
        <v>50891.9</v>
      </c>
      <c r="I14" s="10" t="s">
        <v>9</v>
      </c>
      <c r="J14" s="8" t="s">
        <v>56</v>
      </c>
    </row>
    <row r="15" spans="1:10">
      <c r="A15" s="5" t="s">
        <v>47</v>
      </c>
      <c r="B15" s="6">
        <v>44926.506055925929</v>
      </c>
      <c r="C15" s="5" t="s">
        <v>45</v>
      </c>
      <c r="D15" s="7"/>
      <c r="E15" s="8"/>
      <c r="F15" s="9">
        <v>75852.399999999994</v>
      </c>
      <c r="I15" s="10" t="s">
        <v>9</v>
      </c>
      <c r="J15" s="8" t="s">
        <v>57</v>
      </c>
    </row>
    <row r="16" spans="1:10">
      <c r="A16" s="5" t="s">
        <v>47</v>
      </c>
      <c r="B16" s="6">
        <v>44926.506055925929</v>
      </c>
      <c r="C16" s="5" t="s">
        <v>45</v>
      </c>
      <c r="D16" s="7"/>
      <c r="E16" s="8"/>
      <c r="F16" s="9">
        <v>10787.5</v>
      </c>
      <c r="I16" s="10" t="s">
        <v>9</v>
      </c>
      <c r="J16" s="8" t="s">
        <v>58</v>
      </c>
    </row>
    <row r="17" spans="1:10">
      <c r="A17" s="5" t="s">
        <v>47</v>
      </c>
      <c r="B17" s="6">
        <v>44926.506055925929</v>
      </c>
      <c r="C17" s="5" t="s">
        <v>45</v>
      </c>
      <c r="D17" s="7"/>
      <c r="E17" s="8"/>
      <c r="F17" s="9">
        <v>7939.3</v>
      </c>
      <c r="I17" s="10" t="s">
        <v>9</v>
      </c>
      <c r="J17" s="8" t="s">
        <v>59</v>
      </c>
    </row>
    <row r="18" spans="1:10">
      <c r="A18" s="11" t="s">
        <v>22</v>
      </c>
      <c r="B18" s="3"/>
      <c r="C18" s="3"/>
      <c r="D18" s="7"/>
      <c r="E18" s="8"/>
      <c r="F18" s="12">
        <f>SUM(F5:G17)</f>
        <v>293404.3</v>
      </c>
      <c r="H18" s="9"/>
      <c r="I18" s="10"/>
      <c r="J18" s="5"/>
    </row>
    <row r="19" spans="1:10" ht="15.75">
      <c r="A19" s="13" t="s">
        <v>23</v>
      </c>
      <c r="B19" s="13" t="s">
        <v>24</v>
      </c>
      <c r="C19" s="13" t="s">
        <v>25</v>
      </c>
      <c r="D19" s="14">
        <v>112516659</v>
      </c>
      <c r="E19" s="8"/>
      <c r="H19" s="9"/>
      <c r="I19" s="10"/>
      <c r="J19" s="5"/>
    </row>
    <row r="20" spans="1:10">
      <c r="A20" s="5"/>
      <c r="B20" s="6"/>
      <c r="C20" s="5"/>
      <c r="D20" s="7"/>
      <c r="E20" s="8"/>
      <c r="H20" s="9"/>
      <c r="I20" s="10"/>
      <c r="J20" s="5"/>
    </row>
    <row r="21" spans="1:10">
      <c r="A21" s="5"/>
      <c r="B21" s="6"/>
      <c r="C21" s="5"/>
      <c r="D21" s="7"/>
      <c r="E21" s="8"/>
      <c r="H21" s="9"/>
      <c r="I21" s="10"/>
      <c r="J21" s="5"/>
    </row>
    <row r="22" spans="1:10">
      <c r="A22" s="5" t="s">
        <v>60</v>
      </c>
      <c r="B22" s="6">
        <v>44926.678139189811</v>
      </c>
      <c r="C22" s="5" t="s">
        <v>45</v>
      </c>
      <c r="D22" s="7">
        <v>123744</v>
      </c>
      <c r="E22" s="5" t="s">
        <v>61</v>
      </c>
      <c r="H22" s="9">
        <v>6977.7</v>
      </c>
      <c r="I22" s="5" t="s">
        <v>28</v>
      </c>
      <c r="J22" s="5" t="s">
        <v>62</v>
      </c>
    </row>
    <row r="23" spans="1:10">
      <c r="A23" s="5" t="s">
        <v>60</v>
      </c>
      <c r="B23" s="6">
        <v>44926.678139189811</v>
      </c>
      <c r="C23" s="5" t="s">
        <v>45</v>
      </c>
      <c r="D23" s="15">
        <v>30673076241</v>
      </c>
      <c r="E23" s="5" t="s">
        <v>31</v>
      </c>
      <c r="H23" s="9">
        <v>6607.72</v>
      </c>
      <c r="I23" s="5" t="s">
        <v>28</v>
      </c>
      <c r="J23" s="8" t="s">
        <v>55</v>
      </c>
    </row>
    <row r="24" spans="1:10">
      <c r="A24" s="5" t="s">
        <v>60</v>
      </c>
      <c r="B24" s="6">
        <v>44926.678139189811</v>
      </c>
      <c r="C24" s="5" t="s">
        <v>45</v>
      </c>
      <c r="D24" s="15">
        <v>30673076242</v>
      </c>
      <c r="E24" s="5" t="s">
        <v>31</v>
      </c>
      <c r="H24" s="9">
        <v>1842.28</v>
      </c>
      <c r="I24" s="5" t="s">
        <v>28</v>
      </c>
      <c r="J24" s="8" t="s">
        <v>55</v>
      </c>
    </row>
    <row r="25" spans="1:10">
      <c r="A25" s="5" t="s">
        <v>60</v>
      </c>
      <c r="B25" s="6">
        <v>44926.678139189811</v>
      </c>
      <c r="C25" s="5" t="s">
        <v>45</v>
      </c>
      <c r="D25" s="7">
        <v>345622</v>
      </c>
      <c r="E25" s="8" t="s">
        <v>27</v>
      </c>
      <c r="H25" s="9">
        <v>29519.4</v>
      </c>
      <c r="I25" s="5" t="s">
        <v>28</v>
      </c>
      <c r="J25" s="5" t="s">
        <v>63</v>
      </c>
    </row>
    <row r="26" spans="1:10">
      <c r="A26" s="5" t="s">
        <v>60</v>
      </c>
      <c r="B26" s="6">
        <v>44926.678139189811</v>
      </c>
      <c r="C26" s="5" t="s">
        <v>45</v>
      </c>
      <c r="D26" s="7">
        <v>435439</v>
      </c>
      <c r="E26" s="8" t="s">
        <v>27</v>
      </c>
      <c r="H26" s="9">
        <v>14410</v>
      </c>
      <c r="I26" s="5" t="s">
        <v>28</v>
      </c>
      <c r="J26" s="5" t="s">
        <v>64</v>
      </c>
    </row>
    <row r="27" spans="1:10">
      <c r="A27" s="11" t="s">
        <v>22</v>
      </c>
      <c r="B27" s="3"/>
      <c r="C27" s="3"/>
      <c r="D27" s="7"/>
      <c r="E27" s="8"/>
      <c r="H27" s="9"/>
      <c r="I27" s="10"/>
      <c r="J27" s="5"/>
    </row>
    <row r="28" spans="1:10">
      <c r="A28" s="13" t="s">
        <v>23</v>
      </c>
      <c r="B28" s="13" t="s">
        <v>24</v>
      </c>
      <c r="C28" s="13" t="s">
        <v>25</v>
      </c>
      <c r="D28" s="7"/>
      <c r="E28" s="8"/>
      <c r="H28" s="9"/>
      <c r="I28" s="10"/>
      <c r="J28" s="5"/>
    </row>
    <row r="29" spans="1:10">
      <c r="A29" s="16" t="s">
        <v>65</v>
      </c>
      <c r="B29" s="17"/>
      <c r="C29" s="17"/>
    </row>
    <row r="30" spans="1:10">
      <c r="A30" s="18" t="s">
        <v>66</v>
      </c>
      <c r="B30" s="17"/>
      <c r="C30" s="17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269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95" t="s">
        <v>0</v>
      </c>
      <c r="B34" s="95" t="s">
        <v>2</v>
      </c>
      <c r="C34" s="95" t="s">
        <v>3</v>
      </c>
      <c r="D34" s="95" t="s">
        <v>4</v>
      </c>
      <c r="E34" s="95" t="s">
        <v>5</v>
      </c>
      <c r="F34" s="97" t="s">
        <v>6</v>
      </c>
      <c r="G34" s="98"/>
      <c r="H34" s="99"/>
      <c r="I34" s="95" t="s">
        <v>7</v>
      </c>
      <c r="J34" s="95" t="s">
        <v>8</v>
      </c>
    </row>
    <row r="35" spans="1:10">
      <c r="A35" s="96"/>
      <c r="B35" s="96"/>
      <c r="C35" s="96"/>
      <c r="D35" s="96"/>
      <c r="E35" s="96"/>
      <c r="F35" s="4" t="s">
        <v>9</v>
      </c>
      <c r="G35" s="4" t="s">
        <v>10</v>
      </c>
      <c r="H35" s="4" t="s">
        <v>11</v>
      </c>
      <c r="I35" s="96"/>
      <c r="J35" s="96"/>
    </row>
    <row r="36" spans="1:10">
      <c r="A36" s="17" t="s">
        <v>270</v>
      </c>
      <c r="B36" s="30"/>
      <c r="C36" s="30"/>
    </row>
    <row r="37" spans="1:10">
      <c r="A37" s="11" t="s">
        <v>22</v>
      </c>
      <c r="B37" s="3"/>
      <c r="C37" s="3"/>
    </row>
    <row r="38" spans="1:10">
      <c r="A38" s="13" t="s">
        <v>23</v>
      </c>
      <c r="B38" s="13" t="s">
        <v>24</v>
      </c>
      <c r="C38" s="13" t="s">
        <v>25</v>
      </c>
    </row>
    <row r="39" spans="1:10">
      <c r="A39" s="29"/>
      <c r="B39" s="29"/>
      <c r="C39" s="29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216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95" t="s">
        <v>0</v>
      </c>
      <c r="B43" s="95" t="s">
        <v>2</v>
      </c>
      <c r="C43" s="95" t="s">
        <v>3</v>
      </c>
      <c r="D43" s="95" t="s">
        <v>4</v>
      </c>
      <c r="E43" s="95" t="s">
        <v>5</v>
      </c>
      <c r="F43" s="97" t="s">
        <v>6</v>
      </c>
      <c r="G43" s="98"/>
      <c r="H43" s="99"/>
      <c r="I43" s="95" t="s">
        <v>7</v>
      </c>
      <c r="J43" s="95" t="s">
        <v>8</v>
      </c>
    </row>
    <row r="44" spans="1:10">
      <c r="A44" s="96"/>
      <c r="B44" s="96"/>
      <c r="C44" s="96"/>
      <c r="D44" s="96"/>
      <c r="E44" s="96"/>
      <c r="F44" s="4" t="s">
        <v>9</v>
      </c>
      <c r="G44" s="4" t="s">
        <v>10</v>
      </c>
      <c r="H44" s="4" t="s">
        <v>11</v>
      </c>
      <c r="I44" s="96"/>
      <c r="J44" s="96"/>
    </row>
    <row r="45" spans="1:10">
      <c r="A45" s="5" t="s">
        <v>231</v>
      </c>
      <c r="B45" s="6">
        <v>44929.494622708335</v>
      </c>
      <c r="C45" s="5" t="s">
        <v>45</v>
      </c>
      <c r="D45" s="10"/>
      <c r="E45" s="8"/>
      <c r="F45" s="9">
        <v>9026.2000000000007</v>
      </c>
      <c r="I45" s="10" t="s">
        <v>9</v>
      </c>
      <c r="J45" s="8" t="s">
        <v>48</v>
      </c>
    </row>
    <row r="46" spans="1:10">
      <c r="A46" s="5" t="s">
        <v>231</v>
      </c>
      <c r="B46" s="6">
        <v>44929.494622708335</v>
      </c>
      <c r="C46" s="5" t="s">
        <v>45</v>
      </c>
      <c r="D46" s="10"/>
      <c r="E46" s="8"/>
      <c r="F46" s="9">
        <v>9163</v>
      </c>
      <c r="I46" s="10" t="s">
        <v>9</v>
      </c>
      <c r="J46" s="5" t="s">
        <v>49</v>
      </c>
    </row>
    <row r="47" spans="1:10">
      <c r="A47" s="5" t="s">
        <v>231</v>
      </c>
      <c r="B47" s="6">
        <v>44929.494622708335</v>
      </c>
      <c r="C47" s="5" t="s">
        <v>45</v>
      </c>
      <c r="D47" s="10"/>
      <c r="E47" s="8"/>
      <c r="F47" s="9">
        <v>6083.3</v>
      </c>
      <c r="I47" s="10" t="s">
        <v>9</v>
      </c>
      <c r="J47" s="8" t="s">
        <v>50</v>
      </c>
    </row>
    <row r="48" spans="1:10">
      <c r="A48" s="5" t="s">
        <v>231</v>
      </c>
      <c r="B48" s="6">
        <v>44929.494622708335</v>
      </c>
      <c r="C48" s="5" t="s">
        <v>45</v>
      </c>
      <c r="D48" s="10"/>
      <c r="E48" s="8"/>
      <c r="F48" s="9">
        <v>8881.2000000000007</v>
      </c>
      <c r="I48" s="10" t="s">
        <v>9</v>
      </c>
      <c r="J48" s="5" t="s">
        <v>52</v>
      </c>
    </row>
    <row r="49" spans="1:10">
      <c r="A49" s="5" t="s">
        <v>231</v>
      </c>
      <c r="B49" s="6">
        <v>44929.494622708335</v>
      </c>
      <c r="C49" s="5" t="s">
        <v>45</v>
      </c>
      <c r="D49" s="10"/>
      <c r="E49" s="8"/>
      <c r="F49" s="9">
        <v>229.5</v>
      </c>
      <c r="I49" s="10" t="s">
        <v>9</v>
      </c>
      <c r="J49" s="5" t="s">
        <v>53</v>
      </c>
    </row>
    <row r="50" spans="1:10">
      <c r="A50" s="5" t="s">
        <v>231</v>
      </c>
      <c r="B50" s="6">
        <v>44929.494622708335</v>
      </c>
      <c r="C50" s="5" t="s">
        <v>45</v>
      </c>
      <c r="D50" s="10"/>
      <c r="E50" s="8"/>
      <c r="F50" s="9">
        <v>8867.1</v>
      </c>
      <c r="I50" s="10" t="s">
        <v>9</v>
      </c>
      <c r="J50" s="8" t="s">
        <v>232</v>
      </c>
    </row>
    <row r="51" spans="1:10">
      <c r="A51" s="5" t="s">
        <v>231</v>
      </c>
      <c r="B51" s="6">
        <v>44929.494622708335</v>
      </c>
      <c r="C51" s="5" t="s">
        <v>45</v>
      </c>
      <c r="D51" s="10"/>
      <c r="E51" s="8"/>
      <c r="F51" s="9">
        <v>15953.2</v>
      </c>
      <c r="I51" s="10" t="s">
        <v>9</v>
      </c>
      <c r="J51" s="8" t="s">
        <v>54</v>
      </c>
    </row>
    <row r="52" spans="1:10">
      <c r="A52" s="5" t="s">
        <v>231</v>
      </c>
      <c r="B52" s="6">
        <v>44929.494622708335</v>
      </c>
      <c r="C52" s="5" t="s">
        <v>45</v>
      </c>
      <c r="D52" s="10"/>
      <c r="E52" s="8"/>
      <c r="F52" s="9">
        <v>31476.7</v>
      </c>
      <c r="I52" s="10" t="s">
        <v>9</v>
      </c>
      <c r="J52" s="8" t="s">
        <v>56</v>
      </c>
    </row>
    <row r="53" spans="1:10">
      <c r="A53" s="5" t="s">
        <v>231</v>
      </c>
      <c r="B53" s="6">
        <v>44929.494622708335</v>
      </c>
      <c r="C53" s="5" t="s">
        <v>45</v>
      </c>
      <c r="D53" s="10"/>
      <c r="E53" s="8"/>
      <c r="F53" s="9">
        <v>16685.2</v>
      </c>
      <c r="I53" s="10" t="s">
        <v>9</v>
      </c>
      <c r="J53" s="8" t="s">
        <v>57</v>
      </c>
    </row>
    <row r="54" spans="1:10">
      <c r="A54" s="5" t="s">
        <v>231</v>
      </c>
      <c r="B54" s="6">
        <v>44929.494622708335</v>
      </c>
      <c r="C54" s="5" t="s">
        <v>45</v>
      </c>
      <c r="D54" s="10"/>
      <c r="E54" s="8"/>
      <c r="F54" s="9">
        <v>6734</v>
      </c>
      <c r="I54" s="10" t="s">
        <v>9</v>
      </c>
      <c r="J54" s="8" t="s">
        <v>58</v>
      </c>
    </row>
    <row r="55" spans="1:10">
      <c r="A55" s="5" t="s">
        <v>231</v>
      </c>
      <c r="B55" s="6">
        <v>44929.494622708335</v>
      </c>
      <c r="C55" s="5" t="s">
        <v>45</v>
      </c>
      <c r="D55" s="10"/>
      <c r="E55" s="8"/>
      <c r="F55" s="9">
        <v>8021.6</v>
      </c>
      <c r="I55" s="10" t="s">
        <v>9</v>
      </c>
      <c r="J55" s="8" t="s">
        <v>59</v>
      </c>
    </row>
    <row r="56" spans="1:10">
      <c r="A56" s="11" t="s">
        <v>22</v>
      </c>
      <c r="B56" s="3"/>
      <c r="C56" s="3"/>
      <c r="D56" s="7"/>
      <c r="E56" s="8"/>
      <c r="F56" s="12">
        <f>SUM(F45:G55)</f>
        <v>121121</v>
      </c>
      <c r="H56" s="9"/>
      <c r="I56" s="10"/>
      <c r="J56" s="8"/>
    </row>
    <row r="57" spans="1:10" ht="15.75">
      <c r="A57" s="13" t="s">
        <v>23</v>
      </c>
      <c r="B57" s="13" t="s">
        <v>24</v>
      </c>
      <c r="C57" s="13" t="s">
        <v>25</v>
      </c>
      <c r="D57" s="14">
        <v>112517524</v>
      </c>
      <c r="E57" s="8"/>
      <c r="H57" s="9"/>
      <c r="I57" s="10"/>
      <c r="J57" s="8"/>
    </row>
    <row r="58" spans="1:10">
      <c r="A58" s="5"/>
      <c r="B58" s="6"/>
      <c r="C58" s="5"/>
      <c r="D58" s="7"/>
      <c r="E58" s="8"/>
      <c r="H58" s="9"/>
      <c r="I58" s="10"/>
      <c r="J58" s="8"/>
    </row>
    <row r="59" spans="1:10">
      <c r="A59" s="5"/>
      <c r="B59" s="6"/>
      <c r="C59" s="5"/>
      <c r="D59" s="7"/>
      <c r="E59" s="8"/>
      <c r="H59" s="9"/>
      <c r="I59" s="10"/>
      <c r="J59" s="8"/>
    </row>
    <row r="60" spans="1:10">
      <c r="A60" s="5" t="s">
        <v>233</v>
      </c>
      <c r="B60" s="6">
        <v>44929.720451620371</v>
      </c>
      <c r="C60" s="5" t="s">
        <v>45</v>
      </c>
      <c r="D60" s="7">
        <v>5002468</v>
      </c>
      <c r="E60" s="5" t="s">
        <v>31</v>
      </c>
      <c r="H60" s="9">
        <v>1428.62</v>
      </c>
      <c r="I60" s="5" t="s">
        <v>28</v>
      </c>
      <c r="J60" s="8" t="s">
        <v>55</v>
      </c>
    </row>
    <row r="61" spans="1:10">
      <c r="A61" s="5" t="s">
        <v>233</v>
      </c>
      <c r="B61" s="6">
        <v>44929.720451620371</v>
      </c>
      <c r="C61" s="5" t="s">
        <v>45</v>
      </c>
      <c r="D61" s="7">
        <v>577931</v>
      </c>
      <c r="E61" s="8" t="s">
        <v>27</v>
      </c>
      <c r="H61" s="9">
        <v>75647.100000000006</v>
      </c>
      <c r="I61" s="5" t="s">
        <v>28</v>
      </c>
      <c r="J61" s="5" t="s">
        <v>63</v>
      </c>
    </row>
    <row r="62" spans="1:10">
      <c r="A62" s="5" t="s">
        <v>233</v>
      </c>
      <c r="B62" s="6">
        <v>44929.720451620371</v>
      </c>
      <c r="C62" s="5" t="s">
        <v>45</v>
      </c>
      <c r="D62" s="7"/>
      <c r="E62" s="8"/>
      <c r="F62" s="9">
        <v>11960</v>
      </c>
      <c r="I62" s="10" t="s">
        <v>9</v>
      </c>
      <c r="J62" s="5" t="s">
        <v>62</v>
      </c>
    </row>
    <row r="63" spans="1:10">
      <c r="A63" s="5" t="s">
        <v>233</v>
      </c>
      <c r="B63" s="6">
        <v>44929.720451620371</v>
      </c>
      <c r="C63" s="5" t="s">
        <v>45</v>
      </c>
      <c r="D63" s="7"/>
      <c r="E63" s="8"/>
      <c r="F63" s="9">
        <v>24304.7</v>
      </c>
      <c r="I63" s="10" t="s">
        <v>9</v>
      </c>
      <c r="J63" s="5" t="s">
        <v>64</v>
      </c>
    </row>
    <row r="64" spans="1:10">
      <c r="A64" s="11" t="s">
        <v>22</v>
      </c>
      <c r="B64" s="3"/>
      <c r="C64" s="3"/>
      <c r="D64" s="7"/>
      <c r="E64" s="8"/>
      <c r="F64" s="12">
        <f>SUM(F60:G63)</f>
        <v>36264.699999999997</v>
      </c>
      <c r="H64" s="9"/>
      <c r="I64" s="10"/>
      <c r="J64" s="8"/>
    </row>
    <row r="65" spans="1:10" ht="15.75">
      <c r="A65" s="13" t="s">
        <v>23</v>
      </c>
      <c r="B65" s="13" t="s">
        <v>24</v>
      </c>
      <c r="C65" s="13" t="s">
        <v>25</v>
      </c>
      <c r="D65" s="14">
        <v>112519238</v>
      </c>
      <c r="E65" s="8"/>
      <c r="H65" s="9"/>
      <c r="I65" s="10"/>
      <c r="J65" s="8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271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5" t="s">
        <v>0</v>
      </c>
      <c r="B70" s="95" t="s">
        <v>2</v>
      </c>
      <c r="C70" s="95" t="s">
        <v>3</v>
      </c>
      <c r="D70" s="95" t="s">
        <v>4</v>
      </c>
      <c r="E70" s="95" t="s">
        <v>5</v>
      </c>
      <c r="F70" s="97" t="s">
        <v>6</v>
      </c>
      <c r="G70" s="98"/>
      <c r="H70" s="99"/>
      <c r="I70" s="95" t="s">
        <v>7</v>
      </c>
      <c r="J70" s="95" t="s">
        <v>8</v>
      </c>
    </row>
    <row r="71" spans="1:10">
      <c r="A71" s="96"/>
      <c r="B71" s="96"/>
      <c r="C71" s="96"/>
      <c r="D71" s="96"/>
      <c r="E71" s="96"/>
      <c r="F71" s="4" t="s">
        <v>9</v>
      </c>
      <c r="G71" s="4" t="s">
        <v>10</v>
      </c>
      <c r="H71" s="4" t="s">
        <v>11</v>
      </c>
      <c r="I71" s="96"/>
      <c r="J71" s="96"/>
    </row>
    <row r="72" spans="1:10">
      <c r="A72" s="5" t="s">
        <v>282</v>
      </c>
      <c r="B72" s="6">
        <v>44930.500915868055</v>
      </c>
      <c r="C72" s="5" t="s">
        <v>45</v>
      </c>
      <c r="D72" s="10"/>
      <c r="E72" s="8"/>
      <c r="F72" s="9">
        <v>3411.2</v>
      </c>
      <c r="I72" s="10" t="s">
        <v>9</v>
      </c>
      <c r="J72" s="8" t="s">
        <v>48</v>
      </c>
    </row>
    <row r="73" spans="1:10">
      <c r="A73" s="5" t="s">
        <v>282</v>
      </c>
      <c r="B73" s="6">
        <v>44930.500915868055</v>
      </c>
      <c r="C73" s="5" t="s">
        <v>45</v>
      </c>
      <c r="D73" s="10"/>
      <c r="E73" s="8"/>
      <c r="F73" s="9">
        <v>1170</v>
      </c>
      <c r="I73" s="10" t="s">
        <v>9</v>
      </c>
      <c r="J73" s="5" t="s">
        <v>49</v>
      </c>
    </row>
    <row r="74" spans="1:10">
      <c r="A74" s="5" t="s">
        <v>282</v>
      </c>
      <c r="B74" s="6">
        <v>44930.500915868055</v>
      </c>
      <c r="C74" s="5" t="s">
        <v>45</v>
      </c>
      <c r="D74" s="10"/>
      <c r="E74" s="8"/>
      <c r="F74" s="9">
        <v>2576.1999999999998</v>
      </c>
      <c r="I74" s="10" t="s">
        <v>9</v>
      </c>
      <c r="J74" s="8" t="s">
        <v>50</v>
      </c>
    </row>
    <row r="75" spans="1:10">
      <c r="A75" s="5" t="s">
        <v>282</v>
      </c>
      <c r="B75" s="6">
        <v>44930.500915868055</v>
      </c>
      <c r="C75" s="5" t="s">
        <v>45</v>
      </c>
      <c r="D75" s="10"/>
      <c r="E75" s="8"/>
      <c r="F75" s="9">
        <v>7447.7</v>
      </c>
      <c r="I75" s="10" t="s">
        <v>9</v>
      </c>
      <c r="J75" s="5" t="s">
        <v>52</v>
      </c>
    </row>
    <row r="76" spans="1:10">
      <c r="A76" s="5" t="s">
        <v>282</v>
      </c>
      <c r="B76" s="6">
        <v>44930.500915868055</v>
      </c>
      <c r="C76" s="5" t="s">
        <v>45</v>
      </c>
      <c r="D76" s="10"/>
      <c r="E76" s="8"/>
      <c r="F76" s="9">
        <v>1476.6</v>
      </c>
      <c r="I76" s="10" t="s">
        <v>9</v>
      </c>
      <c r="J76" s="5" t="s">
        <v>53</v>
      </c>
    </row>
    <row r="77" spans="1:10">
      <c r="A77" s="5" t="s">
        <v>282</v>
      </c>
      <c r="B77" s="6">
        <v>44930.500915868055</v>
      </c>
      <c r="C77" s="5" t="s">
        <v>45</v>
      </c>
      <c r="D77" s="10"/>
      <c r="E77" s="8"/>
      <c r="F77" s="9">
        <v>65.2</v>
      </c>
      <c r="I77" s="10" t="s">
        <v>9</v>
      </c>
      <c r="J77" s="8" t="s">
        <v>232</v>
      </c>
    </row>
    <row r="78" spans="1:10">
      <c r="A78" s="5" t="s">
        <v>282</v>
      </c>
      <c r="B78" s="6">
        <v>44930.500915868055</v>
      </c>
      <c r="C78" s="5" t="s">
        <v>45</v>
      </c>
      <c r="D78" s="10"/>
      <c r="E78" s="8"/>
      <c r="F78" s="9">
        <v>21615.599999999999</v>
      </c>
      <c r="I78" s="10" t="s">
        <v>9</v>
      </c>
      <c r="J78" s="8" t="s">
        <v>54</v>
      </c>
    </row>
    <row r="79" spans="1:10">
      <c r="A79" s="5" t="s">
        <v>282</v>
      </c>
      <c r="B79" s="6">
        <v>44930.500915868055</v>
      </c>
      <c r="C79" s="5" t="s">
        <v>45</v>
      </c>
      <c r="D79" s="10"/>
      <c r="E79" s="8"/>
      <c r="F79" s="9">
        <v>13212</v>
      </c>
      <c r="I79" s="10" t="s">
        <v>9</v>
      </c>
      <c r="J79" s="8" t="s">
        <v>56</v>
      </c>
    </row>
    <row r="80" spans="1:10">
      <c r="A80" s="5" t="s">
        <v>282</v>
      </c>
      <c r="B80" s="6">
        <v>44930.500915868055</v>
      </c>
      <c r="C80" s="5" t="s">
        <v>45</v>
      </c>
      <c r="D80" s="10"/>
      <c r="E80" s="8"/>
      <c r="F80" s="9">
        <v>2288</v>
      </c>
      <c r="I80" s="10" t="s">
        <v>9</v>
      </c>
      <c r="J80" s="8" t="s">
        <v>46</v>
      </c>
    </row>
    <row r="81" spans="1:10">
      <c r="A81" s="5" t="s">
        <v>282</v>
      </c>
      <c r="B81" s="6">
        <v>44930.500915868055</v>
      </c>
      <c r="C81" s="5" t="s">
        <v>45</v>
      </c>
      <c r="D81" s="10"/>
      <c r="E81" s="8"/>
      <c r="F81" s="9">
        <v>4113.3999999999996</v>
      </c>
      <c r="I81" s="10" t="s">
        <v>9</v>
      </c>
      <c r="J81" s="8" t="s">
        <v>58</v>
      </c>
    </row>
    <row r="82" spans="1:10">
      <c r="A82" s="5" t="s">
        <v>282</v>
      </c>
      <c r="B82" s="6">
        <v>44930.500915868055</v>
      </c>
      <c r="C82" s="5" t="s">
        <v>45</v>
      </c>
      <c r="D82" s="10"/>
      <c r="E82" s="8"/>
      <c r="F82" s="9">
        <v>18102.5</v>
      </c>
      <c r="I82" s="10" t="s">
        <v>9</v>
      </c>
      <c r="J82" s="8" t="s">
        <v>59</v>
      </c>
    </row>
    <row r="83" spans="1:10">
      <c r="A83" s="11" t="s">
        <v>22</v>
      </c>
      <c r="B83" s="3"/>
      <c r="C83" s="3"/>
      <c r="D83" s="7"/>
      <c r="E83" s="8"/>
      <c r="F83" s="20">
        <f>SUM(F72:G82)</f>
        <v>75478.399999999994</v>
      </c>
      <c r="H83" s="9"/>
      <c r="I83" s="10"/>
      <c r="J83" s="8"/>
    </row>
    <row r="84" spans="1:10" ht="15.75">
      <c r="A84" s="13" t="s">
        <v>23</v>
      </c>
      <c r="B84" s="13" t="s">
        <v>24</v>
      </c>
      <c r="C84" s="13" t="s">
        <v>25</v>
      </c>
      <c r="D84" s="14">
        <v>112519239</v>
      </c>
      <c r="E84" s="8"/>
      <c r="H84" s="9"/>
      <c r="I84" s="10"/>
      <c r="J84" s="8"/>
    </row>
    <row r="85" spans="1:10">
      <c r="A85" s="5"/>
      <c r="B85" s="6"/>
      <c r="C85" s="5"/>
      <c r="D85" s="7"/>
      <c r="E85" s="8"/>
      <c r="H85" s="9"/>
      <c r="I85" s="10"/>
      <c r="J85" s="8"/>
    </row>
    <row r="86" spans="1:10">
      <c r="A86" s="5"/>
      <c r="B86" s="6"/>
      <c r="C86" s="5"/>
      <c r="D86" s="7"/>
      <c r="E86" s="8"/>
      <c r="H86" s="9"/>
      <c r="I86" s="10"/>
      <c r="J86" s="8"/>
    </row>
    <row r="87" spans="1:10">
      <c r="A87" s="5" t="s">
        <v>281</v>
      </c>
      <c r="B87" s="6">
        <v>44930.740521331019</v>
      </c>
      <c r="C87" s="5" t="s">
        <v>45</v>
      </c>
      <c r="D87" s="7">
        <v>33266809</v>
      </c>
      <c r="E87" s="5" t="s">
        <v>31</v>
      </c>
      <c r="H87" s="9">
        <v>22800</v>
      </c>
      <c r="I87" s="5" t="s">
        <v>28</v>
      </c>
      <c r="J87" s="8" t="s">
        <v>55</v>
      </c>
    </row>
    <row r="88" spans="1:10">
      <c r="A88" s="5" t="s">
        <v>281</v>
      </c>
      <c r="B88" s="6">
        <v>44930.740521331019</v>
      </c>
      <c r="C88" s="5" t="s">
        <v>45</v>
      </c>
      <c r="D88" s="15">
        <v>30747170211</v>
      </c>
      <c r="E88" s="5" t="s">
        <v>31</v>
      </c>
      <c r="H88" s="9">
        <v>4552.74</v>
      </c>
      <c r="I88" s="5" t="s">
        <v>28</v>
      </c>
      <c r="J88" s="8" t="s">
        <v>55</v>
      </c>
    </row>
    <row r="89" spans="1:10">
      <c r="A89" s="5" t="s">
        <v>281</v>
      </c>
      <c r="B89" s="6">
        <v>44930.740521331019</v>
      </c>
      <c r="C89" s="5" t="s">
        <v>45</v>
      </c>
      <c r="D89" s="15">
        <v>30747170212</v>
      </c>
      <c r="E89" s="5" t="s">
        <v>31</v>
      </c>
      <c r="H89" s="9">
        <v>5823.18</v>
      </c>
      <c r="I89" s="5" t="s">
        <v>28</v>
      </c>
      <c r="J89" s="8" t="s">
        <v>55</v>
      </c>
    </row>
    <row r="90" spans="1:10">
      <c r="A90" s="5" t="s">
        <v>281</v>
      </c>
      <c r="B90" s="6">
        <v>44930.740521331019</v>
      </c>
      <c r="C90" s="5" t="s">
        <v>45</v>
      </c>
      <c r="D90" s="15">
        <v>30747170213</v>
      </c>
      <c r="E90" s="5" t="s">
        <v>31</v>
      </c>
      <c r="H90" s="9">
        <v>2830.7</v>
      </c>
      <c r="I90" s="5" t="s">
        <v>28</v>
      </c>
      <c r="J90" s="8" t="s">
        <v>55</v>
      </c>
    </row>
    <row r="91" spans="1:10">
      <c r="A91" s="5" t="s">
        <v>281</v>
      </c>
      <c r="B91" s="6">
        <v>44930.740521331019</v>
      </c>
      <c r="C91" s="5" t="s">
        <v>45</v>
      </c>
      <c r="D91" s="7">
        <v>578105</v>
      </c>
      <c r="E91" s="8" t="s">
        <v>27</v>
      </c>
      <c r="H91" s="9">
        <v>51385</v>
      </c>
      <c r="I91" s="5" t="s">
        <v>28</v>
      </c>
      <c r="J91" s="5" t="s">
        <v>62</v>
      </c>
    </row>
    <row r="92" spans="1:10">
      <c r="A92" s="5" t="s">
        <v>281</v>
      </c>
      <c r="B92" s="6">
        <v>44930.740521331019</v>
      </c>
      <c r="C92" s="5" t="s">
        <v>45</v>
      </c>
      <c r="D92" s="7">
        <v>469615</v>
      </c>
      <c r="E92" s="8" t="s">
        <v>27</v>
      </c>
      <c r="H92" s="9">
        <v>84515.9</v>
      </c>
      <c r="I92" s="5" t="s">
        <v>28</v>
      </c>
      <c r="J92" s="5" t="s">
        <v>63</v>
      </c>
    </row>
    <row r="93" spans="1:10">
      <c r="A93" s="5" t="s">
        <v>281</v>
      </c>
      <c r="B93" s="6">
        <v>44930.740521331019</v>
      </c>
      <c r="C93" s="5" t="s">
        <v>45</v>
      </c>
      <c r="D93" s="7"/>
      <c r="E93" s="8"/>
      <c r="F93" s="9">
        <v>33953.5</v>
      </c>
      <c r="I93" s="10" t="s">
        <v>9</v>
      </c>
      <c r="J93" s="5" t="s">
        <v>64</v>
      </c>
    </row>
    <row r="94" spans="1:10">
      <c r="A94" s="11" t="s">
        <v>22</v>
      </c>
      <c r="B94" s="3"/>
      <c r="C94" s="3"/>
      <c r="D94" s="7"/>
      <c r="E94" s="8"/>
      <c r="H94" s="9"/>
      <c r="I94" s="10"/>
      <c r="J94" s="8"/>
    </row>
    <row r="95" spans="1:10" ht="15.75">
      <c r="A95" s="13" t="s">
        <v>23</v>
      </c>
      <c r="B95" s="13" t="s">
        <v>24</v>
      </c>
      <c r="C95" s="13" t="s">
        <v>25</v>
      </c>
      <c r="D95" s="14">
        <v>112521206</v>
      </c>
      <c r="E95" s="8"/>
      <c r="H95" s="9"/>
      <c r="I95" s="10"/>
      <c r="J95" s="8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323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95" t="s">
        <v>0</v>
      </c>
      <c r="B100" s="95" t="s">
        <v>2</v>
      </c>
      <c r="C100" s="95" t="s">
        <v>3</v>
      </c>
      <c r="D100" s="95" t="s">
        <v>4</v>
      </c>
      <c r="E100" s="95" t="s">
        <v>5</v>
      </c>
      <c r="F100" s="97" t="s">
        <v>6</v>
      </c>
      <c r="G100" s="98"/>
      <c r="H100" s="99"/>
      <c r="I100" s="95" t="s">
        <v>7</v>
      </c>
      <c r="J100" s="95" t="s">
        <v>8</v>
      </c>
    </row>
    <row r="101" spans="1:10">
      <c r="A101" s="96"/>
      <c r="B101" s="96"/>
      <c r="C101" s="96"/>
      <c r="D101" s="96"/>
      <c r="E101" s="96"/>
      <c r="F101" s="4" t="s">
        <v>9</v>
      </c>
      <c r="G101" s="4" t="s">
        <v>10</v>
      </c>
      <c r="H101" s="4" t="s">
        <v>11</v>
      </c>
      <c r="I101" s="96"/>
      <c r="J101" s="96"/>
    </row>
    <row r="102" spans="1:10">
      <c r="A102" s="5" t="s">
        <v>329</v>
      </c>
      <c r="B102" s="6">
        <v>44931.503969502315</v>
      </c>
      <c r="C102" s="5" t="s">
        <v>45</v>
      </c>
      <c r="D102" s="10"/>
      <c r="E102" s="8"/>
      <c r="F102" s="9">
        <v>10501.2</v>
      </c>
      <c r="I102" s="10" t="s">
        <v>9</v>
      </c>
      <c r="J102" s="8" t="s">
        <v>48</v>
      </c>
    </row>
    <row r="103" spans="1:10">
      <c r="A103" s="5" t="s">
        <v>329</v>
      </c>
      <c r="B103" s="6">
        <v>44931.503969502315</v>
      </c>
      <c r="C103" s="5" t="s">
        <v>45</v>
      </c>
      <c r="D103" s="10"/>
      <c r="E103" s="8"/>
      <c r="F103" s="9">
        <v>6846.2</v>
      </c>
      <c r="I103" s="10" t="s">
        <v>9</v>
      </c>
      <c r="J103" s="5" t="s">
        <v>49</v>
      </c>
    </row>
    <row r="104" spans="1:10">
      <c r="A104" s="5" t="s">
        <v>329</v>
      </c>
      <c r="B104" s="6">
        <v>44931.503969502315</v>
      </c>
      <c r="C104" s="5" t="s">
        <v>45</v>
      </c>
      <c r="D104" s="10"/>
      <c r="E104" s="8"/>
      <c r="F104" s="9">
        <v>1704.5</v>
      </c>
      <c r="I104" s="10" t="s">
        <v>9</v>
      </c>
      <c r="J104" s="5" t="s">
        <v>52</v>
      </c>
    </row>
    <row r="105" spans="1:10">
      <c r="A105" s="5" t="s">
        <v>329</v>
      </c>
      <c r="B105" s="6">
        <v>44931.503969502315</v>
      </c>
      <c r="C105" s="5" t="s">
        <v>45</v>
      </c>
      <c r="D105" s="10"/>
      <c r="E105" s="8"/>
      <c r="F105" s="9">
        <v>9590.7999999999993</v>
      </c>
      <c r="I105" s="10" t="s">
        <v>9</v>
      </c>
      <c r="J105" s="8" t="s">
        <v>232</v>
      </c>
    </row>
    <row r="106" spans="1:10">
      <c r="A106" s="5" t="s">
        <v>329</v>
      </c>
      <c r="B106" s="6">
        <v>44931.503969502315</v>
      </c>
      <c r="C106" s="5" t="s">
        <v>45</v>
      </c>
      <c r="D106" s="10"/>
      <c r="E106" s="8"/>
      <c r="F106" s="9">
        <v>18899.7</v>
      </c>
      <c r="I106" s="10" t="s">
        <v>9</v>
      </c>
      <c r="J106" s="8" t="s">
        <v>54</v>
      </c>
    </row>
    <row r="107" spans="1:10">
      <c r="A107" s="5" t="s">
        <v>329</v>
      </c>
      <c r="B107" s="6">
        <v>44931.503969502315</v>
      </c>
      <c r="C107" s="5" t="s">
        <v>45</v>
      </c>
      <c r="D107" s="10"/>
      <c r="E107" s="8"/>
      <c r="F107" s="9">
        <v>2923.8</v>
      </c>
      <c r="I107" s="10" t="s">
        <v>9</v>
      </c>
      <c r="J107" s="5" t="s">
        <v>330</v>
      </c>
    </row>
    <row r="108" spans="1:10">
      <c r="A108" s="5" t="s">
        <v>329</v>
      </c>
      <c r="B108" s="6">
        <v>44931.503969502315</v>
      </c>
      <c r="C108" s="5" t="s">
        <v>45</v>
      </c>
      <c r="D108" s="10"/>
      <c r="E108" s="8"/>
      <c r="F108" s="9">
        <v>4044.7</v>
      </c>
      <c r="I108" s="10" t="s">
        <v>9</v>
      </c>
      <c r="J108" s="8" t="s">
        <v>56</v>
      </c>
    </row>
    <row r="109" spans="1:10">
      <c r="A109" s="5" t="s">
        <v>329</v>
      </c>
      <c r="B109" s="6">
        <v>44931.503969502315</v>
      </c>
      <c r="C109" s="5" t="s">
        <v>45</v>
      </c>
      <c r="D109" s="10"/>
      <c r="E109" s="8"/>
      <c r="F109" s="9">
        <v>26197.200000000001</v>
      </c>
      <c r="I109" s="10" t="s">
        <v>9</v>
      </c>
      <c r="J109" s="8" t="s">
        <v>46</v>
      </c>
    </row>
    <row r="110" spans="1:10">
      <c r="A110" s="5" t="s">
        <v>329</v>
      </c>
      <c r="B110" s="6">
        <v>44931.503969502315</v>
      </c>
      <c r="C110" s="5" t="s">
        <v>45</v>
      </c>
      <c r="D110" s="10"/>
      <c r="E110" s="8"/>
      <c r="F110" s="9">
        <v>5311.6</v>
      </c>
      <c r="I110" s="10" t="s">
        <v>9</v>
      </c>
      <c r="J110" s="8" t="s">
        <v>58</v>
      </c>
    </row>
    <row r="111" spans="1:10">
      <c r="A111" s="5" t="s">
        <v>329</v>
      </c>
      <c r="B111" s="6">
        <v>44931.503969502315</v>
      </c>
      <c r="C111" s="5" t="s">
        <v>45</v>
      </c>
      <c r="D111" s="10"/>
      <c r="E111" s="8"/>
      <c r="F111" s="9">
        <v>5764.6</v>
      </c>
      <c r="I111" s="10" t="s">
        <v>9</v>
      </c>
      <c r="J111" s="8" t="s">
        <v>59</v>
      </c>
    </row>
    <row r="112" spans="1:10">
      <c r="A112" s="11" t="s">
        <v>22</v>
      </c>
      <c r="B112" s="3"/>
      <c r="C112" s="3"/>
      <c r="D112" s="7"/>
      <c r="E112" s="8"/>
      <c r="F112" s="37">
        <f>SUM(F102:G111)</f>
        <v>91784.300000000017</v>
      </c>
      <c r="H112" s="9"/>
      <c r="I112" s="10"/>
      <c r="J112" s="5"/>
    </row>
    <row r="113" spans="1:10" ht="15.75">
      <c r="A113" s="13" t="s">
        <v>23</v>
      </c>
      <c r="B113" s="13" t="s">
        <v>24</v>
      </c>
      <c r="C113" s="13" t="s">
        <v>25</v>
      </c>
      <c r="D113" s="14">
        <v>112521207</v>
      </c>
      <c r="E113" s="8"/>
      <c r="H113" s="9"/>
      <c r="I113" s="10"/>
      <c r="J113" s="5"/>
    </row>
    <row r="114" spans="1:10">
      <c r="A114" s="5"/>
      <c r="B114" s="6"/>
      <c r="C114" s="5"/>
      <c r="D114" s="7"/>
      <c r="E114" s="8"/>
      <c r="H114" s="9"/>
      <c r="I114" s="10"/>
      <c r="J114" s="5"/>
    </row>
    <row r="115" spans="1:10">
      <c r="A115" s="5"/>
      <c r="B115" s="6"/>
      <c r="C115" s="5"/>
      <c r="D115" s="7"/>
      <c r="E115" s="8"/>
      <c r="H115" s="9"/>
      <c r="I115" s="10"/>
      <c r="J115" s="5"/>
    </row>
    <row r="116" spans="1:10">
      <c r="A116" s="5" t="s">
        <v>328</v>
      </c>
      <c r="B116" s="6">
        <v>44931.706588587964</v>
      </c>
      <c r="C116" s="5" t="s">
        <v>45</v>
      </c>
      <c r="D116" s="7">
        <v>578304</v>
      </c>
      <c r="E116" s="8" t="s">
        <v>27</v>
      </c>
      <c r="H116" s="9">
        <v>18134</v>
      </c>
      <c r="I116" s="5" t="s">
        <v>28</v>
      </c>
      <c r="J116" s="5" t="s">
        <v>62</v>
      </c>
    </row>
    <row r="117" spans="1:10">
      <c r="A117" s="5" t="s">
        <v>328</v>
      </c>
      <c r="B117" s="6">
        <v>44931.706588587964</v>
      </c>
      <c r="C117" s="5" t="s">
        <v>45</v>
      </c>
      <c r="D117" s="7">
        <v>469739</v>
      </c>
      <c r="E117" s="8" t="s">
        <v>27</v>
      </c>
      <c r="H117" s="9">
        <v>18320.5</v>
      </c>
      <c r="I117" s="5" t="s">
        <v>28</v>
      </c>
      <c r="J117" s="5" t="s">
        <v>64</v>
      </c>
    </row>
    <row r="118" spans="1:10">
      <c r="A118" s="5" t="s">
        <v>328</v>
      </c>
      <c r="B118" s="6">
        <v>44931.706588587964</v>
      </c>
      <c r="C118" s="5" t="s">
        <v>45</v>
      </c>
      <c r="D118" s="7">
        <v>469743</v>
      </c>
      <c r="E118" s="8" t="s">
        <v>27</v>
      </c>
      <c r="H118" s="9">
        <v>36302.5</v>
      </c>
      <c r="I118" s="5" t="s">
        <v>28</v>
      </c>
      <c r="J118" s="5" t="s">
        <v>63</v>
      </c>
    </row>
    <row r="119" spans="1:10">
      <c r="A119" s="5" t="s">
        <v>328</v>
      </c>
      <c r="B119" s="6">
        <v>44931.706588587964</v>
      </c>
      <c r="C119" s="5" t="s">
        <v>45</v>
      </c>
      <c r="D119" s="7">
        <v>34084622</v>
      </c>
      <c r="E119" s="5" t="s">
        <v>31</v>
      </c>
      <c r="H119" s="9">
        <v>963.68</v>
      </c>
      <c r="I119" s="5" t="s">
        <v>28</v>
      </c>
      <c r="J119" s="8" t="s">
        <v>55</v>
      </c>
    </row>
    <row r="120" spans="1:10">
      <c r="A120" s="5" t="s">
        <v>328</v>
      </c>
      <c r="B120" s="6">
        <v>44931.706588587964</v>
      </c>
      <c r="C120" s="5" t="s">
        <v>45</v>
      </c>
      <c r="D120" s="7"/>
      <c r="E120" s="8"/>
      <c r="F120" s="9">
        <v>8310.9</v>
      </c>
      <c r="I120" s="10" t="s">
        <v>9</v>
      </c>
      <c r="J120" s="8" t="s">
        <v>51</v>
      </c>
    </row>
    <row r="121" spans="1:10">
      <c r="A121" s="5" t="s">
        <v>328</v>
      </c>
      <c r="B121" s="6">
        <v>44931.706588587964</v>
      </c>
      <c r="C121" s="5" t="s">
        <v>45</v>
      </c>
      <c r="D121" s="7"/>
      <c r="E121" s="8"/>
      <c r="F121" s="9">
        <v>618.6</v>
      </c>
      <c r="I121" s="10" t="s">
        <v>9</v>
      </c>
      <c r="J121" s="5" t="s">
        <v>53</v>
      </c>
    </row>
    <row r="122" spans="1:10">
      <c r="A122" s="11" t="s">
        <v>22</v>
      </c>
      <c r="B122" s="3"/>
      <c r="C122" s="3"/>
      <c r="D122" s="7"/>
      <c r="E122" s="8"/>
      <c r="F122" s="37">
        <f>SUM(F116:G121)</f>
        <v>8929.5</v>
      </c>
      <c r="H122" s="9"/>
      <c r="I122" s="10"/>
      <c r="J122" s="5"/>
    </row>
    <row r="123" spans="1:10" ht="15.75">
      <c r="A123" s="13" t="s">
        <v>23</v>
      </c>
      <c r="B123" s="13" t="s">
        <v>24</v>
      </c>
      <c r="C123" s="13" t="s">
        <v>25</v>
      </c>
      <c r="D123" s="14">
        <v>112543702</v>
      </c>
      <c r="E123" s="8"/>
      <c r="H123" s="9"/>
      <c r="I123" s="10"/>
      <c r="J123" s="5"/>
    </row>
    <row r="126" spans="1:10">
      <c r="A126" s="1" t="s">
        <v>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3" t="s">
        <v>363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95" t="s">
        <v>0</v>
      </c>
      <c r="B128" s="95" t="s">
        <v>2</v>
      </c>
      <c r="C128" s="95" t="s">
        <v>3</v>
      </c>
      <c r="D128" s="95" t="s">
        <v>4</v>
      </c>
      <c r="E128" s="95" t="s">
        <v>5</v>
      </c>
      <c r="F128" s="97" t="s">
        <v>6</v>
      </c>
      <c r="G128" s="98"/>
      <c r="H128" s="99"/>
      <c r="I128" s="95" t="s">
        <v>7</v>
      </c>
      <c r="J128" s="95" t="s">
        <v>8</v>
      </c>
    </row>
    <row r="129" spans="1:10">
      <c r="A129" s="96"/>
      <c r="B129" s="96"/>
      <c r="C129" s="96"/>
      <c r="D129" s="96"/>
      <c r="E129" s="96"/>
      <c r="F129" s="4" t="s">
        <v>9</v>
      </c>
      <c r="G129" s="4" t="s">
        <v>10</v>
      </c>
      <c r="H129" s="4" t="s">
        <v>11</v>
      </c>
      <c r="I129" s="96"/>
      <c r="J129" s="96"/>
    </row>
    <row r="130" spans="1:10">
      <c r="A130" s="5" t="s">
        <v>378</v>
      </c>
      <c r="B130" s="6">
        <v>44932.488741956018</v>
      </c>
      <c r="C130" s="5" t="s">
        <v>45</v>
      </c>
      <c r="D130" s="10"/>
      <c r="E130" s="8"/>
      <c r="F130" s="9">
        <v>9572.4</v>
      </c>
      <c r="I130" s="10" t="s">
        <v>9</v>
      </c>
      <c r="J130" s="8" t="s">
        <v>48</v>
      </c>
    </row>
    <row r="131" spans="1:10">
      <c r="A131" s="5" t="s">
        <v>378</v>
      </c>
      <c r="B131" s="6">
        <v>44932.488741956018</v>
      </c>
      <c r="C131" s="5" t="s">
        <v>45</v>
      </c>
      <c r="D131" s="10"/>
      <c r="E131" s="8"/>
      <c r="F131" s="9">
        <v>9204.2999999999993</v>
      </c>
      <c r="I131" s="10" t="s">
        <v>9</v>
      </c>
      <c r="J131" s="5" t="s">
        <v>49</v>
      </c>
    </row>
    <row r="132" spans="1:10">
      <c r="A132" s="5" t="s">
        <v>378</v>
      </c>
      <c r="B132" s="6">
        <v>44932.488741956018</v>
      </c>
      <c r="C132" s="5" t="s">
        <v>45</v>
      </c>
      <c r="D132" s="10"/>
      <c r="E132" s="8"/>
      <c r="F132" s="9">
        <v>5942.9</v>
      </c>
      <c r="I132" s="10" t="s">
        <v>9</v>
      </c>
      <c r="J132" s="8" t="s">
        <v>50</v>
      </c>
    </row>
    <row r="133" spans="1:10">
      <c r="A133" s="5" t="s">
        <v>378</v>
      </c>
      <c r="B133" s="6">
        <v>44932.488741956018</v>
      </c>
      <c r="C133" s="5" t="s">
        <v>45</v>
      </c>
      <c r="D133" s="10"/>
      <c r="E133" s="8"/>
      <c r="F133" s="9">
        <v>86</v>
      </c>
      <c r="I133" s="10" t="s">
        <v>9</v>
      </c>
      <c r="J133" s="8" t="s">
        <v>51</v>
      </c>
    </row>
    <row r="134" spans="1:10">
      <c r="A134" s="5" t="s">
        <v>378</v>
      </c>
      <c r="B134" s="6">
        <v>44932.488741956018</v>
      </c>
      <c r="C134" s="5" t="s">
        <v>45</v>
      </c>
      <c r="D134" s="10"/>
      <c r="E134" s="8"/>
      <c r="F134" s="9">
        <v>5447.7</v>
      </c>
      <c r="I134" s="10" t="s">
        <v>9</v>
      </c>
      <c r="J134" s="5" t="s">
        <v>52</v>
      </c>
    </row>
    <row r="135" spans="1:10">
      <c r="A135" s="5" t="s">
        <v>378</v>
      </c>
      <c r="B135" s="6">
        <v>44932.488741956018</v>
      </c>
      <c r="C135" s="5" t="s">
        <v>45</v>
      </c>
      <c r="D135" s="10"/>
      <c r="E135" s="8"/>
      <c r="F135" s="9">
        <v>11927.1</v>
      </c>
      <c r="I135" s="10" t="s">
        <v>9</v>
      </c>
      <c r="J135" s="8" t="s">
        <v>232</v>
      </c>
    </row>
    <row r="136" spans="1:10">
      <c r="A136" s="5" t="s">
        <v>378</v>
      </c>
      <c r="B136" s="6">
        <v>44932.488741956018</v>
      </c>
      <c r="C136" s="5" t="s">
        <v>45</v>
      </c>
      <c r="D136" s="10"/>
      <c r="E136" s="8"/>
      <c r="F136" s="9">
        <v>10203.1</v>
      </c>
      <c r="I136" s="10" t="s">
        <v>9</v>
      </c>
      <c r="J136" s="8" t="s">
        <v>54</v>
      </c>
    </row>
    <row r="137" spans="1:10">
      <c r="A137" s="5" t="s">
        <v>378</v>
      </c>
      <c r="B137" s="6">
        <v>44932.488741956018</v>
      </c>
      <c r="C137" s="5" t="s">
        <v>45</v>
      </c>
      <c r="D137" s="10"/>
      <c r="E137" s="8"/>
      <c r="F137" s="9">
        <v>625.70000000000005</v>
      </c>
      <c r="I137" s="10" t="s">
        <v>9</v>
      </c>
      <c r="J137" s="5" t="s">
        <v>330</v>
      </c>
    </row>
    <row r="138" spans="1:10">
      <c r="A138" s="5" t="s">
        <v>378</v>
      </c>
      <c r="B138" s="6">
        <v>44932.488741956018</v>
      </c>
      <c r="C138" s="5" t="s">
        <v>45</v>
      </c>
      <c r="D138" s="10"/>
      <c r="E138" s="8"/>
      <c r="F138" s="9">
        <v>33288.199999999997</v>
      </c>
      <c r="I138" s="10" t="s">
        <v>9</v>
      </c>
      <c r="J138" s="8" t="s">
        <v>56</v>
      </c>
    </row>
    <row r="139" spans="1:10">
      <c r="A139" s="5" t="s">
        <v>378</v>
      </c>
      <c r="B139" s="6">
        <v>44932.488741956018</v>
      </c>
      <c r="C139" s="5" t="s">
        <v>45</v>
      </c>
      <c r="D139" s="10"/>
      <c r="E139" s="8"/>
      <c r="F139" s="9">
        <v>4270.8</v>
      </c>
      <c r="I139" s="10" t="s">
        <v>9</v>
      </c>
      <c r="J139" s="8" t="s">
        <v>57</v>
      </c>
    </row>
    <row r="140" spans="1:10">
      <c r="A140" s="5" t="s">
        <v>378</v>
      </c>
      <c r="B140" s="6">
        <v>44932.488741956018</v>
      </c>
      <c r="C140" s="5" t="s">
        <v>45</v>
      </c>
      <c r="D140" s="10"/>
      <c r="E140" s="8"/>
      <c r="F140" s="9">
        <v>8102.3</v>
      </c>
      <c r="I140" s="10" t="s">
        <v>9</v>
      </c>
      <c r="J140" s="8" t="s">
        <v>58</v>
      </c>
    </row>
    <row r="141" spans="1:10">
      <c r="A141" s="5" t="s">
        <v>378</v>
      </c>
      <c r="B141" s="6">
        <v>44932.488741956018</v>
      </c>
      <c r="C141" s="5" t="s">
        <v>45</v>
      </c>
      <c r="D141" s="10"/>
      <c r="E141" s="8"/>
      <c r="F141" s="9">
        <v>10801</v>
      </c>
      <c r="I141" s="10" t="s">
        <v>9</v>
      </c>
      <c r="J141" s="8" t="s">
        <v>59</v>
      </c>
    </row>
    <row r="142" spans="1:10">
      <c r="A142" s="11" t="s">
        <v>22</v>
      </c>
      <c r="B142" s="3"/>
      <c r="C142" s="3"/>
      <c r="D142" s="7"/>
      <c r="E142" s="8"/>
      <c r="F142" s="37">
        <f>SUM(F130:G141)</f>
        <v>109471.5</v>
      </c>
      <c r="H142" s="9"/>
      <c r="I142" s="10"/>
      <c r="J142" s="5"/>
    </row>
    <row r="143" spans="1:10" ht="15.75">
      <c r="A143" s="13" t="s">
        <v>23</v>
      </c>
      <c r="B143" s="13" t="s">
        <v>24</v>
      </c>
      <c r="C143" s="13" t="s">
        <v>25</v>
      </c>
      <c r="D143" s="14">
        <v>112544016</v>
      </c>
      <c r="E143" s="8"/>
      <c r="H143" s="9"/>
      <c r="I143" s="10"/>
      <c r="J143" s="5"/>
    </row>
    <row r="144" spans="1:10">
      <c r="A144" s="5"/>
      <c r="B144" s="6"/>
      <c r="C144" s="5"/>
      <c r="D144" s="7"/>
      <c r="E144" s="8"/>
      <c r="H144" s="9"/>
      <c r="I144" s="10"/>
      <c r="J144" s="5"/>
    </row>
    <row r="145" spans="1:10">
      <c r="A145" s="5"/>
      <c r="B145" s="6"/>
      <c r="C145" s="5"/>
      <c r="D145" s="7"/>
      <c r="E145" s="8"/>
      <c r="H145" s="9"/>
      <c r="I145" s="10"/>
      <c r="J145" s="5"/>
    </row>
    <row r="146" spans="1:10">
      <c r="A146" s="5" t="s">
        <v>377</v>
      </c>
      <c r="B146" s="6">
        <v>44932.700400671296</v>
      </c>
      <c r="C146" s="5" t="s">
        <v>45</v>
      </c>
      <c r="D146" s="7">
        <v>578482</v>
      </c>
      <c r="E146" s="8" t="s">
        <v>27</v>
      </c>
      <c r="H146" s="9">
        <v>13183.8</v>
      </c>
      <c r="I146" s="5" t="s">
        <v>28</v>
      </c>
      <c r="J146" s="5" t="s">
        <v>62</v>
      </c>
    </row>
    <row r="147" spans="1:10">
      <c r="A147" s="5" t="s">
        <v>377</v>
      </c>
      <c r="B147" s="6">
        <v>44932.700400671296</v>
      </c>
      <c r="C147" s="5" t="s">
        <v>45</v>
      </c>
      <c r="D147" s="15">
        <v>45163178768</v>
      </c>
      <c r="E147" s="8" t="s">
        <v>27</v>
      </c>
      <c r="H147" s="9">
        <v>6007.93</v>
      </c>
      <c r="I147" s="5" t="s">
        <v>28</v>
      </c>
      <c r="J147" s="8" t="s">
        <v>55</v>
      </c>
    </row>
    <row r="148" spans="1:10">
      <c r="A148" s="5" t="s">
        <v>377</v>
      </c>
      <c r="B148" s="6">
        <v>44932.700400671296</v>
      </c>
      <c r="C148" s="5" t="s">
        <v>45</v>
      </c>
      <c r="D148" s="15">
        <v>45133091145</v>
      </c>
      <c r="E148" s="8" t="s">
        <v>27</v>
      </c>
      <c r="H148" s="9">
        <v>3900</v>
      </c>
      <c r="I148" s="5" t="s">
        <v>28</v>
      </c>
      <c r="J148" s="8" t="s">
        <v>55</v>
      </c>
    </row>
    <row r="149" spans="1:10">
      <c r="A149" s="5" t="s">
        <v>377</v>
      </c>
      <c r="B149" s="6">
        <v>44932.700400671296</v>
      </c>
      <c r="C149" s="5" t="s">
        <v>45</v>
      </c>
      <c r="D149" s="7">
        <v>436418</v>
      </c>
      <c r="E149" s="8" t="s">
        <v>27</v>
      </c>
      <c r="H149" s="9">
        <v>24589.8</v>
      </c>
      <c r="I149" s="5" t="s">
        <v>28</v>
      </c>
      <c r="J149" s="5" t="s">
        <v>63</v>
      </c>
    </row>
    <row r="150" spans="1:10">
      <c r="A150" s="5" t="s">
        <v>377</v>
      </c>
      <c r="B150" s="6">
        <v>44932.700400671296</v>
      </c>
      <c r="C150" s="5" t="s">
        <v>45</v>
      </c>
      <c r="D150" s="7">
        <v>578492</v>
      </c>
      <c r="E150" s="8" t="s">
        <v>27</v>
      </c>
      <c r="H150" s="9">
        <v>16053.4</v>
      </c>
      <c r="I150" s="5" t="s">
        <v>28</v>
      </c>
      <c r="J150" s="5" t="s">
        <v>64</v>
      </c>
    </row>
    <row r="151" spans="1:10">
      <c r="A151" s="5" t="s">
        <v>377</v>
      </c>
      <c r="B151" s="6">
        <v>44932.700400671296</v>
      </c>
      <c r="C151" s="5" t="s">
        <v>45</v>
      </c>
      <c r="D151" s="7"/>
      <c r="E151" s="8"/>
      <c r="F151" s="9">
        <v>10005.1</v>
      </c>
      <c r="I151" s="10" t="s">
        <v>9</v>
      </c>
      <c r="J151" s="8" t="s">
        <v>48</v>
      </c>
    </row>
    <row r="152" spans="1:10">
      <c r="A152" s="5" t="s">
        <v>377</v>
      </c>
      <c r="B152" s="6">
        <v>44932.700400671296</v>
      </c>
      <c r="C152" s="5" t="s">
        <v>45</v>
      </c>
      <c r="D152" s="7"/>
      <c r="E152" s="8"/>
      <c r="F152" s="9">
        <v>0.1</v>
      </c>
      <c r="I152" s="10" t="s">
        <v>9</v>
      </c>
      <c r="J152" s="8" t="s">
        <v>55</v>
      </c>
    </row>
    <row r="153" spans="1:10">
      <c r="A153" s="5" t="s">
        <v>377</v>
      </c>
      <c r="B153" s="6">
        <v>44932.700400671296</v>
      </c>
      <c r="C153" s="5" t="s">
        <v>45</v>
      </c>
      <c r="D153" s="7"/>
      <c r="E153" s="8"/>
      <c r="F153" s="9">
        <v>30480</v>
      </c>
      <c r="I153" s="10" t="s">
        <v>9</v>
      </c>
      <c r="J153" s="5" t="s">
        <v>64</v>
      </c>
    </row>
    <row r="154" spans="1:10">
      <c r="A154" s="5" t="s">
        <v>377</v>
      </c>
      <c r="B154" s="6">
        <v>44932.700400671296</v>
      </c>
      <c r="C154" s="5" t="s">
        <v>45</v>
      </c>
      <c r="D154" s="7"/>
      <c r="E154" s="8"/>
      <c r="F154" s="9">
        <v>1273.3</v>
      </c>
      <c r="I154" s="10" t="s">
        <v>9</v>
      </c>
      <c r="J154" s="5" t="s">
        <v>63</v>
      </c>
    </row>
    <row r="155" spans="1:10">
      <c r="A155" s="11" t="s">
        <v>22</v>
      </c>
      <c r="B155" s="3"/>
      <c r="C155" s="3"/>
      <c r="D155" s="7"/>
      <c r="E155" s="8"/>
      <c r="F155" s="37">
        <f>SUM(F146:G154)</f>
        <v>41758.5</v>
      </c>
      <c r="H155" s="9"/>
      <c r="I155" s="10"/>
      <c r="J155" s="5"/>
    </row>
    <row r="156" spans="1:10" ht="15.75">
      <c r="A156" s="13" t="s">
        <v>23</v>
      </c>
      <c r="B156" s="13" t="s">
        <v>24</v>
      </c>
      <c r="C156" s="13" t="s">
        <v>25</v>
      </c>
      <c r="D156" s="14">
        <v>112563558</v>
      </c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366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95" t="s">
        <v>0</v>
      </c>
      <c r="B161" s="95" t="s">
        <v>2</v>
      </c>
      <c r="C161" s="95" t="s">
        <v>3</v>
      </c>
      <c r="D161" s="95" t="s">
        <v>4</v>
      </c>
      <c r="E161" s="95" t="s">
        <v>5</v>
      </c>
      <c r="F161" s="97" t="s">
        <v>6</v>
      </c>
      <c r="G161" s="98"/>
      <c r="H161" s="99"/>
      <c r="I161" s="95" t="s">
        <v>7</v>
      </c>
      <c r="J161" s="95" t="s">
        <v>8</v>
      </c>
    </row>
    <row r="162" spans="1:10">
      <c r="A162" s="96"/>
      <c r="B162" s="96"/>
      <c r="C162" s="96"/>
      <c r="D162" s="96"/>
      <c r="E162" s="96"/>
      <c r="F162" s="4" t="s">
        <v>9</v>
      </c>
      <c r="G162" s="4" t="s">
        <v>10</v>
      </c>
      <c r="H162" s="4" t="s">
        <v>11</v>
      </c>
      <c r="I162" s="96"/>
      <c r="J162" s="96"/>
    </row>
    <row r="163" spans="1:10">
      <c r="A163" s="5" t="s">
        <v>379</v>
      </c>
      <c r="B163" s="6">
        <v>44933.607351319442</v>
      </c>
      <c r="C163" s="5" t="s">
        <v>45</v>
      </c>
      <c r="D163" s="7"/>
      <c r="E163" s="8"/>
      <c r="G163" s="9">
        <v>5307.13</v>
      </c>
      <c r="I163" s="10" t="s">
        <v>10</v>
      </c>
      <c r="J163" s="8" t="s">
        <v>55</v>
      </c>
    </row>
    <row r="164" spans="1:10">
      <c r="A164" s="5" t="s">
        <v>379</v>
      </c>
      <c r="B164" s="6">
        <v>44933.607351319442</v>
      </c>
      <c r="C164" s="5" t="s">
        <v>45</v>
      </c>
      <c r="D164" s="7">
        <v>542589</v>
      </c>
      <c r="E164" s="8" t="s">
        <v>27</v>
      </c>
      <c r="H164" s="9">
        <v>23933.7</v>
      </c>
      <c r="I164" s="5" t="s">
        <v>28</v>
      </c>
      <c r="J164" s="5" t="s">
        <v>62</v>
      </c>
    </row>
    <row r="165" spans="1:10">
      <c r="A165" s="5" t="s">
        <v>379</v>
      </c>
      <c r="B165" s="6">
        <v>44933.607351319442</v>
      </c>
      <c r="C165" s="5" t="s">
        <v>45</v>
      </c>
      <c r="D165" s="7">
        <v>469900</v>
      </c>
      <c r="E165" s="8" t="s">
        <v>27</v>
      </c>
      <c r="H165" s="9">
        <v>3940</v>
      </c>
      <c r="I165" s="5" t="s">
        <v>28</v>
      </c>
      <c r="J165" s="5" t="s">
        <v>64</v>
      </c>
    </row>
    <row r="166" spans="1:10">
      <c r="A166" s="5" t="s">
        <v>379</v>
      </c>
      <c r="B166" s="6">
        <v>44933.607351319442</v>
      </c>
      <c r="C166" s="5" t="s">
        <v>45</v>
      </c>
      <c r="D166" s="7">
        <v>542602</v>
      </c>
      <c r="E166" s="8" t="s">
        <v>27</v>
      </c>
      <c r="H166" s="9">
        <v>30476.7</v>
      </c>
      <c r="I166" s="5" t="s">
        <v>28</v>
      </c>
      <c r="J166" s="5" t="s">
        <v>63</v>
      </c>
    </row>
    <row r="167" spans="1:10">
      <c r="A167" s="5" t="s">
        <v>379</v>
      </c>
      <c r="B167" s="6">
        <v>44933.607351319442</v>
      </c>
      <c r="C167" s="5" t="s">
        <v>45</v>
      </c>
      <c r="D167" s="7"/>
      <c r="E167" s="8"/>
      <c r="F167" s="9">
        <v>12201.8</v>
      </c>
      <c r="I167" s="10" t="s">
        <v>9</v>
      </c>
      <c r="J167" s="5" t="s">
        <v>49</v>
      </c>
    </row>
    <row r="168" spans="1:10">
      <c r="A168" s="5" t="s">
        <v>379</v>
      </c>
      <c r="B168" s="6">
        <v>44933.607351319442</v>
      </c>
      <c r="C168" s="5" t="s">
        <v>45</v>
      </c>
      <c r="D168" s="7"/>
      <c r="E168" s="8"/>
      <c r="F168" s="9">
        <v>13612</v>
      </c>
      <c r="I168" s="10" t="s">
        <v>9</v>
      </c>
      <c r="J168" s="8" t="s">
        <v>50</v>
      </c>
    </row>
    <row r="169" spans="1:10">
      <c r="A169" s="5" t="s">
        <v>379</v>
      </c>
      <c r="B169" s="6">
        <v>44933.607351319442</v>
      </c>
      <c r="C169" s="5" t="s">
        <v>45</v>
      </c>
      <c r="D169" s="7"/>
      <c r="E169" s="8"/>
      <c r="F169" s="9">
        <v>6797.4</v>
      </c>
      <c r="I169" s="10" t="s">
        <v>9</v>
      </c>
      <c r="J169" s="8" t="s">
        <v>51</v>
      </c>
    </row>
    <row r="170" spans="1:10">
      <c r="A170" s="5" t="s">
        <v>379</v>
      </c>
      <c r="B170" s="6">
        <v>44933.607351319442</v>
      </c>
      <c r="C170" s="5" t="s">
        <v>45</v>
      </c>
      <c r="D170" s="7"/>
      <c r="E170" s="8"/>
      <c r="F170" s="9">
        <v>24850</v>
      </c>
      <c r="I170" s="10" t="s">
        <v>9</v>
      </c>
      <c r="J170" s="5" t="s">
        <v>52</v>
      </c>
    </row>
    <row r="171" spans="1:10">
      <c r="A171" s="5" t="s">
        <v>379</v>
      </c>
      <c r="B171" s="6">
        <v>44933.607351319442</v>
      </c>
      <c r="C171" s="5" t="s">
        <v>45</v>
      </c>
      <c r="D171" s="7"/>
      <c r="E171" s="8"/>
      <c r="F171" s="9">
        <v>178</v>
      </c>
      <c r="I171" s="10" t="s">
        <v>9</v>
      </c>
      <c r="J171" s="5" t="s">
        <v>53</v>
      </c>
    </row>
    <row r="172" spans="1:10">
      <c r="A172" s="5" t="s">
        <v>379</v>
      </c>
      <c r="B172" s="6">
        <v>44933.607351319442</v>
      </c>
      <c r="C172" s="5" t="s">
        <v>45</v>
      </c>
      <c r="D172" s="7"/>
      <c r="E172" s="8"/>
      <c r="F172" s="9">
        <v>12399.6</v>
      </c>
      <c r="I172" s="10" t="s">
        <v>9</v>
      </c>
      <c r="J172" s="8" t="s">
        <v>232</v>
      </c>
    </row>
    <row r="173" spans="1:10">
      <c r="A173" s="5" t="s">
        <v>379</v>
      </c>
      <c r="B173" s="6">
        <v>44933.607351319442</v>
      </c>
      <c r="C173" s="5" t="s">
        <v>45</v>
      </c>
      <c r="D173" s="7"/>
      <c r="E173" s="8"/>
      <c r="F173" s="9">
        <v>24708.400000000001</v>
      </c>
      <c r="I173" s="10" t="s">
        <v>9</v>
      </c>
      <c r="J173" s="8" t="s">
        <v>54</v>
      </c>
    </row>
    <row r="174" spans="1:10">
      <c r="A174" s="5" t="s">
        <v>379</v>
      </c>
      <c r="B174" s="6">
        <v>44933.607351319442</v>
      </c>
      <c r="C174" s="5" t="s">
        <v>45</v>
      </c>
      <c r="D174" s="7"/>
      <c r="E174" s="8"/>
      <c r="F174" s="9">
        <v>3897.3</v>
      </c>
      <c r="I174" s="10" t="s">
        <v>9</v>
      </c>
      <c r="J174" s="5" t="s">
        <v>330</v>
      </c>
    </row>
    <row r="175" spans="1:10">
      <c r="A175" s="5" t="s">
        <v>379</v>
      </c>
      <c r="B175" s="6">
        <v>44933.607351319442</v>
      </c>
      <c r="C175" s="5" t="s">
        <v>45</v>
      </c>
      <c r="D175" s="7"/>
      <c r="E175" s="8"/>
      <c r="F175" s="9">
        <v>2899.5</v>
      </c>
      <c r="I175" s="10" t="s">
        <v>9</v>
      </c>
      <c r="J175" s="8" t="s">
        <v>56</v>
      </c>
    </row>
    <row r="176" spans="1:10">
      <c r="A176" s="5" t="s">
        <v>379</v>
      </c>
      <c r="B176" s="6">
        <v>44933.607351319442</v>
      </c>
      <c r="C176" s="5" t="s">
        <v>45</v>
      </c>
      <c r="D176" s="7"/>
      <c r="E176" s="8"/>
      <c r="F176" s="9">
        <v>347.1</v>
      </c>
      <c r="I176" s="10" t="s">
        <v>9</v>
      </c>
      <c r="J176" s="8" t="s">
        <v>57</v>
      </c>
    </row>
    <row r="177" spans="1:10">
      <c r="A177" s="5" t="s">
        <v>379</v>
      </c>
      <c r="B177" s="6">
        <v>44933.607351319442</v>
      </c>
      <c r="C177" s="5" t="s">
        <v>45</v>
      </c>
      <c r="D177" s="7"/>
      <c r="E177" s="8"/>
      <c r="F177" s="9">
        <v>2807</v>
      </c>
      <c r="I177" s="10" t="s">
        <v>9</v>
      </c>
      <c r="J177" s="8" t="s">
        <v>46</v>
      </c>
    </row>
    <row r="178" spans="1:10">
      <c r="A178" s="5" t="s">
        <v>379</v>
      </c>
      <c r="B178" s="6">
        <v>44933.607351319442</v>
      </c>
      <c r="C178" s="5" t="s">
        <v>45</v>
      </c>
      <c r="D178" s="7"/>
      <c r="E178" s="8"/>
      <c r="F178" s="9">
        <v>8729.5</v>
      </c>
      <c r="I178" s="10" t="s">
        <v>9</v>
      </c>
      <c r="J178" s="8" t="s">
        <v>58</v>
      </c>
    </row>
    <row r="179" spans="1:10">
      <c r="A179" s="5" t="s">
        <v>379</v>
      </c>
      <c r="B179" s="6">
        <v>44933.607351319442</v>
      </c>
      <c r="C179" s="5" t="s">
        <v>45</v>
      </c>
      <c r="D179" s="7"/>
      <c r="E179" s="8"/>
      <c r="F179" s="9">
        <v>12015.5</v>
      </c>
      <c r="I179" s="10" t="s">
        <v>9</v>
      </c>
      <c r="J179" s="8" t="s">
        <v>59</v>
      </c>
    </row>
    <row r="180" spans="1:10">
      <c r="A180" s="11" t="s">
        <v>22</v>
      </c>
      <c r="B180" s="3"/>
      <c r="C180" s="3"/>
      <c r="D180" s="7"/>
      <c r="E180" s="8"/>
      <c r="F180" s="37">
        <f>SUM(F163:G179)</f>
        <v>130750.23000000003</v>
      </c>
      <c r="H180" s="9"/>
      <c r="I180" s="10"/>
      <c r="J180" s="5"/>
    </row>
    <row r="181" spans="1:10" ht="15.75">
      <c r="A181" s="13" t="s">
        <v>23</v>
      </c>
      <c r="B181" s="13" t="s">
        <v>24</v>
      </c>
      <c r="C181" s="13" t="s">
        <v>25</v>
      </c>
      <c r="D181" s="14">
        <v>112563572</v>
      </c>
      <c r="E181" s="8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433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5" t="s">
        <v>0</v>
      </c>
      <c r="B186" s="95" t="s">
        <v>2</v>
      </c>
      <c r="C186" s="95" t="s">
        <v>3</v>
      </c>
      <c r="D186" s="95" t="s">
        <v>4</v>
      </c>
      <c r="E186" s="95" t="s">
        <v>5</v>
      </c>
      <c r="F186" s="97" t="s">
        <v>6</v>
      </c>
      <c r="G186" s="98"/>
      <c r="H186" s="99"/>
      <c r="I186" s="95" t="s">
        <v>7</v>
      </c>
      <c r="J186" s="95" t="s">
        <v>8</v>
      </c>
    </row>
    <row r="187" spans="1:10">
      <c r="A187" s="96"/>
      <c r="B187" s="96"/>
      <c r="C187" s="96"/>
      <c r="D187" s="96"/>
      <c r="E187" s="96"/>
      <c r="F187" s="4" t="s">
        <v>9</v>
      </c>
      <c r="G187" s="4" t="s">
        <v>10</v>
      </c>
      <c r="H187" s="4" t="s">
        <v>11</v>
      </c>
      <c r="I187" s="96"/>
      <c r="J187" s="96"/>
    </row>
    <row r="188" spans="1:10">
      <c r="A188" s="5" t="s">
        <v>440</v>
      </c>
      <c r="B188" s="6">
        <v>44935.498753263892</v>
      </c>
      <c r="C188" s="5" t="s">
        <v>45</v>
      </c>
      <c r="D188" s="7"/>
      <c r="E188" s="8"/>
      <c r="F188" s="9">
        <v>10237.1</v>
      </c>
      <c r="I188" s="10" t="s">
        <v>9</v>
      </c>
      <c r="J188" s="5" t="s">
        <v>49</v>
      </c>
    </row>
    <row r="189" spans="1:10">
      <c r="A189" s="5" t="s">
        <v>439</v>
      </c>
      <c r="B189" s="6">
        <v>44935.498753263892</v>
      </c>
      <c r="C189" s="5" t="s">
        <v>45</v>
      </c>
      <c r="D189" s="7"/>
      <c r="E189" s="8"/>
      <c r="F189" s="9">
        <v>10039.9</v>
      </c>
      <c r="I189" s="10" t="s">
        <v>9</v>
      </c>
      <c r="J189" s="8" t="s">
        <v>48</v>
      </c>
    </row>
    <row r="190" spans="1:10">
      <c r="A190" s="5" t="s">
        <v>439</v>
      </c>
      <c r="B190" s="6">
        <v>44935.498753263892</v>
      </c>
      <c r="C190" s="5" t="s">
        <v>45</v>
      </c>
      <c r="D190" s="7"/>
      <c r="E190" s="8"/>
      <c r="F190" s="9">
        <v>5637.4</v>
      </c>
      <c r="I190" s="10" t="s">
        <v>9</v>
      </c>
      <c r="J190" s="8" t="s">
        <v>50</v>
      </c>
    </row>
    <row r="191" spans="1:10">
      <c r="A191" s="5" t="s">
        <v>439</v>
      </c>
      <c r="B191" s="6">
        <v>44935.498753263892</v>
      </c>
      <c r="C191" s="5" t="s">
        <v>45</v>
      </c>
      <c r="D191" s="7"/>
      <c r="E191" s="8"/>
      <c r="F191" s="9">
        <v>3696.1</v>
      </c>
      <c r="I191" s="10" t="s">
        <v>9</v>
      </c>
      <c r="J191" s="8" t="s">
        <v>51</v>
      </c>
    </row>
    <row r="192" spans="1:10">
      <c r="A192" s="5" t="s">
        <v>439</v>
      </c>
      <c r="B192" s="6">
        <v>44935.498753263892</v>
      </c>
      <c r="C192" s="5" t="s">
        <v>45</v>
      </c>
      <c r="D192" s="7"/>
      <c r="E192" s="8"/>
      <c r="F192" s="9">
        <v>5952.8</v>
      </c>
      <c r="I192" s="10" t="s">
        <v>9</v>
      </c>
      <c r="J192" s="5" t="s">
        <v>52</v>
      </c>
    </row>
    <row r="193" spans="1:10">
      <c r="A193" s="5" t="s">
        <v>439</v>
      </c>
      <c r="B193" s="6">
        <v>44935.498753263892</v>
      </c>
      <c r="C193" s="5" t="s">
        <v>45</v>
      </c>
      <c r="D193" s="7"/>
      <c r="E193" s="8"/>
      <c r="F193" s="9">
        <v>198.9</v>
      </c>
      <c r="I193" s="10" t="s">
        <v>9</v>
      </c>
      <c r="J193" s="5" t="s">
        <v>53</v>
      </c>
    </row>
    <row r="194" spans="1:10">
      <c r="A194" s="5" t="s">
        <v>439</v>
      </c>
      <c r="B194" s="6">
        <v>44935.498753263892</v>
      </c>
      <c r="C194" s="5" t="s">
        <v>45</v>
      </c>
      <c r="D194" s="7"/>
      <c r="E194" s="8"/>
      <c r="F194" s="9">
        <v>11739.2</v>
      </c>
      <c r="I194" s="10" t="s">
        <v>9</v>
      </c>
      <c r="J194" s="8" t="s">
        <v>232</v>
      </c>
    </row>
    <row r="195" spans="1:10">
      <c r="A195" s="5" t="s">
        <v>439</v>
      </c>
      <c r="B195" s="6">
        <v>44935.498753263892</v>
      </c>
      <c r="C195" s="5" t="s">
        <v>45</v>
      </c>
      <c r="D195" s="7"/>
      <c r="E195" s="8"/>
      <c r="F195" s="9">
        <v>8883.5</v>
      </c>
      <c r="I195" s="10" t="s">
        <v>9</v>
      </c>
      <c r="J195" s="8" t="s">
        <v>54</v>
      </c>
    </row>
    <row r="196" spans="1:10">
      <c r="A196" s="5" t="s">
        <v>439</v>
      </c>
      <c r="B196" s="6">
        <v>44935.498753263892</v>
      </c>
      <c r="C196" s="5" t="s">
        <v>45</v>
      </c>
      <c r="D196" s="7"/>
      <c r="E196" s="8"/>
      <c r="F196" s="9">
        <v>195</v>
      </c>
      <c r="I196" s="10" t="s">
        <v>9</v>
      </c>
      <c r="J196" s="5" t="s">
        <v>330</v>
      </c>
    </row>
    <row r="197" spans="1:10">
      <c r="A197" s="5" t="s">
        <v>439</v>
      </c>
      <c r="B197" s="6">
        <v>44935.498753263892</v>
      </c>
      <c r="C197" s="5" t="s">
        <v>45</v>
      </c>
      <c r="D197" s="7"/>
      <c r="E197" s="8"/>
      <c r="F197" s="9">
        <v>592</v>
      </c>
      <c r="I197" s="10" t="s">
        <v>9</v>
      </c>
      <c r="J197" s="8" t="s">
        <v>56</v>
      </c>
    </row>
    <row r="198" spans="1:10">
      <c r="A198" s="5" t="s">
        <v>439</v>
      </c>
      <c r="B198" s="6">
        <v>44935.498753263892</v>
      </c>
      <c r="C198" s="5" t="s">
        <v>45</v>
      </c>
      <c r="D198" s="7"/>
      <c r="E198" s="8"/>
      <c r="F198" s="9">
        <v>5499.5</v>
      </c>
      <c r="I198" s="10" t="s">
        <v>9</v>
      </c>
      <c r="J198" s="8" t="s">
        <v>58</v>
      </c>
    </row>
    <row r="199" spans="1:10">
      <c r="A199" s="11" t="s">
        <v>22</v>
      </c>
      <c r="B199" s="3"/>
      <c r="C199" s="3"/>
      <c r="D199" s="7"/>
      <c r="E199" s="8"/>
      <c r="F199" s="37">
        <f>SUM(F188:G198)</f>
        <v>62671.400000000009</v>
      </c>
      <c r="H199" s="9"/>
      <c r="I199" s="10"/>
      <c r="J199" s="5"/>
    </row>
    <row r="200" spans="1:10" ht="15.75">
      <c r="A200" s="13" t="s">
        <v>23</v>
      </c>
      <c r="B200" s="13" t="s">
        <v>24</v>
      </c>
      <c r="C200" s="13" t="s">
        <v>25</v>
      </c>
      <c r="D200" s="14">
        <v>112563573</v>
      </c>
      <c r="E200" s="8"/>
      <c r="H200" s="9"/>
      <c r="I200" s="10"/>
      <c r="J200" s="5"/>
    </row>
    <row r="201" spans="1:10">
      <c r="A201" s="5"/>
      <c r="B201" s="6"/>
      <c r="C201" s="5"/>
      <c r="D201" s="7"/>
      <c r="E201" s="8"/>
      <c r="H201" s="9"/>
      <c r="I201" s="10"/>
      <c r="J201" s="5"/>
    </row>
    <row r="202" spans="1:10">
      <c r="A202" s="5"/>
      <c r="B202" s="6"/>
      <c r="C202" s="5"/>
      <c r="D202" s="7"/>
      <c r="E202" s="8"/>
      <c r="H202" s="9"/>
      <c r="I202" s="10"/>
      <c r="J202" s="5"/>
    </row>
    <row r="203" spans="1:10">
      <c r="A203" s="5" t="s">
        <v>438</v>
      </c>
      <c r="B203" s="6">
        <v>44935.77461670139</v>
      </c>
      <c r="C203" s="5" t="s">
        <v>45</v>
      </c>
      <c r="D203" s="7"/>
      <c r="E203" s="8"/>
      <c r="G203" s="9">
        <v>12021.2</v>
      </c>
      <c r="I203" s="10" t="s">
        <v>10</v>
      </c>
      <c r="J203" s="8" t="s">
        <v>55</v>
      </c>
    </row>
    <row r="204" spans="1:10">
      <c r="A204" s="5" t="s">
        <v>438</v>
      </c>
      <c r="B204" s="6">
        <v>44935.77461670139</v>
      </c>
      <c r="C204" s="5" t="s">
        <v>45</v>
      </c>
      <c r="D204" s="7">
        <v>578785</v>
      </c>
      <c r="E204" s="8" t="s">
        <v>27</v>
      </c>
      <c r="H204" s="9">
        <v>22047.8</v>
      </c>
      <c r="I204" s="5" t="s">
        <v>28</v>
      </c>
      <c r="J204" s="5" t="s">
        <v>62</v>
      </c>
    </row>
    <row r="205" spans="1:10">
      <c r="A205" s="5" t="s">
        <v>438</v>
      </c>
      <c r="B205" s="6">
        <v>44935.77461670139</v>
      </c>
      <c r="C205" s="5" t="s">
        <v>45</v>
      </c>
      <c r="D205" s="15">
        <v>51717253204</v>
      </c>
      <c r="E205" s="8" t="s">
        <v>27</v>
      </c>
      <c r="H205" s="9">
        <v>62179.05</v>
      </c>
      <c r="I205" s="5" t="s">
        <v>28</v>
      </c>
      <c r="J205" s="8" t="s">
        <v>55</v>
      </c>
    </row>
    <row r="206" spans="1:10">
      <c r="A206" s="5" t="s">
        <v>438</v>
      </c>
      <c r="B206" s="6">
        <v>44935.77461670139</v>
      </c>
      <c r="C206" s="5" t="s">
        <v>45</v>
      </c>
      <c r="D206" s="7">
        <v>470123</v>
      </c>
      <c r="E206" s="8" t="s">
        <v>27</v>
      </c>
      <c r="H206" s="9">
        <v>69463.899999999994</v>
      </c>
      <c r="I206" s="5" t="s">
        <v>28</v>
      </c>
      <c r="J206" s="5" t="s">
        <v>63</v>
      </c>
    </row>
    <row r="207" spans="1:10">
      <c r="A207" s="5" t="s">
        <v>438</v>
      </c>
      <c r="B207" s="6">
        <v>44935.77461670139</v>
      </c>
      <c r="C207" s="5" t="s">
        <v>45</v>
      </c>
      <c r="D207" s="7">
        <v>578786</v>
      </c>
      <c r="E207" s="8" t="s">
        <v>27</v>
      </c>
      <c r="H207" s="9">
        <v>3450</v>
      </c>
      <c r="I207" s="5" t="s">
        <v>28</v>
      </c>
      <c r="J207" s="5" t="s">
        <v>64</v>
      </c>
    </row>
    <row r="208" spans="1:10">
      <c r="A208" s="5" t="s">
        <v>438</v>
      </c>
      <c r="B208" s="6">
        <v>44935.77461670139</v>
      </c>
      <c r="C208" s="5" t="s">
        <v>45</v>
      </c>
      <c r="D208" s="7"/>
      <c r="E208" s="8"/>
      <c r="F208" s="9">
        <v>26851</v>
      </c>
      <c r="I208" s="10" t="s">
        <v>9</v>
      </c>
      <c r="J208" s="5" t="s">
        <v>64</v>
      </c>
    </row>
    <row r="209" spans="1:10">
      <c r="A209" s="5" t="s">
        <v>438</v>
      </c>
      <c r="B209" s="6">
        <v>44935.77461670139</v>
      </c>
      <c r="C209" s="5" t="s">
        <v>45</v>
      </c>
      <c r="D209" s="7"/>
      <c r="E209" s="8"/>
      <c r="F209" s="9">
        <v>11602</v>
      </c>
      <c r="I209" s="10" t="s">
        <v>9</v>
      </c>
      <c r="J209" s="8" t="s">
        <v>59</v>
      </c>
    </row>
    <row r="210" spans="1:10">
      <c r="A210" s="11" t="s">
        <v>22</v>
      </c>
      <c r="B210" s="3"/>
      <c r="C210" s="3"/>
      <c r="D210" s="7"/>
      <c r="E210" s="8"/>
      <c r="F210" s="37">
        <f>SUM(F203:G209)</f>
        <v>50474.2</v>
      </c>
      <c r="H210" s="9"/>
      <c r="I210" s="10"/>
      <c r="J210" s="5"/>
    </row>
    <row r="211" spans="1:10" ht="15.75">
      <c r="A211" s="13" t="s">
        <v>23</v>
      </c>
      <c r="B211" s="13" t="s">
        <v>24</v>
      </c>
      <c r="C211" s="13" t="s">
        <v>25</v>
      </c>
      <c r="D211" s="14">
        <v>112569693</v>
      </c>
      <c r="E211" s="8"/>
      <c r="H211" s="9"/>
      <c r="I211" s="10"/>
      <c r="J211" s="5"/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474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95" t="s">
        <v>0</v>
      </c>
      <c r="B216" s="95" t="s">
        <v>2</v>
      </c>
      <c r="C216" s="95" t="s">
        <v>3</v>
      </c>
      <c r="D216" s="95" t="s">
        <v>4</v>
      </c>
      <c r="E216" s="95" t="s">
        <v>5</v>
      </c>
      <c r="F216" s="97" t="s">
        <v>6</v>
      </c>
      <c r="G216" s="98"/>
      <c r="H216" s="99"/>
      <c r="I216" s="95" t="s">
        <v>7</v>
      </c>
      <c r="J216" s="95" t="s">
        <v>8</v>
      </c>
    </row>
    <row r="217" spans="1:10">
      <c r="A217" s="96"/>
      <c r="B217" s="96"/>
      <c r="C217" s="96"/>
      <c r="D217" s="96"/>
      <c r="E217" s="96"/>
      <c r="F217" s="4" t="s">
        <v>9</v>
      </c>
      <c r="G217" s="4" t="s">
        <v>10</v>
      </c>
      <c r="H217" s="4" t="s">
        <v>11</v>
      </c>
      <c r="I217" s="96"/>
      <c r="J217" s="96"/>
    </row>
    <row r="218" spans="1:10">
      <c r="A218" s="5" t="s">
        <v>480</v>
      </c>
      <c r="B218" s="6">
        <v>44936.503701759262</v>
      </c>
      <c r="C218" s="5" t="s">
        <v>45</v>
      </c>
      <c r="D218" s="10"/>
      <c r="E218" s="8"/>
      <c r="F218" s="9">
        <v>14037.2</v>
      </c>
      <c r="I218" s="10" t="s">
        <v>9</v>
      </c>
      <c r="J218" s="8" t="s">
        <v>48</v>
      </c>
    </row>
    <row r="219" spans="1:10">
      <c r="A219" s="5" t="s">
        <v>480</v>
      </c>
      <c r="B219" s="6">
        <v>44936.503701759262</v>
      </c>
      <c r="C219" s="5" t="s">
        <v>45</v>
      </c>
      <c r="D219" s="10"/>
      <c r="E219" s="8"/>
      <c r="F219" s="9">
        <v>8247.4</v>
      </c>
      <c r="I219" s="10" t="s">
        <v>9</v>
      </c>
      <c r="J219" s="5" t="s">
        <v>49</v>
      </c>
    </row>
    <row r="220" spans="1:10">
      <c r="A220" s="5" t="s">
        <v>480</v>
      </c>
      <c r="B220" s="6">
        <v>44936.503701759262</v>
      </c>
      <c r="C220" s="5" t="s">
        <v>45</v>
      </c>
      <c r="D220" s="10"/>
      <c r="E220" s="8"/>
      <c r="F220" s="9">
        <v>11125.6</v>
      </c>
      <c r="I220" s="10" t="s">
        <v>9</v>
      </c>
      <c r="J220" s="8" t="s">
        <v>50</v>
      </c>
    </row>
    <row r="221" spans="1:10">
      <c r="A221" s="5" t="s">
        <v>480</v>
      </c>
      <c r="B221" s="6">
        <v>44936.503701759262</v>
      </c>
      <c r="C221" s="5" t="s">
        <v>45</v>
      </c>
      <c r="D221" s="10"/>
      <c r="E221" s="8"/>
      <c r="F221" s="9">
        <v>2265.6999999999998</v>
      </c>
      <c r="I221" s="10" t="s">
        <v>9</v>
      </c>
      <c r="J221" s="8" t="s">
        <v>51</v>
      </c>
    </row>
    <row r="222" spans="1:10">
      <c r="A222" s="5" t="s">
        <v>480</v>
      </c>
      <c r="B222" s="6">
        <v>44936.503701759262</v>
      </c>
      <c r="C222" s="5" t="s">
        <v>45</v>
      </c>
      <c r="D222" s="10"/>
      <c r="E222" s="8"/>
      <c r="F222" s="9">
        <v>5327</v>
      </c>
      <c r="I222" s="10" t="s">
        <v>9</v>
      </c>
      <c r="J222" s="5" t="s">
        <v>52</v>
      </c>
    </row>
    <row r="223" spans="1:10">
      <c r="A223" s="5" t="s">
        <v>480</v>
      </c>
      <c r="B223" s="6">
        <v>44936.503701759262</v>
      </c>
      <c r="C223" s="5" t="s">
        <v>45</v>
      </c>
      <c r="D223" s="10"/>
      <c r="E223" s="8"/>
      <c r="F223" s="9">
        <v>11969.8</v>
      </c>
      <c r="I223" s="10" t="s">
        <v>9</v>
      </c>
      <c r="J223" s="8" t="s">
        <v>232</v>
      </c>
    </row>
    <row r="224" spans="1:10">
      <c r="A224" s="5" t="s">
        <v>480</v>
      </c>
      <c r="B224" s="6">
        <v>44936.503701759262</v>
      </c>
      <c r="C224" s="5" t="s">
        <v>45</v>
      </c>
      <c r="D224" s="10"/>
      <c r="E224" s="8"/>
      <c r="F224" s="9">
        <v>14397.5</v>
      </c>
      <c r="I224" s="10" t="s">
        <v>9</v>
      </c>
      <c r="J224" s="8" t="s">
        <v>54</v>
      </c>
    </row>
    <row r="225" spans="1:10">
      <c r="A225" s="5" t="s">
        <v>480</v>
      </c>
      <c r="B225" s="6">
        <v>44936.503701759262</v>
      </c>
      <c r="C225" s="5" t="s">
        <v>45</v>
      </c>
      <c r="D225" s="10"/>
      <c r="E225" s="8"/>
      <c r="F225" s="9">
        <v>510.3</v>
      </c>
      <c r="I225" s="10" t="s">
        <v>9</v>
      </c>
      <c r="J225" s="5" t="s">
        <v>330</v>
      </c>
    </row>
    <row r="226" spans="1:10">
      <c r="A226" s="5" t="s">
        <v>480</v>
      </c>
      <c r="B226" s="6">
        <v>44936.503701759262</v>
      </c>
      <c r="C226" s="5" t="s">
        <v>45</v>
      </c>
      <c r="D226" s="10"/>
      <c r="E226" s="8"/>
      <c r="F226" s="9">
        <v>1984.8</v>
      </c>
      <c r="I226" s="10" t="s">
        <v>9</v>
      </c>
      <c r="J226" s="8" t="s">
        <v>56</v>
      </c>
    </row>
    <row r="227" spans="1:10">
      <c r="A227" s="5" t="s">
        <v>480</v>
      </c>
      <c r="B227" s="6">
        <v>44936.503701759262</v>
      </c>
      <c r="C227" s="5" t="s">
        <v>45</v>
      </c>
      <c r="D227" s="10"/>
      <c r="E227" s="8"/>
      <c r="F227" s="9">
        <v>13552.9</v>
      </c>
      <c r="I227" s="10" t="s">
        <v>9</v>
      </c>
      <c r="J227" s="8" t="s">
        <v>58</v>
      </c>
    </row>
    <row r="228" spans="1:10">
      <c r="A228" s="5" t="s">
        <v>480</v>
      </c>
      <c r="B228" s="6">
        <v>44936.503701759262</v>
      </c>
      <c r="C228" s="5" t="s">
        <v>45</v>
      </c>
      <c r="D228" s="10"/>
      <c r="E228" s="8"/>
      <c r="F228" s="9">
        <v>9233.2999999999993</v>
      </c>
      <c r="I228" s="10" t="s">
        <v>9</v>
      </c>
      <c r="J228" s="8" t="s">
        <v>59</v>
      </c>
    </row>
    <row r="229" spans="1:10">
      <c r="A229" s="11" t="s">
        <v>22</v>
      </c>
      <c r="B229" s="3"/>
      <c r="C229" s="3"/>
      <c r="D229" s="7"/>
      <c r="E229" s="8"/>
      <c r="F229" s="12">
        <f>SUM(F218:G228)</f>
        <v>92651.5</v>
      </c>
      <c r="H229" s="9"/>
      <c r="I229" s="10"/>
      <c r="J229" s="5"/>
    </row>
    <row r="230" spans="1:10" ht="15.75">
      <c r="A230" s="13" t="s">
        <v>23</v>
      </c>
      <c r="B230" s="13" t="s">
        <v>24</v>
      </c>
      <c r="C230" s="13" t="s">
        <v>25</v>
      </c>
      <c r="D230" s="14">
        <v>112569694</v>
      </c>
      <c r="E230" s="8"/>
      <c r="H230" s="9"/>
      <c r="I230" s="10"/>
      <c r="J230" s="5"/>
    </row>
    <row r="231" spans="1:10">
      <c r="A231" s="5"/>
      <c r="B231" s="6"/>
      <c r="C231" s="5"/>
      <c r="D231" s="7"/>
      <c r="E231" s="8"/>
      <c r="H231" s="9"/>
      <c r="I231" s="10"/>
      <c r="J231" s="5"/>
    </row>
    <row r="232" spans="1:10">
      <c r="A232" s="5"/>
      <c r="B232" s="6"/>
      <c r="C232" s="5"/>
      <c r="D232" s="7"/>
      <c r="E232" s="8"/>
      <c r="H232" s="9"/>
      <c r="I232" s="10"/>
      <c r="J232" s="5"/>
    </row>
    <row r="233" spans="1:10">
      <c r="A233" s="5" t="s">
        <v>479</v>
      </c>
      <c r="B233" s="6">
        <v>44936.749428888892</v>
      </c>
      <c r="C233" s="5" t="s">
        <v>45</v>
      </c>
      <c r="D233" s="7">
        <v>34620368</v>
      </c>
      <c r="E233" s="5" t="s">
        <v>31</v>
      </c>
      <c r="H233" s="9">
        <v>4034.83</v>
      </c>
      <c r="I233" s="5" t="s">
        <v>28</v>
      </c>
      <c r="J233" s="8" t="s">
        <v>55</v>
      </c>
    </row>
    <row r="234" spans="1:10">
      <c r="A234" s="5" t="s">
        <v>479</v>
      </c>
      <c r="B234" s="6">
        <v>44936.749428888892</v>
      </c>
      <c r="C234" s="5" t="s">
        <v>45</v>
      </c>
      <c r="D234" s="15">
        <v>14557595488</v>
      </c>
      <c r="E234" s="5" t="s">
        <v>61</v>
      </c>
      <c r="H234" s="9">
        <v>28440</v>
      </c>
      <c r="I234" s="5" t="s">
        <v>28</v>
      </c>
      <c r="J234" s="8" t="s">
        <v>55</v>
      </c>
    </row>
    <row r="235" spans="1:10">
      <c r="A235" s="5" t="s">
        <v>479</v>
      </c>
      <c r="B235" s="6">
        <v>44936.749428888892</v>
      </c>
      <c r="C235" s="5" t="s">
        <v>45</v>
      </c>
      <c r="D235" s="15">
        <v>51717240211</v>
      </c>
      <c r="E235" s="8" t="s">
        <v>27</v>
      </c>
      <c r="H235" s="9">
        <v>21128.37</v>
      </c>
      <c r="I235" s="5" t="s">
        <v>28</v>
      </c>
      <c r="J235" s="8" t="s">
        <v>55</v>
      </c>
    </row>
    <row r="236" spans="1:10">
      <c r="A236" s="5" t="s">
        <v>479</v>
      </c>
      <c r="B236" s="6">
        <v>44936.749428888892</v>
      </c>
      <c r="C236" s="5" t="s">
        <v>45</v>
      </c>
      <c r="D236" s="15">
        <v>45133101661</v>
      </c>
      <c r="E236" s="8" t="s">
        <v>27</v>
      </c>
      <c r="H236" s="9">
        <v>3529.5</v>
      </c>
      <c r="I236" s="5" t="s">
        <v>28</v>
      </c>
      <c r="J236" s="5" t="s">
        <v>62</v>
      </c>
    </row>
    <row r="237" spans="1:10">
      <c r="A237" s="5" t="s">
        <v>479</v>
      </c>
      <c r="B237" s="6">
        <v>44936.749428888892</v>
      </c>
      <c r="C237" s="5" t="s">
        <v>45</v>
      </c>
      <c r="D237" s="7">
        <v>346457761</v>
      </c>
      <c r="E237" s="5" t="s">
        <v>31</v>
      </c>
      <c r="H237" s="9">
        <v>3549.22</v>
      </c>
      <c r="I237" s="5" t="s">
        <v>28</v>
      </c>
      <c r="J237" s="8" t="s">
        <v>55</v>
      </c>
    </row>
    <row r="238" spans="1:10">
      <c r="A238" s="5" t="s">
        <v>479</v>
      </c>
      <c r="B238" s="6">
        <v>44936.749428888892</v>
      </c>
      <c r="C238" s="5" t="s">
        <v>45</v>
      </c>
      <c r="D238" s="7">
        <v>346457762</v>
      </c>
      <c r="E238" s="5" t="s">
        <v>31</v>
      </c>
      <c r="H238" s="9">
        <v>34750.78</v>
      </c>
      <c r="I238" s="5" t="s">
        <v>28</v>
      </c>
      <c r="J238" s="8" t="s">
        <v>55</v>
      </c>
    </row>
    <row r="239" spans="1:10">
      <c r="A239" s="5" t="s">
        <v>479</v>
      </c>
      <c r="B239" s="6">
        <v>44936.749428888892</v>
      </c>
      <c r="C239" s="5" t="s">
        <v>45</v>
      </c>
      <c r="D239" s="7">
        <v>346506911</v>
      </c>
      <c r="E239" s="5" t="s">
        <v>31</v>
      </c>
      <c r="H239" s="9">
        <v>3616.2</v>
      </c>
      <c r="I239" s="5" t="s">
        <v>28</v>
      </c>
      <c r="J239" s="8" t="s">
        <v>55</v>
      </c>
    </row>
    <row r="240" spans="1:10">
      <c r="A240" s="5" t="s">
        <v>479</v>
      </c>
      <c r="B240" s="6">
        <v>44936.749428888892</v>
      </c>
      <c r="C240" s="5" t="s">
        <v>45</v>
      </c>
      <c r="D240" s="7">
        <v>346506912</v>
      </c>
      <c r="E240" s="5" t="s">
        <v>31</v>
      </c>
      <c r="H240" s="9">
        <v>25043.8</v>
      </c>
      <c r="I240" s="5" t="s">
        <v>28</v>
      </c>
      <c r="J240" s="8" t="s">
        <v>55</v>
      </c>
    </row>
    <row r="241" spans="1:10">
      <c r="A241" s="5" t="s">
        <v>479</v>
      </c>
      <c r="B241" s="6">
        <v>44936.749428888892</v>
      </c>
      <c r="C241" s="5" t="s">
        <v>45</v>
      </c>
      <c r="D241" s="7"/>
      <c r="E241" s="8"/>
      <c r="F241" s="9">
        <v>71782.399999999994</v>
      </c>
      <c r="I241" s="10" t="s">
        <v>9</v>
      </c>
      <c r="J241" s="5" t="s">
        <v>62</v>
      </c>
    </row>
    <row r="242" spans="1:10">
      <c r="A242" s="5" t="s">
        <v>479</v>
      </c>
      <c r="B242" s="6">
        <v>44936.749428888892</v>
      </c>
      <c r="C242" s="5" t="s">
        <v>45</v>
      </c>
      <c r="D242" s="7"/>
      <c r="E242" s="8"/>
      <c r="F242" s="9">
        <v>15088.3</v>
      </c>
      <c r="I242" s="10" t="s">
        <v>9</v>
      </c>
      <c r="J242" s="5" t="s">
        <v>64</v>
      </c>
    </row>
    <row r="243" spans="1:10">
      <c r="A243" s="5" t="s">
        <v>479</v>
      </c>
      <c r="B243" s="6">
        <v>44936.749428888892</v>
      </c>
      <c r="C243" s="5" t="s">
        <v>45</v>
      </c>
      <c r="D243" s="7"/>
      <c r="E243" s="8"/>
      <c r="F243" s="9">
        <v>99877.7</v>
      </c>
      <c r="I243" s="10" t="s">
        <v>9</v>
      </c>
      <c r="J243" s="5" t="s">
        <v>63</v>
      </c>
    </row>
    <row r="244" spans="1:10">
      <c r="A244" s="11" t="s">
        <v>22</v>
      </c>
      <c r="B244" s="3"/>
      <c r="C244" s="3"/>
      <c r="D244" s="19">
        <f>184660.4+2088</f>
        <v>186748.4</v>
      </c>
      <c r="E244" s="8"/>
      <c r="F244" s="12">
        <f>SUM(F233:G243)</f>
        <v>186748.4</v>
      </c>
      <c r="H244" s="9"/>
      <c r="I244" s="10"/>
      <c r="J244" s="5"/>
    </row>
    <row r="245" spans="1:10">
      <c r="A245" s="13" t="s">
        <v>23</v>
      </c>
      <c r="B245" s="13" t="s">
        <v>24</v>
      </c>
      <c r="C245" s="13" t="s">
        <v>25</v>
      </c>
      <c r="D245" s="7"/>
      <c r="E245" s="8"/>
      <c r="H245" s="9"/>
      <c r="I245" s="10"/>
      <c r="J245" s="5"/>
    </row>
    <row r="246" spans="1:10" ht="15.75">
      <c r="D246" s="14">
        <v>112576538</v>
      </c>
    </row>
    <row r="247" spans="1:10" ht="15.75">
      <c r="D247" s="14">
        <v>112576660</v>
      </c>
    </row>
    <row r="249" spans="1:10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3" t="s">
        <v>508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95" t="s">
        <v>0</v>
      </c>
      <c r="B251" s="95" t="s">
        <v>2</v>
      </c>
      <c r="C251" s="95" t="s">
        <v>3</v>
      </c>
      <c r="D251" s="95" t="s">
        <v>4</v>
      </c>
      <c r="E251" s="95" t="s">
        <v>5</v>
      </c>
      <c r="F251" s="97" t="s">
        <v>6</v>
      </c>
      <c r="G251" s="98"/>
      <c r="H251" s="99"/>
      <c r="I251" s="95" t="s">
        <v>7</v>
      </c>
      <c r="J251" s="95" t="s">
        <v>8</v>
      </c>
    </row>
    <row r="252" spans="1:10">
      <c r="A252" s="96"/>
      <c r="B252" s="96"/>
      <c r="C252" s="96"/>
      <c r="D252" s="96"/>
      <c r="E252" s="96"/>
      <c r="F252" s="4" t="s">
        <v>9</v>
      </c>
      <c r="G252" s="4" t="s">
        <v>10</v>
      </c>
      <c r="H252" s="4" t="s">
        <v>11</v>
      </c>
      <c r="I252" s="96"/>
      <c r="J252" s="96"/>
    </row>
    <row r="253" spans="1:10">
      <c r="A253" s="5" t="s">
        <v>515</v>
      </c>
      <c r="B253" s="6">
        <v>44937.542143842591</v>
      </c>
      <c r="C253" s="5" t="s">
        <v>45</v>
      </c>
      <c r="D253" s="7"/>
      <c r="E253" s="8"/>
      <c r="F253" s="9">
        <v>16785.3</v>
      </c>
      <c r="I253" s="10" t="s">
        <v>9</v>
      </c>
      <c r="J253" s="8" t="s">
        <v>48</v>
      </c>
    </row>
    <row r="254" spans="1:10">
      <c r="A254" s="5" t="s">
        <v>515</v>
      </c>
      <c r="B254" s="6">
        <v>44937.542143842591</v>
      </c>
      <c r="C254" s="5" t="s">
        <v>45</v>
      </c>
      <c r="D254" s="7"/>
      <c r="E254" s="8"/>
      <c r="F254" s="9">
        <v>9050.2999999999993</v>
      </c>
      <c r="I254" s="10" t="s">
        <v>9</v>
      </c>
      <c r="J254" s="5" t="s">
        <v>49</v>
      </c>
    </row>
    <row r="255" spans="1:10">
      <c r="A255" s="5" t="s">
        <v>515</v>
      </c>
      <c r="B255" s="6">
        <v>44937.542143842591</v>
      </c>
      <c r="C255" s="5" t="s">
        <v>45</v>
      </c>
      <c r="D255" s="7"/>
      <c r="E255" s="8"/>
      <c r="F255" s="9">
        <v>6403.4</v>
      </c>
      <c r="I255" s="10" t="s">
        <v>9</v>
      </c>
      <c r="J255" s="8" t="s">
        <v>50</v>
      </c>
    </row>
    <row r="256" spans="1:10">
      <c r="A256" s="5" t="s">
        <v>515</v>
      </c>
      <c r="B256" s="6">
        <v>44937.542143842591</v>
      </c>
      <c r="C256" s="5" t="s">
        <v>45</v>
      </c>
      <c r="D256" s="7"/>
      <c r="E256" s="8"/>
      <c r="F256" s="9">
        <v>14668.9</v>
      </c>
      <c r="I256" s="10" t="s">
        <v>9</v>
      </c>
      <c r="J256" s="8" t="s">
        <v>51</v>
      </c>
    </row>
    <row r="257" spans="1:10">
      <c r="A257" s="5" t="s">
        <v>515</v>
      </c>
      <c r="B257" s="6">
        <v>44937.542143842591</v>
      </c>
      <c r="C257" s="5" t="s">
        <v>45</v>
      </c>
      <c r="D257" s="7"/>
      <c r="E257" s="8"/>
      <c r="F257" s="9">
        <v>28432.6</v>
      </c>
      <c r="I257" s="10" t="s">
        <v>9</v>
      </c>
      <c r="J257" s="5" t="s">
        <v>52</v>
      </c>
    </row>
    <row r="258" spans="1:10">
      <c r="A258" s="5" t="s">
        <v>515</v>
      </c>
      <c r="B258" s="6">
        <v>44937.542143842591</v>
      </c>
      <c r="C258" s="5" t="s">
        <v>45</v>
      </c>
      <c r="D258" s="7"/>
      <c r="E258" s="8"/>
      <c r="F258" s="9">
        <v>18319.5</v>
      </c>
      <c r="I258" s="10" t="s">
        <v>9</v>
      </c>
      <c r="J258" s="8" t="s">
        <v>232</v>
      </c>
    </row>
    <row r="259" spans="1:10">
      <c r="A259" s="5" t="s">
        <v>515</v>
      </c>
      <c r="B259" s="6">
        <v>44937.542143842591</v>
      </c>
      <c r="C259" s="5" t="s">
        <v>45</v>
      </c>
      <c r="D259" s="7"/>
      <c r="E259" s="8"/>
      <c r="F259" s="9">
        <v>33803.599999999999</v>
      </c>
      <c r="I259" s="10" t="s">
        <v>9</v>
      </c>
      <c r="J259" s="8" t="s">
        <v>54</v>
      </c>
    </row>
    <row r="260" spans="1:10">
      <c r="A260" s="5" t="s">
        <v>515</v>
      </c>
      <c r="B260" s="6">
        <v>44937.542143842591</v>
      </c>
      <c r="C260" s="5" t="s">
        <v>45</v>
      </c>
      <c r="D260" s="7"/>
      <c r="E260" s="8"/>
      <c r="F260" s="9">
        <v>3490.4</v>
      </c>
      <c r="I260" s="10" t="s">
        <v>9</v>
      </c>
      <c r="J260" s="5" t="s">
        <v>330</v>
      </c>
    </row>
    <row r="261" spans="1:10">
      <c r="A261" s="5" t="s">
        <v>515</v>
      </c>
      <c r="B261" s="6">
        <v>44937.542143842591</v>
      </c>
      <c r="C261" s="5" t="s">
        <v>45</v>
      </c>
      <c r="D261" s="7"/>
      <c r="E261" s="8"/>
      <c r="F261" s="9">
        <v>33940.5</v>
      </c>
      <c r="I261" s="10" t="s">
        <v>9</v>
      </c>
      <c r="J261" s="8" t="s">
        <v>56</v>
      </c>
    </row>
    <row r="262" spans="1:10">
      <c r="A262" s="5" t="s">
        <v>515</v>
      </c>
      <c r="B262" s="6">
        <v>44937.542143842591</v>
      </c>
      <c r="C262" s="5" t="s">
        <v>45</v>
      </c>
      <c r="D262" s="7"/>
      <c r="E262" s="8"/>
      <c r="F262" s="9">
        <v>65737</v>
      </c>
      <c r="I262" s="10" t="s">
        <v>9</v>
      </c>
      <c r="J262" s="8" t="s">
        <v>57</v>
      </c>
    </row>
    <row r="263" spans="1:10">
      <c r="A263" s="5" t="s">
        <v>515</v>
      </c>
      <c r="B263" s="6">
        <v>44937.542143842591</v>
      </c>
      <c r="C263" s="5" t="s">
        <v>45</v>
      </c>
      <c r="D263" s="7"/>
      <c r="E263" s="8"/>
      <c r="F263" s="9">
        <v>8576.5</v>
      </c>
      <c r="I263" s="10" t="s">
        <v>9</v>
      </c>
      <c r="J263" s="8" t="s">
        <v>58</v>
      </c>
    </row>
    <row r="264" spans="1:10">
      <c r="A264" s="5" t="s">
        <v>515</v>
      </c>
      <c r="B264" s="6">
        <v>44937.542143842591</v>
      </c>
      <c r="C264" s="5" t="s">
        <v>45</v>
      </c>
      <c r="D264" s="7"/>
      <c r="E264" s="8"/>
      <c r="F264" s="9">
        <v>11537</v>
      </c>
      <c r="I264" s="10" t="s">
        <v>9</v>
      </c>
      <c r="J264" s="8" t="s">
        <v>59</v>
      </c>
    </row>
    <row r="265" spans="1:10">
      <c r="A265" s="11" t="s">
        <v>22</v>
      </c>
      <c r="B265" s="3"/>
      <c r="C265" s="3"/>
      <c r="D265" s="7"/>
      <c r="E265" s="8"/>
      <c r="F265" s="37">
        <f>SUM(F253:G264)</f>
        <v>250745</v>
      </c>
      <c r="H265" s="9"/>
      <c r="I265" s="10"/>
      <c r="J265" s="8"/>
    </row>
    <row r="266" spans="1:10" ht="15.75">
      <c r="A266" s="13" t="s">
        <v>23</v>
      </c>
      <c r="B266" s="13" t="s">
        <v>24</v>
      </c>
      <c r="C266" s="13" t="s">
        <v>25</v>
      </c>
      <c r="D266" s="14">
        <v>112576540</v>
      </c>
      <c r="E266" s="8"/>
      <c r="H266" s="9"/>
      <c r="I266" s="10"/>
      <c r="J266" s="8"/>
    </row>
    <row r="267" spans="1:10">
      <c r="A267" s="5"/>
      <c r="B267" s="6"/>
      <c r="C267" s="5"/>
      <c r="D267" s="7"/>
      <c r="E267" s="8"/>
      <c r="H267" s="9"/>
      <c r="I267" s="10"/>
      <c r="J267" s="8"/>
    </row>
    <row r="268" spans="1:10">
      <c r="A268" s="5"/>
      <c r="B268" s="6"/>
      <c r="C268" s="5"/>
      <c r="D268" s="7"/>
      <c r="E268" s="8"/>
      <c r="H268" s="9"/>
      <c r="I268" s="10"/>
      <c r="J268" s="8"/>
    </row>
    <row r="269" spans="1:10">
      <c r="A269" s="5" t="s">
        <v>514</v>
      </c>
      <c r="B269" s="6">
        <v>44937.689177233799</v>
      </c>
      <c r="C269" s="5" t="s">
        <v>45</v>
      </c>
      <c r="D269" s="15">
        <v>45173164048</v>
      </c>
      <c r="E269" s="8" t="s">
        <v>27</v>
      </c>
      <c r="H269" s="9">
        <v>3944</v>
      </c>
      <c r="I269" s="5" t="s">
        <v>28</v>
      </c>
      <c r="J269" s="8" t="s">
        <v>55</v>
      </c>
    </row>
    <row r="270" spans="1:10">
      <c r="A270" s="5" t="s">
        <v>513</v>
      </c>
      <c r="B270" s="6">
        <v>44937.689177233799</v>
      </c>
      <c r="C270" s="5" t="s">
        <v>45</v>
      </c>
      <c r="D270" s="15">
        <v>45133105895</v>
      </c>
      <c r="E270" s="8" t="s">
        <v>27</v>
      </c>
      <c r="H270" s="9">
        <v>500</v>
      </c>
      <c r="I270" s="5" t="s">
        <v>28</v>
      </c>
      <c r="J270" s="5" t="s">
        <v>63</v>
      </c>
    </row>
    <row r="271" spans="1:10">
      <c r="A271" s="5" t="s">
        <v>513</v>
      </c>
      <c r="B271" s="6">
        <v>44937.689177233799</v>
      </c>
      <c r="C271" s="5" t="s">
        <v>45</v>
      </c>
      <c r="D271" s="15">
        <v>30834932101</v>
      </c>
      <c r="E271" s="5" t="s">
        <v>31</v>
      </c>
      <c r="H271" s="9">
        <v>12260.66</v>
      </c>
      <c r="I271" s="5" t="s">
        <v>28</v>
      </c>
      <c r="J271" s="8" t="s">
        <v>55</v>
      </c>
    </row>
    <row r="272" spans="1:10">
      <c r="A272" s="5" t="s">
        <v>513</v>
      </c>
      <c r="B272" s="6">
        <v>44937.689177233799</v>
      </c>
      <c r="C272" s="5" t="s">
        <v>45</v>
      </c>
      <c r="D272" s="15">
        <v>30834932102</v>
      </c>
      <c r="E272" s="5" t="s">
        <v>31</v>
      </c>
      <c r="H272" s="9">
        <v>8313.51</v>
      </c>
      <c r="I272" s="5" t="s">
        <v>28</v>
      </c>
      <c r="J272" s="8" t="s">
        <v>55</v>
      </c>
    </row>
    <row r="273" spans="1:10">
      <c r="A273" s="5" t="s">
        <v>513</v>
      </c>
      <c r="B273" s="6">
        <v>44937.689177233799</v>
      </c>
      <c r="C273" s="5" t="s">
        <v>45</v>
      </c>
      <c r="D273" s="15">
        <v>30834932103</v>
      </c>
      <c r="E273" s="5" t="s">
        <v>31</v>
      </c>
      <c r="H273" s="9">
        <v>2549.27</v>
      </c>
      <c r="I273" s="5" t="s">
        <v>28</v>
      </c>
      <c r="J273" s="8" t="s">
        <v>55</v>
      </c>
    </row>
    <row r="274" spans="1:10">
      <c r="A274" s="5" t="s">
        <v>513</v>
      </c>
      <c r="B274" s="6">
        <v>44937.689177233799</v>
      </c>
      <c r="C274" s="5" t="s">
        <v>45</v>
      </c>
      <c r="D274" s="7">
        <v>470437</v>
      </c>
      <c r="E274" s="8" t="s">
        <v>27</v>
      </c>
      <c r="H274" s="9">
        <v>10362.799999999999</v>
      </c>
      <c r="I274" s="5" t="s">
        <v>28</v>
      </c>
      <c r="J274" s="5" t="s">
        <v>63</v>
      </c>
    </row>
    <row r="275" spans="1:10">
      <c r="A275" s="5" t="s">
        <v>513</v>
      </c>
      <c r="B275" s="6">
        <v>44937.689177233799</v>
      </c>
      <c r="C275" s="5" t="s">
        <v>45</v>
      </c>
      <c r="D275" s="7">
        <v>437440</v>
      </c>
      <c r="E275" s="8" t="s">
        <v>27</v>
      </c>
      <c r="H275" s="9">
        <v>59755.6</v>
      </c>
      <c r="I275" s="5" t="s">
        <v>28</v>
      </c>
      <c r="J275" s="5" t="s">
        <v>62</v>
      </c>
    </row>
    <row r="276" spans="1:10">
      <c r="A276" s="5" t="s">
        <v>513</v>
      </c>
      <c r="B276" s="6">
        <v>44937.689177233799</v>
      </c>
      <c r="C276" s="5" t="s">
        <v>45</v>
      </c>
      <c r="D276" s="7">
        <v>437442</v>
      </c>
      <c r="E276" s="8" t="s">
        <v>27</v>
      </c>
      <c r="H276" s="9">
        <v>1048.0999999999999</v>
      </c>
      <c r="I276" s="5" t="s">
        <v>28</v>
      </c>
      <c r="J276" s="5" t="s">
        <v>64</v>
      </c>
    </row>
    <row r="277" spans="1:10">
      <c r="A277" s="5" t="s">
        <v>513</v>
      </c>
      <c r="B277" s="6">
        <v>44937.689177233799</v>
      </c>
      <c r="C277" s="5" t="s">
        <v>45</v>
      </c>
      <c r="D277" s="7"/>
      <c r="E277" s="8"/>
      <c r="F277" s="9">
        <v>25607.9</v>
      </c>
      <c r="I277" s="10" t="s">
        <v>9</v>
      </c>
      <c r="J277" s="5" t="s">
        <v>64</v>
      </c>
    </row>
    <row r="278" spans="1:10">
      <c r="A278" s="5" t="s">
        <v>513</v>
      </c>
      <c r="B278" s="6">
        <v>44937.689177233799</v>
      </c>
      <c r="C278" s="5" t="s">
        <v>45</v>
      </c>
      <c r="D278" s="7"/>
      <c r="E278" s="8"/>
      <c r="F278" s="9">
        <v>1291.9000000000001</v>
      </c>
      <c r="I278" s="10" t="s">
        <v>9</v>
      </c>
      <c r="J278" s="5" t="s">
        <v>63</v>
      </c>
    </row>
    <row r="279" spans="1:10">
      <c r="A279" s="11" t="s">
        <v>22</v>
      </c>
      <c r="B279" s="3"/>
      <c r="C279" s="3"/>
      <c r="D279" s="7"/>
      <c r="E279" s="8"/>
      <c r="F279" s="37">
        <f>SUM(F269:G278)</f>
        <v>26899.800000000003</v>
      </c>
      <c r="H279" s="9"/>
      <c r="I279" s="10"/>
      <c r="J279" s="8"/>
    </row>
    <row r="280" spans="1:10" ht="15.75">
      <c r="A280" s="13" t="s">
        <v>23</v>
      </c>
      <c r="B280" s="13" t="s">
        <v>24</v>
      </c>
      <c r="C280" s="13" t="s">
        <v>25</v>
      </c>
      <c r="D280" s="14">
        <v>112584159</v>
      </c>
      <c r="E280" s="8"/>
      <c r="H280" s="9"/>
      <c r="I280" s="10"/>
      <c r="J280" s="8"/>
    </row>
    <row r="281" spans="1:10">
      <c r="A281" s="5"/>
      <c r="B281" s="6"/>
      <c r="C281" s="5"/>
      <c r="D281" s="7"/>
      <c r="E281" s="8"/>
      <c r="H281" s="9"/>
      <c r="I281" s="10"/>
      <c r="J281" s="8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541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5" t="s">
        <v>0</v>
      </c>
      <c r="B285" s="95" t="s">
        <v>2</v>
      </c>
      <c r="C285" s="95" t="s">
        <v>3</v>
      </c>
      <c r="D285" s="95" t="s">
        <v>4</v>
      </c>
      <c r="E285" s="95" t="s">
        <v>5</v>
      </c>
      <c r="F285" s="97" t="s">
        <v>6</v>
      </c>
      <c r="G285" s="98"/>
      <c r="H285" s="99"/>
      <c r="I285" s="95" t="s">
        <v>7</v>
      </c>
      <c r="J285" s="95" t="s">
        <v>8</v>
      </c>
    </row>
    <row r="286" spans="1:10">
      <c r="A286" s="96"/>
      <c r="B286" s="96"/>
      <c r="C286" s="96"/>
      <c r="D286" s="96"/>
      <c r="E286" s="96"/>
      <c r="F286" s="4" t="s">
        <v>9</v>
      </c>
      <c r="G286" s="4" t="s">
        <v>10</v>
      </c>
      <c r="H286" s="4" t="s">
        <v>11</v>
      </c>
      <c r="I286" s="96"/>
      <c r="J286" s="96"/>
    </row>
    <row r="287" spans="1:10">
      <c r="A287" s="5" t="s">
        <v>551</v>
      </c>
      <c r="B287" s="6">
        <v>44938.529692974538</v>
      </c>
      <c r="C287" s="5" t="s">
        <v>45</v>
      </c>
      <c r="D287" s="7"/>
      <c r="E287" s="8"/>
      <c r="F287" s="9">
        <v>12634.2</v>
      </c>
      <c r="I287" s="10" t="s">
        <v>9</v>
      </c>
      <c r="J287" s="8" t="s">
        <v>48</v>
      </c>
    </row>
    <row r="288" spans="1:10">
      <c r="A288" s="5" t="s">
        <v>551</v>
      </c>
      <c r="B288" s="6">
        <v>44938.529692974538</v>
      </c>
      <c r="C288" s="5" t="s">
        <v>45</v>
      </c>
      <c r="D288" s="7"/>
      <c r="E288" s="8"/>
      <c r="F288" s="9">
        <v>7794.5</v>
      </c>
      <c r="I288" s="10" t="s">
        <v>9</v>
      </c>
      <c r="J288" s="5" t="s">
        <v>49</v>
      </c>
    </row>
    <row r="289" spans="1:10">
      <c r="A289" s="5" t="s">
        <v>551</v>
      </c>
      <c r="B289" s="6">
        <v>44938.529692974538</v>
      </c>
      <c r="C289" s="5" t="s">
        <v>45</v>
      </c>
      <c r="D289" s="7"/>
      <c r="E289" s="8"/>
      <c r="F289" s="9">
        <v>16405.900000000001</v>
      </c>
      <c r="I289" s="10" t="s">
        <v>9</v>
      </c>
      <c r="J289" s="8" t="s">
        <v>50</v>
      </c>
    </row>
    <row r="290" spans="1:10">
      <c r="A290" s="5" t="s">
        <v>551</v>
      </c>
      <c r="B290" s="6">
        <v>44938.529692974538</v>
      </c>
      <c r="C290" s="5" t="s">
        <v>45</v>
      </c>
      <c r="D290" s="7"/>
      <c r="E290" s="8"/>
      <c r="F290" s="9">
        <v>6289.5</v>
      </c>
      <c r="I290" s="10" t="s">
        <v>9</v>
      </c>
      <c r="J290" s="8" t="s">
        <v>51</v>
      </c>
    </row>
    <row r="291" spans="1:10">
      <c r="A291" s="5" t="s">
        <v>551</v>
      </c>
      <c r="B291" s="6">
        <v>44938.529692974538</v>
      </c>
      <c r="C291" s="5" t="s">
        <v>45</v>
      </c>
      <c r="D291" s="7"/>
      <c r="E291" s="8"/>
      <c r="F291" s="9">
        <v>17280</v>
      </c>
      <c r="I291" s="10" t="s">
        <v>9</v>
      </c>
      <c r="J291" s="5" t="s">
        <v>52</v>
      </c>
    </row>
    <row r="292" spans="1:10">
      <c r="A292" s="5" t="s">
        <v>551</v>
      </c>
      <c r="B292" s="6">
        <v>44938.529692974538</v>
      </c>
      <c r="C292" s="5" t="s">
        <v>45</v>
      </c>
      <c r="D292" s="7"/>
      <c r="E292" s="8"/>
      <c r="F292" s="9">
        <v>12705.9</v>
      </c>
      <c r="I292" s="10" t="s">
        <v>9</v>
      </c>
      <c r="J292" s="8" t="s">
        <v>232</v>
      </c>
    </row>
    <row r="293" spans="1:10">
      <c r="A293" s="5" t="s">
        <v>551</v>
      </c>
      <c r="B293" s="6">
        <v>44938.529692974538</v>
      </c>
      <c r="C293" s="5" t="s">
        <v>45</v>
      </c>
      <c r="D293" s="7"/>
      <c r="E293" s="8"/>
      <c r="F293" s="9">
        <v>32815.5</v>
      </c>
      <c r="I293" s="10" t="s">
        <v>9</v>
      </c>
      <c r="J293" s="8" t="s">
        <v>54</v>
      </c>
    </row>
    <row r="294" spans="1:10">
      <c r="A294" s="5" t="s">
        <v>551</v>
      </c>
      <c r="B294" s="6">
        <v>44938.529692974538</v>
      </c>
      <c r="C294" s="5" t="s">
        <v>45</v>
      </c>
      <c r="D294" s="7"/>
      <c r="E294" s="8"/>
      <c r="F294" s="9">
        <v>14346.4</v>
      </c>
      <c r="I294" s="10" t="s">
        <v>9</v>
      </c>
      <c r="J294" s="8" t="s">
        <v>56</v>
      </c>
    </row>
    <row r="295" spans="1:10">
      <c r="A295" s="5" t="s">
        <v>551</v>
      </c>
      <c r="B295" s="6">
        <v>44938.529692974538</v>
      </c>
      <c r="C295" s="5" t="s">
        <v>45</v>
      </c>
      <c r="D295" s="7"/>
      <c r="E295" s="8"/>
      <c r="F295" s="9">
        <v>34692.800000000003</v>
      </c>
      <c r="I295" s="10" t="s">
        <v>9</v>
      </c>
      <c r="J295" s="8" t="s">
        <v>57</v>
      </c>
    </row>
    <row r="296" spans="1:10">
      <c r="A296" s="5" t="s">
        <v>551</v>
      </c>
      <c r="B296" s="6">
        <v>44938.529692974538</v>
      </c>
      <c r="C296" s="5" t="s">
        <v>45</v>
      </c>
      <c r="D296" s="7"/>
      <c r="E296" s="8"/>
      <c r="F296" s="9">
        <v>40427</v>
      </c>
      <c r="I296" s="10" t="s">
        <v>9</v>
      </c>
      <c r="J296" s="8" t="s">
        <v>46</v>
      </c>
    </row>
    <row r="297" spans="1:10">
      <c r="A297" s="5" t="s">
        <v>551</v>
      </c>
      <c r="B297" s="6">
        <v>44938.529692974538</v>
      </c>
      <c r="C297" s="5" t="s">
        <v>45</v>
      </c>
      <c r="D297" s="7"/>
      <c r="E297" s="8"/>
      <c r="F297" s="9">
        <v>11397.4</v>
      </c>
      <c r="I297" s="10" t="s">
        <v>9</v>
      </c>
      <c r="J297" s="8" t="s">
        <v>58</v>
      </c>
    </row>
    <row r="298" spans="1:10">
      <c r="A298" s="5" t="s">
        <v>551</v>
      </c>
      <c r="B298" s="6">
        <v>44938.529692974538</v>
      </c>
      <c r="C298" s="5" t="s">
        <v>45</v>
      </c>
      <c r="D298" s="7"/>
      <c r="E298" s="8"/>
      <c r="F298" s="9">
        <v>7207.4</v>
      </c>
      <c r="I298" s="10" t="s">
        <v>9</v>
      </c>
      <c r="J298" s="8" t="s">
        <v>59</v>
      </c>
    </row>
    <row r="299" spans="1:10">
      <c r="A299" s="11" t="s">
        <v>22</v>
      </c>
      <c r="B299" s="3"/>
      <c r="C299" s="3"/>
      <c r="D299" s="7"/>
      <c r="E299" s="8"/>
      <c r="F299" s="49">
        <f>SUM(F287:G298)</f>
        <v>213996.5</v>
      </c>
      <c r="I299" s="10"/>
      <c r="J299" s="8"/>
    </row>
    <row r="300" spans="1:10" ht="15.75">
      <c r="A300" s="13" t="s">
        <v>23</v>
      </c>
      <c r="B300" s="13" t="s">
        <v>24</v>
      </c>
      <c r="C300" s="13" t="s">
        <v>25</v>
      </c>
      <c r="D300" s="14">
        <v>112584160</v>
      </c>
      <c r="E300" s="8"/>
      <c r="F300" s="9"/>
      <c r="I300" s="10"/>
      <c r="J300" s="8"/>
    </row>
    <row r="301" spans="1:10">
      <c r="A301" s="5"/>
      <c r="B301" s="6"/>
      <c r="C301" s="5"/>
      <c r="D301" s="7"/>
      <c r="E301" s="8"/>
      <c r="F301" s="9"/>
      <c r="I301" s="10"/>
      <c r="J301" s="8"/>
    </row>
    <row r="302" spans="1:10">
      <c r="A302" s="5"/>
      <c r="B302" s="6"/>
      <c r="C302" s="5"/>
      <c r="D302" s="7"/>
      <c r="E302" s="8"/>
      <c r="F302" s="9"/>
      <c r="I302" s="10"/>
      <c r="J302" s="8"/>
    </row>
    <row r="303" spans="1:10">
      <c r="A303" s="5" t="s">
        <v>550</v>
      </c>
      <c r="B303" s="6">
        <v>44938.752594999998</v>
      </c>
      <c r="C303" s="5" t="s">
        <v>45</v>
      </c>
      <c r="D303" s="15">
        <v>45133106747</v>
      </c>
      <c r="E303" s="8" t="s">
        <v>27</v>
      </c>
      <c r="H303" s="9">
        <v>5804.56</v>
      </c>
      <c r="I303" s="5" t="s">
        <v>28</v>
      </c>
      <c r="J303" s="8" t="s">
        <v>55</v>
      </c>
    </row>
    <row r="304" spans="1:10">
      <c r="A304" s="5" t="s">
        <v>550</v>
      </c>
      <c r="B304" s="6">
        <v>44938.752594999998</v>
      </c>
      <c r="C304" s="5" t="s">
        <v>45</v>
      </c>
      <c r="D304" s="7">
        <v>575901</v>
      </c>
      <c r="E304" s="8" t="s">
        <v>27</v>
      </c>
      <c r="H304" s="9">
        <v>60790.7</v>
      </c>
      <c r="I304" s="5" t="s">
        <v>28</v>
      </c>
      <c r="J304" s="5" t="s">
        <v>63</v>
      </c>
    </row>
    <row r="305" spans="1:10">
      <c r="A305" s="5" t="s">
        <v>550</v>
      </c>
      <c r="B305" s="6">
        <v>44938.752594999998</v>
      </c>
      <c r="C305" s="5" t="s">
        <v>45</v>
      </c>
      <c r="D305" s="7"/>
      <c r="E305" s="8"/>
      <c r="F305" s="9">
        <v>40633.599999999999</v>
      </c>
      <c r="I305" s="10" t="s">
        <v>9</v>
      </c>
      <c r="J305" s="5" t="s">
        <v>62</v>
      </c>
    </row>
    <row r="306" spans="1:10">
      <c r="A306" s="5" t="s">
        <v>550</v>
      </c>
      <c r="B306" s="6">
        <v>44938.752594999998</v>
      </c>
      <c r="C306" s="5" t="s">
        <v>45</v>
      </c>
      <c r="D306" s="7"/>
      <c r="E306" s="8"/>
      <c r="F306" s="9">
        <v>22419.1</v>
      </c>
      <c r="I306" s="10" t="s">
        <v>9</v>
      </c>
      <c r="J306" s="5" t="s">
        <v>64</v>
      </c>
    </row>
    <row r="307" spans="1:10">
      <c r="A307" s="5" t="s">
        <v>550</v>
      </c>
      <c r="B307" s="6">
        <v>44938.752594999998</v>
      </c>
      <c r="C307" s="5" t="s">
        <v>45</v>
      </c>
      <c r="D307" s="7"/>
      <c r="E307" s="8"/>
      <c r="F307" s="9">
        <v>8419.2999999999993</v>
      </c>
      <c r="I307" s="10" t="s">
        <v>9</v>
      </c>
      <c r="J307" s="8" t="s">
        <v>56</v>
      </c>
    </row>
    <row r="308" spans="1:10">
      <c r="A308" s="5" t="s">
        <v>550</v>
      </c>
      <c r="B308" s="6">
        <v>44938.752594999998</v>
      </c>
      <c r="C308" s="5" t="s">
        <v>45</v>
      </c>
      <c r="D308" s="7"/>
      <c r="E308" s="8"/>
      <c r="F308" s="9">
        <v>11455</v>
      </c>
      <c r="I308" s="10" t="s">
        <v>9</v>
      </c>
      <c r="J308" s="8" t="s">
        <v>58</v>
      </c>
    </row>
    <row r="309" spans="1:10">
      <c r="A309" s="11" t="s">
        <v>22</v>
      </c>
      <c r="B309" s="3"/>
      <c r="C309" s="3"/>
      <c r="D309" s="7"/>
      <c r="E309" s="8"/>
      <c r="F309" s="49">
        <f>SUM(F303:G308)</f>
        <v>82927</v>
      </c>
      <c r="I309" s="10"/>
      <c r="J309" s="8"/>
    </row>
    <row r="310" spans="1:10" ht="15.75">
      <c r="A310" s="13" t="s">
        <v>23</v>
      </c>
      <c r="B310" s="13" t="s">
        <v>24</v>
      </c>
      <c r="C310" s="13" t="s">
        <v>25</v>
      </c>
      <c r="D310" s="14">
        <v>112587122</v>
      </c>
      <c r="E310" s="8"/>
      <c r="F310" s="9"/>
      <c r="I310" s="10"/>
      <c r="J310" s="8"/>
    </row>
    <row r="313" spans="1:10">
      <c r="A313" s="1" t="s">
        <v>0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3" t="s">
        <v>585</v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95" t="s">
        <v>0</v>
      </c>
      <c r="B315" s="95" t="s">
        <v>2</v>
      </c>
      <c r="C315" s="95" t="s">
        <v>3</v>
      </c>
      <c r="D315" s="95" t="s">
        <v>4</v>
      </c>
      <c r="E315" s="95" t="s">
        <v>5</v>
      </c>
      <c r="F315" s="97" t="s">
        <v>6</v>
      </c>
      <c r="G315" s="98"/>
      <c r="H315" s="99"/>
      <c r="I315" s="95" t="s">
        <v>7</v>
      </c>
      <c r="J315" s="95" t="s">
        <v>8</v>
      </c>
    </row>
    <row r="316" spans="1:10">
      <c r="A316" s="96"/>
      <c r="B316" s="96"/>
      <c r="C316" s="96"/>
      <c r="D316" s="96"/>
      <c r="E316" s="96"/>
      <c r="F316" s="4" t="s">
        <v>9</v>
      </c>
      <c r="G316" s="4" t="s">
        <v>10</v>
      </c>
      <c r="H316" s="4" t="s">
        <v>11</v>
      </c>
      <c r="I316" s="96"/>
      <c r="J316" s="96"/>
    </row>
    <row r="317" spans="1:10">
      <c r="A317" s="5" t="s">
        <v>595</v>
      </c>
      <c r="B317" s="6">
        <v>44939.521633634256</v>
      </c>
      <c r="C317" s="5" t="s">
        <v>45</v>
      </c>
      <c r="D317" s="10"/>
      <c r="E317" s="8"/>
      <c r="F317" s="9">
        <v>13395.2</v>
      </c>
      <c r="I317" s="10" t="s">
        <v>9</v>
      </c>
      <c r="J317" s="8" t="s">
        <v>48</v>
      </c>
    </row>
    <row r="318" spans="1:10">
      <c r="A318" s="5" t="s">
        <v>595</v>
      </c>
      <c r="B318" s="6">
        <v>44939.521633634256</v>
      </c>
      <c r="C318" s="5" t="s">
        <v>45</v>
      </c>
      <c r="D318" s="10"/>
      <c r="E318" s="8"/>
      <c r="F318" s="9">
        <v>8312.4</v>
      </c>
      <c r="I318" s="10" t="s">
        <v>9</v>
      </c>
      <c r="J318" s="5" t="s">
        <v>49</v>
      </c>
    </row>
    <row r="319" spans="1:10">
      <c r="A319" s="5" t="s">
        <v>595</v>
      </c>
      <c r="B319" s="6">
        <v>44939.521633634256</v>
      </c>
      <c r="C319" s="5" t="s">
        <v>45</v>
      </c>
      <c r="D319" s="10"/>
      <c r="E319" s="8"/>
      <c r="F319" s="9">
        <v>5536</v>
      </c>
      <c r="I319" s="10" t="s">
        <v>9</v>
      </c>
      <c r="J319" s="8" t="s">
        <v>50</v>
      </c>
    </row>
    <row r="320" spans="1:10">
      <c r="A320" s="5" t="s">
        <v>595</v>
      </c>
      <c r="B320" s="6">
        <v>44939.521633634256</v>
      </c>
      <c r="C320" s="5" t="s">
        <v>45</v>
      </c>
      <c r="D320" s="10"/>
      <c r="E320" s="8"/>
      <c r="F320" s="9">
        <v>6644.5</v>
      </c>
      <c r="I320" s="10" t="s">
        <v>9</v>
      </c>
      <c r="J320" s="8" t="s">
        <v>51</v>
      </c>
    </row>
    <row r="321" spans="1:10">
      <c r="A321" s="5" t="s">
        <v>595</v>
      </c>
      <c r="B321" s="6">
        <v>44939.521633634256</v>
      </c>
      <c r="C321" s="5" t="s">
        <v>45</v>
      </c>
      <c r="D321" s="10"/>
      <c r="E321" s="8"/>
      <c r="F321" s="9">
        <v>9773.6</v>
      </c>
      <c r="I321" s="10" t="s">
        <v>9</v>
      </c>
      <c r="J321" s="5" t="s">
        <v>52</v>
      </c>
    </row>
    <row r="322" spans="1:10">
      <c r="A322" s="5" t="s">
        <v>595</v>
      </c>
      <c r="B322" s="6">
        <v>44939.521633634256</v>
      </c>
      <c r="C322" s="5" t="s">
        <v>45</v>
      </c>
      <c r="D322" s="10"/>
      <c r="E322" s="8"/>
      <c r="F322" s="9">
        <v>394</v>
      </c>
      <c r="I322" s="10" t="s">
        <v>9</v>
      </c>
      <c r="J322" s="5" t="s">
        <v>53</v>
      </c>
    </row>
    <row r="323" spans="1:10">
      <c r="A323" s="5" t="s">
        <v>595</v>
      </c>
      <c r="B323" s="6">
        <v>44939.521633634256</v>
      </c>
      <c r="C323" s="5" t="s">
        <v>45</v>
      </c>
      <c r="D323" s="10"/>
      <c r="E323" s="8"/>
      <c r="F323" s="9">
        <v>14746.3</v>
      </c>
      <c r="I323" s="10" t="s">
        <v>9</v>
      </c>
      <c r="J323" s="8" t="s">
        <v>232</v>
      </c>
    </row>
    <row r="324" spans="1:10">
      <c r="A324" s="5" t="s">
        <v>595</v>
      </c>
      <c r="B324" s="6">
        <v>44939.521633634256</v>
      </c>
      <c r="C324" s="5" t="s">
        <v>45</v>
      </c>
      <c r="D324" s="10"/>
      <c r="E324" s="8"/>
      <c r="F324" s="9">
        <v>26169.4</v>
      </c>
      <c r="I324" s="10" t="s">
        <v>9</v>
      </c>
      <c r="J324" s="8" t="s">
        <v>54</v>
      </c>
    </row>
    <row r="325" spans="1:10">
      <c r="A325" s="5" t="s">
        <v>595</v>
      </c>
      <c r="B325" s="6">
        <v>44939.521633634256</v>
      </c>
      <c r="C325" s="5" t="s">
        <v>45</v>
      </c>
      <c r="D325" s="10"/>
      <c r="E325" s="8"/>
      <c r="F325" s="9">
        <v>4254.7</v>
      </c>
      <c r="I325" s="10" t="s">
        <v>9</v>
      </c>
      <c r="J325" s="5" t="s">
        <v>330</v>
      </c>
    </row>
    <row r="326" spans="1:10">
      <c r="A326" s="5" t="s">
        <v>595</v>
      </c>
      <c r="B326" s="6">
        <v>44939.521633634256</v>
      </c>
      <c r="C326" s="5" t="s">
        <v>45</v>
      </c>
      <c r="D326" s="10"/>
      <c r="E326" s="8"/>
      <c r="F326" s="9">
        <v>12618.2</v>
      </c>
      <c r="I326" s="10" t="s">
        <v>9</v>
      </c>
      <c r="J326" s="8" t="s">
        <v>57</v>
      </c>
    </row>
    <row r="327" spans="1:10">
      <c r="A327" s="5" t="s">
        <v>595</v>
      </c>
      <c r="B327" s="6">
        <v>44939.521633634256</v>
      </c>
      <c r="C327" s="5" t="s">
        <v>45</v>
      </c>
      <c r="D327" s="10"/>
      <c r="E327" s="8"/>
      <c r="F327" s="9">
        <v>12506.2</v>
      </c>
      <c r="I327" s="10" t="s">
        <v>9</v>
      </c>
      <c r="J327" s="8" t="s">
        <v>46</v>
      </c>
    </row>
    <row r="328" spans="1:10">
      <c r="A328" s="5" t="s">
        <v>595</v>
      </c>
      <c r="B328" s="6">
        <v>44939.521633634256</v>
      </c>
      <c r="C328" s="5" t="s">
        <v>45</v>
      </c>
      <c r="D328" s="10"/>
      <c r="E328" s="8"/>
      <c r="F328" s="9">
        <v>14923.4</v>
      </c>
      <c r="I328" s="10" t="s">
        <v>9</v>
      </c>
      <c r="J328" s="8" t="s">
        <v>59</v>
      </c>
    </row>
    <row r="329" spans="1:10">
      <c r="A329" s="11" t="s">
        <v>22</v>
      </c>
      <c r="B329" s="3"/>
      <c r="C329" s="3"/>
      <c r="D329" s="7"/>
      <c r="E329" s="8"/>
      <c r="F329" s="37">
        <f>SUM(F317:G328)</f>
        <v>129273.89999999998</v>
      </c>
      <c r="H329" s="9"/>
      <c r="I329" s="5"/>
      <c r="J329" s="8"/>
    </row>
    <row r="330" spans="1:10" ht="15.75">
      <c r="A330" s="13" t="s">
        <v>23</v>
      </c>
      <c r="B330" s="13" t="s">
        <v>24</v>
      </c>
      <c r="C330" s="13" t="s">
        <v>25</v>
      </c>
      <c r="D330" s="14">
        <v>112587123</v>
      </c>
      <c r="E330" s="8"/>
      <c r="H330" s="9"/>
      <c r="I330" s="5"/>
      <c r="J330" s="8"/>
    </row>
    <row r="331" spans="1:10">
      <c r="A331" s="5"/>
      <c r="B331" s="6"/>
      <c r="C331" s="5"/>
      <c r="D331" s="7"/>
      <c r="E331" s="8"/>
      <c r="H331" s="9"/>
      <c r="I331" s="5"/>
      <c r="J331" s="8"/>
    </row>
    <row r="332" spans="1:10">
      <c r="A332" s="5"/>
      <c r="B332" s="6"/>
      <c r="C332" s="5"/>
      <c r="D332" s="7"/>
      <c r="E332" s="8"/>
      <c r="H332" s="9"/>
      <c r="I332" s="5"/>
      <c r="J332" s="8"/>
    </row>
    <row r="333" spans="1:10">
      <c r="A333" s="5" t="s">
        <v>594</v>
      </c>
      <c r="B333" s="6">
        <v>44939.745314791668</v>
      </c>
      <c r="C333" s="5" t="s">
        <v>45</v>
      </c>
      <c r="D333" s="7"/>
      <c r="E333" s="8"/>
      <c r="G333" s="9">
        <v>16096.8</v>
      </c>
      <c r="I333" s="10" t="s">
        <v>10</v>
      </c>
      <c r="J333" s="8" t="s">
        <v>55</v>
      </c>
    </row>
    <row r="334" spans="1:10">
      <c r="A334" s="5" t="s">
        <v>594</v>
      </c>
      <c r="B334" s="6">
        <v>44939.745314791668</v>
      </c>
      <c r="C334" s="5" t="s">
        <v>45</v>
      </c>
      <c r="D334" s="7">
        <v>437997</v>
      </c>
      <c r="E334" s="8" t="s">
        <v>27</v>
      </c>
      <c r="H334" s="9">
        <v>50892.5</v>
      </c>
      <c r="I334" s="5" t="s">
        <v>28</v>
      </c>
      <c r="J334" s="5" t="s">
        <v>62</v>
      </c>
    </row>
    <row r="335" spans="1:10">
      <c r="A335" s="5" t="s">
        <v>594</v>
      </c>
      <c r="B335" s="6">
        <v>44939.745314791668</v>
      </c>
      <c r="C335" s="5" t="s">
        <v>45</v>
      </c>
      <c r="D335" s="7">
        <v>438005</v>
      </c>
      <c r="E335" s="8" t="s">
        <v>27</v>
      </c>
      <c r="H335" s="9">
        <v>18640</v>
      </c>
      <c r="I335" s="5" t="s">
        <v>28</v>
      </c>
      <c r="J335" s="5" t="s">
        <v>64</v>
      </c>
    </row>
    <row r="336" spans="1:10">
      <c r="A336" s="5" t="s">
        <v>594</v>
      </c>
      <c r="B336" s="6">
        <v>44939.745314791668</v>
      </c>
      <c r="C336" s="5" t="s">
        <v>45</v>
      </c>
      <c r="D336" s="15">
        <v>45163194645</v>
      </c>
      <c r="E336" s="8" t="s">
        <v>27</v>
      </c>
      <c r="H336" s="9">
        <v>2328</v>
      </c>
      <c r="I336" s="5" t="s">
        <v>28</v>
      </c>
      <c r="J336" s="8" t="s">
        <v>55</v>
      </c>
    </row>
    <row r="337" spans="1:10">
      <c r="A337" s="5" t="s">
        <v>594</v>
      </c>
      <c r="B337" s="6">
        <v>44939.745314791668</v>
      </c>
      <c r="C337" s="5" t="s">
        <v>45</v>
      </c>
      <c r="D337" s="7">
        <v>470762</v>
      </c>
      <c r="E337" s="8" t="s">
        <v>27</v>
      </c>
      <c r="H337" s="9">
        <v>60749.3</v>
      </c>
      <c r="I337" s="5" t="s">
        <v>28</v>
      </c>
      <c r="J337" s="5" t="s">
        <v>63</v>
      </c>
    </row>
    <row r="338" spans="1:10">
      <c r="A338" s="5" t="s">
        <v>594</v>
      </c>
      <c r="B338" s="6">
        <v>44939.745314791668</v>
      </c>
      <c r="C338" s="5" t="s">
        <v>45</v>
      </c>
      <c r="D338" s="7"/>
      <c r="E338" s="8"/>
      <c r="F338" s="9">
        <v>2138</v>
      </c>
      <c r="I338" s="10" t="s">
        <v>9</v>
      </c>
      <c r="J338" s="5" t="s">
        <v>64</v>
      </c>
    </row>
    <row r="339" spans="1:10">
      <c r="A339" s="5" t="s">
        <v>594</v>
      </c>
      <c r="B339" s="6">
        <v>44939.745314791668</v>
      </c>
      <c r="C339" s="5" t="s">
        <v>45</v>
      </c>
      <c r="D339" s="7"/>
      <c r="E339" s="8"/>
      <c r="F339" s="9">
        <v>11195.2</v>
      </c>
      <c r="I339" s="10" t="s">
        <v>9</v>
      </c>
      <c r="J339" s="8" t="s">
        <v>58</v>
      </c>
    </row>
    <row r="340" spans="1:10">
      <c r="A340" s="5" t="s">
        <v>594</v>
      </c>
      <c r="B340" s="6">
        <v>44939.745314791668</v>
      </c>
      <c r="C340" s="5" t="s">
        <v>45</v>
      </c>
      <c r="D340" s="7"/>
      <c r="E340" s="8"/>
      <c r="F340" s="9">
        <v>30391.7</v>
      </c>
      <c r="I340" s="10" t="s">
        <v>9</v>
      </c>
      <c r="J340" s="5" t="s">
        <v>63</v>
      </c>
    </row>
    <row r="341" spans="1:10">
      <c r="A341" s="11" t="s">
        <v>22</v>
      </c>
      <c r="B341" s="3"/>
      <c r="C341" s="3"/>
      <c r="D341" s="7"/>
      <c r="E341" s="8"/>
      <c r="F341" s="37">
        <f>SUM(F333:G340)</f>
        <v>59821.7</v>
      </c>
      <c r="H341" s="9"/>
      <c r="I341" s="5"/>
      <c r="J341" s="8"/>
    </row>
    <row r="342" spans="1:10" ht="15.75">
      <c r="A342" s="13" t="s">
        <v>23</v>
      </c>
      <c r="B342" s="13" t="s">
        <v>24</v>
      </c>
      <c r="C342" s="13" t="s">
        <v>25</v>
      </c>
      <c r="D342" s="14">
        <v>112603451</v>
      </c>
      <c r="E342" s="8"/>
      <c r="H342" s="9"/>
      <c r="I342" s="5"/>
      <c r="J342" s="8"/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581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95" t="s">
        <v>0</v>
      </c>
      <c r="B347" s="95" t="s">
        <v>2</v>
      </c>
      <c r="C347" s="95" t="s">
        <v>3</v>
      </c>
      <c r="D347" s="95" t="s">
        <v>4</v>
      </c>
      <c r="E347" s="95" t="s">
        <v>5</v>
      </c>
      <c r="F347" s="97" t="s">
        <v>6</v>
      </c>
      <c r="G347" s="98"/>
      <c r="H347" s="99"/>
      <c r="I347" s="95" t="s">
        <v>7</v>
      </c>
      <c r="J347" s="95" t="s">
        <v>8</v>
      </c>
    </row>
    <row r="348" spans="1:10">
      <c r="A348" s="96"/>
      <c r="B348" s="96"/>
      <c r="C348" s="96"/>
      <c r="D348" s="96"/>
      <c r="E348" s="96"/>
      <c r="F348" s="4" t="s">
        <v>9</v>
      </c>
      <c r="G348" s="4" t="s">
        <v>10</v>
      </c>
      <c r="H348" s="4" t="s">
        <v>11</v>
      </c>
      <c r="I348" s="96"/>
      <c r="J348" s="96"/>
    </row>
    <row r="349" spans="1:10">
      <c r="A349" s="5" t="s">
        <v>596</v>
      </c>
      <c r="B349" s="6">
        <v>44940.589526898148</v>
      </c>
      <c r="C349" s="5" t="s">
        <v>45</v>
      </c>
      <c r="D349" s="15">
        <v>51167316329</v>
      </c>
      <c r="E349" s="8" t="s">
        <v>27</v>
      </c>
      <c r="H349" s="9">
        <v>380</v>
      </c>
      <c r="I349" s="5" t="s">
        <v>28</v>
      </c>
      <c r="J349" s="8" t="s">
        <v>55</v>
      </c>
    </row>
    <row r="350" spans="1:10">
      <c r="A350" s="5" t="s">
        <v>596</v>
      </c>
      <c r="B350" s="6">
        <v>44940.589526898148</v>
      </c>
      <c r="C350" s="5" t="s">
        <v>45</v>
      </c>
      <c r="D350" s="15">
        <v>45153104347</v>
      </c>
      <c r="E350" s="8" t="s">
        <v>27</v>
      </c>
      <c r="H350" s="9">
        <v>21421.919999999998</v>
      </c>
      <c r="I350" s="5" t="s">
        <v>28</v>
      </c>
      <c r="J350" s="8" t="s">
        <v>55</v>
      </c>
    </row>
    <row r="351" spans="1:10">
      <c r="A351" s="5" t="s">
        <v>596</v>
      </c>
      <c r="B351" s="6">
        <v>44940.589526898148</v>
      </c>
      <c r="C351" s="5" t="s">
        <v>45</v>
      </c>
      <c r="D351" s="15">
        <v>51317336343</v>
      </c>
      <c r="E351" s="8" t="s">
        <v>27</v>
      </c>
      <c r="H351" s="9">
        <v>2781.67</v>
      </c>
      <c r="I351" s="5" t="s">
        <v>28</v>
      </c>
      <c r="J351" s="8" t="s">
        <v>55</v>
      </c>
    </row>
    <row r="352" spans="1:10">
      <c r="A352" s="5" t="s">
        <v>596</v>
      </c>
      <c r="B352" s="6">
        <v>44940.589526898148</v>
      </c>
      <c r="C352" s="5" t="s">
        <v>45</v>
      </c>
      <c r="D352" s="15">
        <v>45113259878</v>
      </c>
      <c r="E352" s="8" t="s">
        <v>27</v>
      </c>
      <c r="H352" s="9">
        <v>3600</v>
      </c>
      <c r="I352" s="5" t="s">
        <v>28</v>
      </c>
      <c r="J352" s="8" t="s">
        <v>55</v>
      </c>
    </row>
    <row r="353" spans="1:10">
      <c r="A353" s="5" t="s">
        <v>596</v>
      </c>
      <c r="B353" s="6">
        <v>44940.589526898148</v>
      </c>
      <c r="C353" s="5" t="s">
        <v>45</v>
      </c>
      <c r="D353" s="7">
        <v>438168</v>
      </c>
      <c r="E353" s="8" t="s">
        <v>27</v>
      </c>
      <c r="H353" s="9">
        <v>9568</v>
      </c>
      <c r="I353" s="5" t="s">
        <v>28</v>
      </c>
      <c r="J353" s="5" t="s">
        <v>62</v>
      </c>
    </row>
    <row r="354" spans="1:10">
      <c r="A354" s="5" t="s">
        <v>596</v>
      </c>
      <c r="B354" s="6">
        <v>44940.589526898148</v>
      </c>
      <c r="C354" s="5" t="s">
        <v>45</v>
      </c>
      <c r="D354" s="7">
        <v>438166</v>
      </c>
      <c r="E354" s="8" t="s">
        <v>27</v>
      </c>
      <c r="H354" s="9">
        <v>1762.4</v>
      </c>
      <c r="I354" s="5" t="s">
        <v>28</v>
      </c>
      <c r="J354" s="5" t="s">
        <v>64</v>
      </c>
    </row>
    <row r="355" spans="1:10">
      <c r="A355" s="5" t="s">
        <v>596</v>
      </c>
      <c r="B355" s="6">
        <v>44940.589526898148</v>
      </c>
      <c r="C355" s="5" t="s">
        <v>45</v>
      </c>
      <c r="D355" s="7">
        <v>438162</v>
      </c>
      <c r="E355" s="8" t="s">
        <v>27</v>
      </c>
      <c r="H355" s="9">
        <v>7039.4</v>
      </c>
      <c r="I355" s="5" t="s">
        <v>28</v>
      </c>
      <c r="J355" s="5" t="s">
        <v>64</v>
      </c>
    </row>
    <row r="356" spans="1:10">
      <c r="A356" s="5" t="s">
        <v>596</v>
      </c>
      <c r="B356" s="6">
        <v>44940.589526898148</v>
      </c>
      <c r="C356" s="5" t="s">
        <v>45</v>
      </c>
      <c r="D356" s="7">
        <v>438164</v>
      </c>
      <c r="E356" s="8" t="s">
        <v>27</v>
      </c>
      <c r="H356" s="9">
        <v>2500</v>
      </c>
      <c r="I356" s="5" t="s">
        <v>28</v>
      </c>
      <c r="J356" s="5" t="s">
        <v>63</v>
      </c>
    </row>
    <row r="357" spans="1:10">
      <c r="A357" s="5" t="s">
        <v>596</v>
      </c>
      <c r="B357" s="6">
        <v>44940.589526898148</v>
      </c>
      <c r="C357" s="5" t="s">
        <v>45</v>
      </c>
      <c r="D357" s="7"/>
      <c r="E357" s="8"/>
      <c r="F357" s="9">
        <v>10420.5</v>
      </c>
      <c r="I357" s="10" t="s">
        <v>9</v>
      </c>
      <c r="J357" s="8" t="s">
        <v>48</v>
      </c>
    </row>
    <row r="358" spans="1:10">
      <c r="A358" s="5" t="s">
        <v>596</v>
      </c>
      <c r="B358" s="6">
        <v>44940.589526898148</v>
      </c>
      <c r="C358" s="5" t="s">
        <v>45</v>
      </c>
      <c r="D358" s="7"/>
      <c r="E358" s="8"/>
      <c r="F358" s="9">
        <v>11988.3</v>
      </c>
      <c r="I358" s="10" t="s">
        <v>9</v>
      </c>
      <c r="J358" s="5" t="s">
        <v>49</v>
      </c>
    </row>
    <row r="359" spans="1:10">
      <c r="A359" s="5" t="s">
        <v>596</v>
      </c>
      <c r="B359" s="6">
        <v>44940.589526898148</v>
      </c>
      <c r="C359" s="5" t="s">
        <v>45</v>
      </c>
      <c r="D359" s="7"/>
      <c r="E359" s="8"/>
      <c r="F359" s="9">
        <v>11259</v>
      </c>
      <c r="I359" s="10" t="s">
        <v>9</v>
      </c>
      <c r="J359" s="8" t="s">
        <v>50</v>
      </c>
    </row>
    <row r="360" spans="1:10">
      <c r="A360" s="5" t="s">
        <v>596</v>
      </c>
      <c r="B360" s="6">
        <v>44940.589526898148</v>
      </c>
      <c r="C360" s="5" t="s">
        <v>45</v>
      </c>
      <c r="D360" s="7"/>
      <c r="E360" s="8"/>
      <c r="F360" s="9">
        <v>10878.6</v>
      </c>
      <c r="I360" s="10" t="s">
        <v>9</v>
      </c>
      <c r="J360" s="8" t="s">
        <v>51</v>
      </c>
    </row>
    <row r="361" spans="1:10">
      <c r="A361" s="5" t="s">
        <v>596</v>
      </c>
      <c r="B361" s="6">
        <v>44940.589526898148</v>
      </c>
      <c r="C361" s="5" t="s">
        <v>45</v>
      </c>
      <c r="D361" s="7"/>
      <c r="E361" s="8"/>
      <c r="F361" s="9">
        <v>15288.8</v>
      </c>
      <c r="I361" s="10" t="s">
        <v>9</v>
      </c>
      <c r="J361" s="5" t="s">
        <v>52</v>
      </c>
    </row>
    <row r="362" spans="1:10">
      <c r="A362" s="5" t="s">
        <v>596</v>
      </c>
      <c r="B362" s="6">
        <v>44940.589526898148</v>
      </c>
      <c r="C362" s="5" t="s">
        <v>45</v>
      </c>
      <c r="D362" s="7"/>
      <c r="E362" s="8"/>
      <c r="F362" s="9">
        <v>10820.9</v>
      </c>
      <c r="I362" s="10" t="s">
        <v>9</v>
      </c>
      <c r="J362" s="8" t="s">
        <v>232</v>
      </c>
    </row>
    <row r="363" spans="1:10">
      <c r="A363" s="5" t="s">
        <v>596</v>
      </c>
      <c r="B363" s="6">
        <v>44940.589526898148</v>
      </c>
      <c r="C363" s="5" t="s">
        <v>45</v>
      </c>
      <c r="D363" s="7"/>
      <c r="E363" s="8"/>
      <c r="F363" s="9">
        <v>33301.300000000003</v>
      </c>
      <c r="I363" s="10" t="s">
        <v>9</v>
      </c>
      <c r="J363" s="8" t="s">
        <v>54</v>
      </c>
    </row>
    <row r="364" spans="1:10">
      <c r="A364" s="5" t="s">
        <v>596</v>
      </c>
      <c r="B364" s="6">
        <v>44940.589526898148</v>
      </c>
      <c r="C364" s="5" t="s">
        <v>45</v>
      </c>
      <c r="D364" s="7"/>
      <c r="E364" s="8"/>
      <c r="F364" s="9">
        <v>2695.7</v>
      </c>
      <c r="I364" s="10" t="s">
        <v>9</v>
      </c>
      <c r="J364" s="5" t="s">
        <v>330</v>
      </c>
    </row>
    <row r="365" spans="1:10">
      <c r="A365" s="5" t="s">
        <v>596</v>
      </c>
      <c r="B365" s="6">
        <v>44940.589526898148</v>
      </c>
      <c r="C365" s="5" t="s">
        <v>45</v>
      </c>
      <c r="D365" s="7"/>
      <c r="E365" s="8"/>
      <c r="F365" s="9">
        <v>17772.3</v>
      </c>
      <c r="I365" s="10" t="s">
        <v>9</v>
      </c>
      <c r="J365" s="8" t="s">
        <v>56</v>
      </c>
    </row>
    <row r="366" spans="1:10">
      <c r="A366" s="5" t="s">
        <v>596</v>
      </c>
      <c r="B366" s="6">
        <v>44940.589526898148</v>
      </c>
      <c r="C366" s="5" t="s">
        <v>45</v>
      </c>
      <c r="D366" s="7"/>
      <c r="E366" s="8"/>
      <c r="F366" s="9">
        <v>4046</v>
      </c>
      <c r="I366" s="10" t="s">
        <v>9</v>
      </c>
      <c r="J366" s="8" t="s">
        <v>57</v>
      </c>
    </row>
    <row r="367" spans="1:10">
      <c r="A367" s="5" t="s">
        <v>596</v>
      </c>
      <c r="B367" s="6">
        <v>44940.589526898148</v>
      </c>
      <c r="C367" s="5" t="s">
        <v>45</v>
      </c>
      <c r="D367" s="7"/>
      <c r="E367" s="8"/>
      <c r="F367" s="9">
        <v>31605</v>
      </c>
      <c r="I367" s="10" t="s">
        <v>9</v>
      </c>
      <c r="J367" s="8" t="s">
        <v>46</v>
      </c>
    </row>
    <row r="368" spans="1:10">
      <c r="A368" s="11" t="s">
        <v>22</v>
      </c>
      <c r="B368" s="3"/>
      <c r="C368" s="3"/>
      <c r="D368" s="7"/>
      <c r="E368" s="8"/>
      <c r="F368" s="37">
        <f>SUM(F349:G367)</f>
        <v>160076.4</v>
      </c>
      <c r="H368" s="9"/>
      <c r="I368" s="5"/>
      <c r="J368" s="8"/>
    </row>
    <row r="369" spans="1:10" ht="15.75">
      <c r="A369" s="13" t="s">
        <v>23</v>
      </c>
      <c r="B369" s="13" t="s">
        <v>24</v>
      </c>
      <c r="C369" s="13" t="s">
        <v>25</v>
      </c>
      <c r="D369" s="14">
        <v>112603452</v>
      </c>
      <c r="E369" s="8"/>
      <c r="H369" s="9"/>
      <c r="I369" s="5"/>
      <c r="J369" s="8"/>
    </row>
    <row r="372" spans="1:10">
      <c r="A372" s="1" t="s">
        <v>0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3" t="s">
        <v>647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95" t="s">
        <v>0</v>
      </c>
      <c r="B374" s="95" t="s">
        <v>2</v>
      </c>
      <c r="C374" s="95" t="s">
        <v>3</v>
      </c>
      <c r="D374" s="95" t="s">
        <v>4</v>
      </c>
      <c r="E374" s="95" t="s">
        <v>5</v>
      </c>
      <c r="F374" s="97" t="s">
        <v>6</v>
      </c>
      <c r="G374" s="98"/>
      <c r="H374" s="99"/>
      <c r="I374" s="95" t="s">
        <v>7</v>
      </c>
      <c r="J374" s="95" t="s">
        <v>8</v>
      </c>
    </row>
    <row r="375" spans="1:10">
      <c r="A375" s="96"/>
      <c r="B375" s="96"/>
      <c r="C375" s="96"/>
      <c r="D375" s="96"/>
      <c r="E375" s="96"/>
      <c r="F375" s="4" t="s">
        <v>9</v>
      </c>
      <c r="G375" s="4" t="s">
        <v>10</v>
      </c>
      <c r="H375" s="4" t="s">
        <v>11</v>
      </c>
      <c r="I375" s="96"/>
      <c r="J375" s="96"/>
    </row>
    <row r="376" spans="1:10">
      <c r="A376" s="5" t="s">
        <v>653</v>
      </c>
      <c r="B376" s="6">
        <v>44942.527119212966</v>
      </c>
      <c r="C376" s="5" t="s">
        <v>45</v>
      </c>
      <c r="D376" s="7"/>
      <c r="E376" s="8"/>
      <c r="F376" s="9">
        <v>8325.2999999999993</v>
      </c>
      <c r="I376" s="10" t="s">
        <v>9</v>
      </c>
      <c r="J376" s="8" t="s">
        <v>48</v>
      </c>
    </row>
    <row r="377" spans="1:10">
      <c r="A377" s="5" t="s">
        <v>653</v>
      </c>
      <c r="B377" s="6">
        <v>44942.527119212966</v>
      </c>
      <c r="C377" s="5" t="s">
        <v>45</v>
      </c>
      <c r="D377" s="7"/>
      <c r="E377" s="8"/>
      <c r="F377" s="9">
        <v>6078</v>
      </c>
      <c r="I377" s="10" t="s">
        <v>9</v>
      </c>
      <c r="J377" s="5" t="s">
        <v>49</v>
      </c>
    </row>
    <row r="378" spans="1:10">
      <c r="A378" s="5" t="s">
        <v>653</v>
      </c>
      <c r="B378" s="6">
        <v>44942.527119212966</v>
      </c>
      <c r="C378" s="5" t="s">
        <v>45</v>
      </c>
      <c r="D378" s="7"/>
      <c r="E378" s="8"/>
      <c r="F378" s="9">
        <v>12599.8</v>
      </c>
      <c r="I378" s="10" t="s">
        <v>9</v>
      </c>
      <c r="J378" s="8" t="s">
        <v>50</v>
      </c>
    </row>
    <row r="379" spans="1:10">
      <c r="A379" s="5" t="s">
        <v>653</v>
      </c>
      <c r="B379" s="6">
        <v>44942.527119212966</v>
      </c>
      <c r="C379" s="5" t="s">
        <v>45</v>
      </c>
      <c r="D379" s="7"/>
      <c r="E379" s="8"/>
      <c r="F379" s="9">
        <v>3591</v>
      </c>
      <c r="I379" s="10" t="s">
        <v>9</v>
      </c>
      <c r="J379" s="8" t="s">
        <v>51</v>
      </c>
    </row>
    <row r="380" spans="1:10">
      <c r="A380" s="5" t="s">
        <v>653</v>
      </c>
      <c r="B380" s="6">
        <v>44942.527119212966</v>
      </c>
      <c r="C380" s="5" t="s">
        <v>45</v>
      </c>
      <c r="D380" s="7"/>
      <c r="E380" s="8"/>
      <c r="F380" s="9">
        <v>14806.8</v>
      </c>
      <c r="I380" s="10" t="s">
        <v>9</v>
      </c>
      <c r="J380" s="5" t="s">
        <v>52</v>
      </c>
    </row>
    <row r="381" spans="1:10">
      <c r="A381" s="5" t="s">
        <v>653</v>
      </c>
      <c r="B381" s="6">
        <v>44942.527119212966</v>
      </c>
      <c r="C381" s="5" t="s">
        <v>45</v>
      </c>
      <c r="D381" s="7"/>
      <c r="E381" s="8"/>
      <c r="F381" s="9">
        <v>14140</v>
      </c>
      <c r="I381" s="10" t="s">
        <v>9</v>
      </c>
      <c r="J381" s="8" t="s">
        <v>232</v>
      </c>
    </row>
    <row r="382" spans="1:10">
      <c r="A382" s="5" t="s">
        <v>653</v>
      </c>
      <c r="B382" s="6">
        <v>44942.527119212966</v>
      </c>
      <c r="C382" s="5" t="s">
        <v>45</v>
      </c>
      <c r="D382" s="7"/>
      <c r="E382" s="8"/>
      <c r="F382" s="9">
        <v>10440.9</v>
      </c>
      <c r="I382" s="10" t="s">
        <v>9</v>
      </c>
      <c r="J382" s="8" t="s">
        <v>54</v>
      </c>
    </row>
    <row r="383" spans="1:10">
      <c r="A383" s="5" t="s">
        <v>653</v>
      </c>
      <c r="B383" s="6">
        <v>44942.527119212966</v>
      </c>
      <c r="C383" s="5" t="s">
        <v>45</v>
      </c>
      <c r="D383" s="7"/>
      <c r="E383" s="8"/>
      <c r="F383" s="9">
        <v>8632</v>
      </c>
      <c r="I383" s="10" t="s">
        <v>9</v>
      </c>
      <c r="J383" s="8" t="s">
        <v>56</v>
      </c>
    </row>
    <row r="384" spans="1:10">
      <c r="A384" s="5" t="s">
        <v>653</v>
      </c>
      <c r="B384" s="6">
        <v>44942.527119212966</v>
      </c>
      <c r="C384" s="5" t="s">
        <v>45</v>
      </c>
      <c r="D384" s="7"/>
      <c r="E384" s="8"/>
      <c r="F384" s="9">
        <v>1655.4</v>
      </c>
      <c r="I384" s="10" t="s">
        <v>9</v>
      </c>
      <c r="J384" s="8" t="s">
        <v>46</v>
      </c>
    </row>
    <row r="385" spans="1:10">
      <c r="A385" s="5" t="s">
        <v>653</v>
      </c>
      <c r="B385" s="6">
        <v>44942.527119212966</v>
      </c>
      <c r="C385" s="5" t="s">
        <v>45</v>
      </c>
      <c r="D385" s="7"/>
      <c r="E385" s="8"/>
      <c r="F385" s="9">
        <v>7086.4</v>
      </c>
      <c r="I385" s="10" t="s">
        <v>9</v>
      </c>
      <c r="J385" s="8" t="s">
        <v>58</v>
      </c>
    </row>
    <row r="386" spans="1:10">
      <c r="A386" s="5" t="s">
        <v>653</v>
      </c>
      <c r="B386" s="6">
        <v>44942.527119212966</v>
      </c>
      <c r="C386" s="5" t="s">
        <v>45</v>
      </c>
      <c r="D386" s="7"/>
      <c r="E386" s="8"/>
      <c r="F386" s="9">
        <v>17000.3</v>
      </c>
      <c r="I386" s="10" t="s">
        <v>9</v>
      </c>
      <c r="J386" s="8" t="s">
        <v>59</v>
      </c>
    </row>
    <row r="387" spans="1:10">
      <c r="A387" s="11" t="s">
        <v>22</v>
      </c>
      <c r="B387" s="3"/>
      <c r="C387" s="3"/>
      <c r="D387" s="7"/>
      <c r="E387" s="8"/>
      <c r="F387" s="37">
        <f>SUM(F376:G386)</f>
        <v>104355.89999999998</v>
      </c>
      <c r="H387" s="9"/>
      <c r="I387" s="10"/>
      <c r="J387" s="5"/>
    </row>
    <row r="388" spans="1:10" ht="15.75">
      <c r="A388" s="13" t="s">
        <v>23</v>
      </c>
      <c r="B388" s="13" t="s">
        <v>24</v>
      </c>
      <c r="C388" s="13" t="s">
        <v>25</v>
      </c>
      <c r="D388" s="14">
        <v>112603454</v>
      </c>
      <c r="E388" s="8"/>
      <c r="H388" s="9"/>
      <c r="I388" s="10"/>
      <c r="J388" s="5"/>
    </row>
    <row r="389" spans="1:10">
      <c r="A389" s="5"/>
      <c r="B389" s="6"/>
      <c r="C389" s="5"/>
      <c r="D389" s="7"/>
      <c r="E389" s="8"/>
      <c r="H389" s="9"/>
      <c r="I389" s="10"/>
      <c r="J389" s="5"/>
    </row>
    <row r="390" spans="1:10">
      <c r="A390" s="5"/>
      <c r="B390" s="6"/>
      <c r="C390" s="5"/>
      <c r="D390" s="7"/>
      <c r="E390" s="8"/>
      <c r="H390" s="9"/>
      <c r="I390" s="10"/>
      <c r="J390" s="5"/>
    </row>
    <row r="391" spans="1:10">
      <c r="A391" s="5" t="s">
        <v>652</v>
      </c>
      <c r="B391" s="6">
        <v>44942.840673194441</v>
      </c>
      <c r="C391" s="5" t="s">
        <v>45</v>
      </c>
      <c r="D391" s="7">
        <v>3088691806</v>
      </c>
      <c r="E391" s="5" t="s">
        <v>31</v>
      </c>
      <c r="H391" s="9">
        <v>3716.2</v>
      </c>
      <c r="I391" s="5" t="s">
        <v>28</v>
      </c>
      <c r="J391" s="8" t="s">
        <v>55</v>
      </c>
    </row>
    <row r="392" spans="1:10">
      <c r="A392" s="5" t="s">
        <v>652</v>
      </c>
      <c r="B392" s="6">
        <v>44942.840673194441</v>
      </c>
      <c r="C392" s="5" t="s">
        <v>45</v>
      </c>
      <c r="D392" s="15">
        <v>30886945181</v>
      </c>
      <c r="E392" s="5" t="s">
        <v>31</v>
      </c>
      <c r="H392" s="9">
        <v>4875.2299999999996</v>
      </c>
      <c r="I392" s="5" t="s">
        <v>28</v>
      </c>
      <c r="J392" s="8" t="s">
        <v>55</v>
      </c>
    </row>
    <row r="393" spans="1:10">
      <c r="A393" s="5" t="s">
        <v>652</v>
      </c>
      <c r="B393" s="6">
        <v>44942.840673194441</v>
      </c>
      <c r="C393" s="5" t="s">
        <v>45</v>
      </c>
      <c r="D393" s="7">
        <v>580143</v>
      </c>
      <c r="E393" s="8" t="s">
        <v>27</v>
      </c>
      <c r="H393" s="9">
        <v>31813.3</v>
      </c>
      <c r="I393" s="5" t="s">
        <v>28</v>
      </c>
      <c r="J393" s="5" t="s">
        <v>63</v>
      </c>
    </row>
    <row r="394" spans="1:10">
      <c r="A394" s="5" t="s">
        <v>652</v>
      </c>
      <c r="B394" s="6">
        <v>44942.840673194441</v>
      </c>
      <c r="C394" s="5" t="s">
        <v>45</v>
      </c>
      <c r="D394" s="15">
        <v>30886945182</v>
      </c>
      <c r="E394" s="5" t="s">
        <v>31</v>
      </c>
      <c r="H394" s="9">
        <v>13064.77</v>
      </c>
      <c r="I394" s="5" t="s">
        <v>28</v>
      </c>
      <c r="J394" s="8" t="s">
        <v>55</v>
      </c>
    </row>
    <row r="395" spans="1:10">
      <c r="A395" s="5" t="s">
        <v>652</v>
      </c>
      <c r="B395" s="6">
        <v>44942.840673194441</v>
      </c>
      <c r="C395" s="5" t="s">
        <v>45</v>
      </c>
      <c r="D395" s="7">
        <v>580144</v>
      </c>
      <c r="E395" s="8" t="s">
        <v>27</v>
      </c>
      <c r="H395" s="9">
        <v>500</v>
      </c>
      <c r="I395" s="5" t="s">
        <v>28</v>
      </c>
      <c r="J395" s="5" t="s">
        <v>64</v>
      </c>
    </row>
    <row r="396" spans="1:10">
      <c r="A396" s="5" t="s">
        <v>652</v>
      </c>
      <c r="B396" s="6">
        <v>44942.840673194441</v>
      </c>
      <c r="C396" s="5" t="s">
        <v>45</v>
      </c>
      <c r="D396" s="15">
        <v>51167319457</v>
      </c>
      <c r="E396" s="8" t="s">
        <v>27</v>
      </c>
      <c r="H396" s="9">
        <v>2931.72</v>
      </c>
      <c r="I396" s="5" t="s">
        <v>28</v>
      </c>
      <c r="J396" s="8" t="s">
        <v>55</v>
      </c>
    </row>
    <row r="397" spans="1:10">
      <c r="A397" s="5" t="s">
        <v>652</v>
      </c>
      <c r="B397" s="6">
        <v>44942.840673194441</v>
      </c>
      <c r="C397" s="5" t="s">
        <v>45</v>
      </c>
      <c r="D397" s="7"/>
      <c r="E397" s="8"/>
      <c r="F397" s="9">
        <v>8594.2000000000007</v>
      </c>
      <c r="I397" s="10" t="s">
        <v>9</v>
      </c>
      <c r="J397" s="5" t="s">
        <v>62</v>
      </c>
    </row>
    <row r="398" spans="1:10">
      <c r="A398" s="5" t="s">
        <v>652</v>
      </c>
      <c r="B398" s="6">
        <v>44942.840673194441</v>
      </c>
      <c r="C398" s="5" t="s">
        <v>45</v>
      </c>
      <c r="D398" s="7"/>
      <c r="E398" s="8"/>
      <c r="F398" s="9">
        <v>12382.8</v>
      </c>
      <c r="I398" s="10" t="s">
        <v>9</v>
      </c>
      <c r="J398" s="5" t="s">
        <v>64</v>
      </c>
    </row>
    <row r="399" spans="1:10">
      <c r="A399" s="5" t="s">
        <v>652</v>
      </c>
      <c r="B399" s="6">
        <v>44942.840673194441</v>
      </c>
      <c r="C399" s="5" t="s">
        <v>45</v>
      </c>
      <c r="D399" s="7"/>
      <c r="E399" s="8"/>
      <c r="F399" s="9">
        <v>11842.3</v>
      </c>
      <c r="I399" s="10" t="s">
        <v>9</v>
      </c>
      <c r="J399" s="8" t="s">
        <v>56</v>
      </c>
    </row>
    <row r="400" spans="1:10">
      <c r="A400" s="5" t="s">
        <v>652</v>
      </c>
      <c r="B400" s="6">
        <v>44942.840673194441</v>
      </c>
      <c r="C400" s="5" t="s">
        <v>45</v>
      </c>
      <c r="D400" s="7"/>
      <c r="E400" s="8"/>
      <c r="F400" s="9">
        <v>4457.6000000000004</v>
      </c>
      <c r="I400" s="10" t="s">
        <v>9</v>
      </c>
      <c r="J400" s="8" t="s">
        <v>46</v>
      </c>
    </row>
    <row r="401" spans="1:10">
      <c r="A401" s="5" t="s">
        <v>652</v>
      </c>
      <c r="B401" s="6">
        <v>44942.840673194441</v>
      </c>
      <c r="C401" s="5" t="s">
        <v>45</v>
      </c>
      <c r="D401" s="7"/>
      <c r="E401" s="8"/>
      <c r="F401" s="9">
        <v>7834.5</v>
      </c>
      <c r="I401" s="10" t="s">
        <v>9</v>
      </c>
      <c r="J401" s="8" t="s">
        <v>58</v>
      </c>
    </row>
    <row r="402" spans="1:10">
      <c r="A402" s="5" t="s">
        <v>652</v>
      </c>
      <c r="B402" s="6">
        <v>44942.840673194441</v>
      </c>
      <c r="C402" s="5" t="s">
        <v>45</v>
      </c>
      <c r="D402" s="7"/>
      <c r="E402" s="8"/>
      <c r="F402" s="9">
        <v>10386.4</v>
      </c>
      <c r="I402" s="10" t="s">
        <v>9</v>
      </c>
      <c r="J402" s="8" t="s">
        <v>59</v>
      </c>
    </row>
    <row r="403" spans="1:10">
      <c r="A403" s="11" t="s">
        <v>22</v>
      </c>
      <c r="B403" s="3"/>
      <c r="C403" s="3"/>
      <c r="D403" s="7"/>
      <c r="E403" s="8"/>
      <c r="F403" s="37">
        <f>SUM(F391:G402)</f>
        <v>55497.8</v>
      </c>
      <c r="H403" s="9"/>
      <c r="I403" s="10"/>
      <c r="J403" s="5"/>
    </row>
    <row r="404" spans="1:10" ht="15.75">
      <c r="A404" s="13" t="s">
        <v>23</v>
      </c>
      <c r="B404" s="13" t="s">
        <v>24</v>
      </c>
      <c r="C404" s="13" t="s">
        <v>25</v>
      </c>
      <c r="D404" s="14">
        <v>112610025</v>
      </c>
      <c r="E404" s="8"/>
      <c r="H404" s="9"/>
      <c r="I404" s="10"/>
      <c r="J404" s="5"/>
    </row>
    <row r="407" spans="1:10">
      <c r="A407" s="1" t="s">
        <v>0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3" t="s">
        <v>687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95" t="s">
        <v>0</v>
      </c>
      <c r="B409" s="95" t="s">
        <v>2</v>
      </c>
      <c r="C409" s="95" t="s">
        <v>3</v>
      </c>
      <c r="D409" s="95" t="s">
        <v>4</v>
      </c>
      <c r="E409" s="95" t="s">
        <v>5</v>
      </c>
      <c r="F409" s="97" t="s">
        <v>6</v>
      </c>
      <c r="G409" s="98"/>
      <c r="H409" s="99"/>
      <c r="I409" s="95" t="s">
        <v>7</v>
      </c>
      <c r="J409" s="95" t="s">
        <v>8</v>
      </c>
    </row>
    <row r="410" spans="1:10">
      <c r="A410" s="96"/>
      <c r="B410" s="96"/>
      <c r="C410" s="96"/>
      <c r="D410" s="96"/>
      <c r="E410" s="96"/>
      <c r="F410" s="4" t="s">
        <v>9</v>
      </c>
      <c r="G410" s="4" t="s">
        <v>10</v>
      </c>
      <c r="H410" s="4" t="s">
        <v>11</v>
      </c>
      <c r="I410" s="96"/>
      <c r="J410" s="96"/>
    </row>
    <row r="411" spans="1:10">
      <c r="A411" s="5" t="s">
        <v>693</v>
      </c>
      <c r="B411" s="6">
        <v>44943.495965671296</v>
      </c>
      <c r="C411" s="5" t="s">
        <v>45</v>
      </c>
      <c r="D411" s="10"/>
      <c r="E411" s="8"/>
      <c r="F411" s="9">
        <v>10940.8</v>
      </c>
      <c r="I411" s="10" t="s">
        <v>9</v>
      </c>
      <c r="J411" s="8" t="s">
        <v>48</v>
      </c>
    </row>
    <row r="412" spans="1:10">
      <c r="A412" s="5" t="s">
        <v>693</v>
      </c>
      <c r="B412" s="6">
        <v>44943.495965671296</v>
      </c>
      <c r="C412" s="5" t="s">
        <v>45</v>
      </c>
      <c r="D412" s="10"/>
      <c r="E412" s="8"/>
      <c r="F412" s="9">
        <v>11977.6</v>
      </c>
      <c r="I412" s="10" t="s">
        <v>9</v>
      </c>
      <c r="J412" s="5" t="s">
        <v>49</v>
      </c>
    </row>
    <row r="413" spans="1:10">
      <c r="A413" s="5" t="s">
        <v>693</v>
      </c>
      <c r="B413" s="6">
        <v>44943.495965671296</v>
      </c>
      <c r="C413" s="5" t="s">
        <v>45</v>
      </c>
      <c r="D413" s="10"/>
      <c r="E413" s="8"/>
      <c r="F413" s="9">
        <v>11309.8</v>
      </c>
      <c r="I413" s="10" t="s">
        <v>9</v>
      </c>
      <c r="J413" s="8" t="s">
        <v>50</v>
      </c>
    </row>
    <row r="414" spans="1:10">
      <c r="A414" s="5" t="s">
        <v>693</v>
      </c>
      <c r="B414" s="6">
        <v>44943.495965671296</v>
      </c>
      <c r="C414" s="5" t="s">
        <v>45</v>
      </c>
      <c r="D414" s="10"/>
      <c r="E414" s="8"/>
      <c r="F414" s="9">
        <v>8068.3</v>
      </c>
      <c r="I414" s="10" t="s">
        <v>9</v>
      </c>
      <c r="J414" s="8" t="s">
        <v>51</v>
      </c>
    </row>
    <row r="415" spans="1:10">
      <c r="A415" s="5" t="s">
        <v>693</v>
      </c>
      <c r="B415" s="6">
        <v>44943.495965671296</v>
      </c>
      <c r="C415" s="5" t="s">
        <v>45</v>
      </c>
      <c r="D415" s="10"/>
      <c r="E415" s="8"/>
      <c r="F415" s="9">
        <v>10473.299999999999</v>
      </c>
      <c r="I415" s="10" t="s">
        <v>9</v>
      </c>
      <c r="J415" s="5" t="s">
        <v>52</v>
      </c>
    </row>
    <row r="416" spans="1:10">
      <c r="A416" s="5" t="s">
        <v>693</v>
      </c>
      <c r="B416" s="6">
        <v>44943.495965671296</v>
      </c>
      <c r="C416" s="5" t="s">
        <v>45</v>
      </c>
      <c r="D416" s="10"/>
      <c r="E416" s="8"/>
      <c r="F416" s="9">
        <v>10871.4</v>
      </c>
      <c r="I416" s="10" t="s">
        <v>9</v>
      </c>
      <c r="J416" s="8" t="s">
        <v>232</v>
      </c>
    </row>
    <row r="417" spans="1:10">
      <c r="A417" s="5" t="s">
        <v>693</v>
      </c>
      <c r="B417" s="6">
        <v>44943.495965671296</v>
      </c>
      <c r="C417" s="5" t="s">
        <v>45</v>
      </c>
      <c r="D417" s="10"/>
      <c r="E417" s="8"/>
      <c r="F417" s="9">
        <v>16957.2</v>
      </c>
      <c r="I417" s="10" t="s">
        <v>9</v>
      </c>
      <c r="J417" s="8" t="s">
        <v>54</v>
      </c>
    </row>
    <row r="418" spans="1:10">
      <c r="A418" s="5" t="s">
        <v>693</v>
      </c>
      <c r="B418" s="6">
        <v>44943.495965671296</v>
      </c>
      <c r="C418" s="5" t="s">
        <v>45</v>
      </c>
      <c r="D418" s="10"/>
      <c r="E418" s="8"/>
      <c r="F418" s="9">
        <v>24294.9</v>
      </c>
      <c r="I418" s="10" t="s">
        <v>9</v>
      </c>
      <c r="J418" s="8" t="s">
        <v>57</v>
      </c>
    </row>
    <row r="419" spans="1:10">
      <c r="A419" s="11" t="s">
        <v>22</v>
      </c>
      <c r="B419" s="3"/>
      <c r="C419" s="3"/>
      <c r="D419" s="7"/>
      <c r="E419" s="8"/>
      <c r="F419" s="37">
        <f>SUM(F411:G418)</f>
        <v>104893.30000000002</v>
      </c>
      <c r="G419" s="9"/>
      <c r="I419" s="10"/>
      <c r="J419" s="5"/>
    </row>
    <row r="420" spans="1:10" ht="15.75">
      <c r="A420" s="13" t="s">
        <v>23</v>
      </c>
      <c r="B420" s="13" t="s">
        <v>24</v>
      </c>
      <c r="C420" s="13" t="s">
        <v>25</v>
      </c>
      <c r="D420" s="14">
        <v>112610026</v>
      </c>
      <c r="E420" s="8"/>
      <c r="G420" s="9"/>
      <c r="I420" s="10"/>
      <c r="J420" s="5"/>
    </row>
    <row r="421" spans="1:10">
      <c r="A421" s="5"/>
      <c r="B421" s="6"/>
      <c r="C421" s="5"/>
      <c r="D421" s="7"/>
      <c r="E421" s="8"/>
      <c r="G421" s="9"/>
      <c r="I421" s="10"/>
      <c r="J421" s="5"/>
    </row>
    <row r="422" spans="1:10">
      <c r="A422" s="5"/>
      <c r="B422" s="6"/>
      <c r="C422" s="5"/>
      <c r="D422" s="7"/>
      <c r="E422" s="8"/>
      <c r="G422" s="9"/>
      <c r="I422" s="10"/>
      <c r="J422" s="5"/>
    </row>
    <row r="423" spans="1:10">
      <c r="A423" s="5" t="s">
        <v>692</v>
      </c>
      <c r="B423" s="6">
        <v>44943.765830069446</v>
      </c>
      <c r="C423" s="5" t="s">
        <v>45</v>
      </c>
      <c r="D423" s="15">
        <v>45113260898</v>
      </c>
      <c r="E423" s="8" t="s">
        <v>27</v>
      </c>
      <c r="H423" s="9">
        <v>3713.6</v>
      </c>
      <c r="I423" s="5" t="s">
        <v>28</v>
      </c>
      <c r="J423" s="8" t="s">
        <v>55</v>
      </c>
    </row>
    <row r="424" spans="1:10">
      <c r="A424" s="5" t="s">
        <v>692</v>
      </c>
      <c r="B424" s="6">
        <v>44943.765830069446</v>
      </c>
      <c r="C424" s="5" t="s">
        <v>45</v>
      </c>
      <c r="D424" s="7">
        <v>544054</v>
      </c>
      <c r="E424" s="8" t="s">
        <v>27</v>
      </c>
      <c r="H424" s="9">
        <v>42461.9</v>
      </c>
      <c r="I424" s="5" t="s">
        <v>28</v>
      </c>
      <c r="J424" s="5" t="s">
        <v>63</v>
      </c>
    </row>
    <row r="425" spans="1:10">
      <c r="A425" s="5" t="s">
        <v>692</v>
      </c>
      <c r="B425" s="6">
        <v>44943.765830069446</v>
      </c>
      <c r="C425" s="5" t="s">
        <v>45</v>
      </c>
      <c r="D425" s="7">
        <v>544055</v>
      </c>
      <c r="E425" s="8" t="s">
        <v>27</v>
      </c>
      <c r="H425" s="9">
        <v>5168</v>
      </c>
      <c r="I425" s="5" t="s">
        <v>28</v>
      </c>
      <c r="J425" s="5" t="s">
        <v>64</v>
      </c>
    </row>
    <row r="426" spans="1:10">
      <c r="A426" s="5" t="s">
        <v>692</v>
      </c>
      <c r="B426" s="6">
        <v>44943.765830069446</v>
      </c>
      <c r="C426" s="5" t="s">
        <v>45</v>
      </c>
      <c r="D426" s="7"/>
      <c r="E426" s="8"/>
      <c r="F426" s="9">
        <v>46710.3</v>
      </c>
      <c r="I426" s="10" t="s">
        <v>9</v>
      </c>
      <c r="J426" s="5" t="s">
        <v>62</v>
      </c>
    </row>
    <row r="427" spans="1:10">
      <c r="A427" s="5" t="s">
        <v>692</v>
      </c>
      <c r="B427" s="6">
        <v>44943.765830069446</v>
      </c>
      <c r="C427" s="5" t="s">
        <v>45</v>
      </c>
      <c r="D427" s="7"/>
      <c r="E427" s="8"/>
      <c r="F427" s="9">
        <v>40071.199999999997</v>
      </c>
      <c r="I427" s="10" t="s">
        <v>9</v>
      </c>
      <c r="J427" s="5" t="s">
        <v>64</v>
      </c>
    </row>
    <row r="428" spans="1:10">
      <c r="A428" s="11" t="s">
        <v>22</v>
      </c>
      <c r="B428" s="3"/>
      <c r="C428" s="3"/>
      <c r="D428" s="7"/>
      <c r="E428" s="8"/>
      <c r="F428" s="37">
        <f>SUM(F423:G427)</f>
        <v>86781.5</v>
      </c>
      <c r="G428" s="9"/>
      <c r="I428" s="10"/>
      <c r="J428" s="5"/>
    </row>
    <row r="429" spans="1:10" ht="15.75">
      <c r="A429" s="13" t="s">
        <v>23</v>
      </c>
      <c r="B429" s="13" t="s">
        <v>24</v>
      </c>
      <c r="C429" s="13" t="s">
        <v>25</v>
      </c>
      <c r="D429" s="14">
        <v>112615200</v>
      </c>
      <c r="E429" s="8"/>
      <c r="G429" s="9"/>
      <c r="I429" s="10"/>
      <c r="J429" s="5"/>
    </row>
    <row r="432" spans="1:10">
      <c r="A432" s="1" t="s">
        <v>0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3" t="s">
        <v>725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95" t="s">
        <v>0</v>
      </c>
      <c r="B434" s="95" t="s">
        <v>2</v>
      </c>
      <c r="C434" s="95" t="s">
        <v>3</v>
      </c>
      <c r="D434" s="95" t="s">
        <v>4</v>
      </c>
      <c r="E434" s="95" t="s">
        <v>5</v>
      </c>
      <c r="F434" s="97" t="s">
        <v>6</v>
      </c>
      <c r="G434" s="98"/>
      <c r="H434" s="99"/>
      <c r="I434" s="95" t="s">
        <v>7</v>
      </c>
      <c r="J434" s="95" t="s">
        <v>8</v>
      </c>
    </row>
    <row r="435" spans="1:10">
      <c r="A435" s="96"/>
      <c r="B435" s="96"/>
      <c r="C435" s="96"/>
      <c r="D435" s="96"/>
      <c r="E435" s="96"/>
      <c r="F435" s="4" t="s">
        <v>9</v>
      </c>
      <c r="G435" s="4" t="s">
        <v>10</v>
      </c>
      <c r="H435" s="4" t="s">
        <v>11</v>
      </c>
      <c r="I435" s="96"/>
      <c r="J435" s="96"/>
    </row>
    <row r="436" spans="1:10">
      <c r="A436" s="5" t="s">
        <v>731</v>
      </c>
      <c r="B436" s="6">
        <v>44944.542414444448</v>
      </c>
      <c r="C436" s="5" t="s">
        <v>45</v>
      </c>
      <c r="D436" s="10"/>
      <c r="E436" s="8"/>
      <c r="F436" s="9">
        <v>10929.5</v>
      </c>
      <c r="I436" s="10" t="s">
        <v>9</v>
      </c>
      <c r="J436" s="8" t="s">
        <v>48</v>
      </c>
    </row>
    <row r="437" spans="1:10">
      <c r="A437" s="5" t="s">
        <v>731</v>
      </c>
      <c r="B437" s="6">
        <v>44944.542414444448</v>
      </c>
      <c r="C437" s="5" t="s">
        <v>45</v>
      </c>
      <c r="D437" s="10"/>
      <c r="E437" s="8"/>
      <c r="F437" s="9">
        <v>14763</v>
      </c>
      <c r="I437" s="10" t="s">
        <v>9</v>
      </c>
      <c r="J437" s="5" t="s">
        <v>49</v>
      </c>
    </row>
    <row r="438" spans="1:10">
      <c r="A438" s="5" t="s">
        <v>731</v>
      </c>
      <c r="B438" s="6">
        <v>44944.542414444448</v>
      </c>
      <c r="C438" s="5" t="s">
        <v>45</v>
      </c>
      <c r="D438" s="10"/>
      <c r="E438" s="8"/>
      <c r="F438" s="9">
        <v>10011.200000000001</v>
      </c>
      <c r="I438" s="10" t="s">
        <v>9</v>
      </c>
      <c r="J438" s="8" t="s">
        <v>50</v>
      </c>
    </row>
    <row r="439" spans="1:10">
      <c r="A439" s="5" t="s">
        <v>731</v>
      </c>
      <c r="B439" s="6">
        <v>44944.542414444448</v>
      </c>
      <c r="C439" s="5" t="s">
        <v>45</v>
      </c>
      <c r="D439" s="10"/>
      <c r="E439" s="8"/>
      <c r="F439" s="9">
        <v>3883.7</v>
      </c>
      <c r="I439" s="10" t="s">
        <v>9</v>
      </c>
      <c r="J439" s="8" t="s">
        <v>51</v>
      </c>
    </row>
    <row r="440" spans="1:10">
      <c r="A440" s="5" t="s">
        <v>731</v>
      </c>
      <c r="B440" s="6">
        <v>44944.542414444448</v>
      </c>
      <c r="C440" s="5" t="s">
        <v>45</v>
      </c>
      <c r="D440" s="10"/>
      <c r="E440" s="8"/>
      <c r="F440" s="9">
        <v>29406</v>
      </c>
      <c r="I440" s="10" t="s">
        <v>9</v>
      </c>
      <c r="J440" s="5" t="s">
        <v>52</v>
      </c>
    </row>
    <row r="441" spans="1:10">
      <c r="A441" s="5" t="s">
        <v>731</v>
      </c>
      <c r="B441" s="6">
        <v>44944.542414444448</v>
      </c>
      <c r="C441" s="5" t="s">
        <v>45</v>
      </c>
      <c r="D441" s="10"/>
      <c r="E441" s="8"/>
      <c r="F441" s="9">
        <v>15917.7</v>
      </c>
      <c r="I441" s="10" t="s">
        <v>9</v>
      </c>
      <c r="J441" s="8" t="s">
        <v>232</v>
      </c>
    </row>
    <row r="442" spans="1:10">
      <c r="A442" s="5" t="s">
        <v>731</v>
      </c>
      <c r="B442" s="6">
        <v>44944.542414444448</v>
      </c>
      <c r="C442" s="5" t="s">
        <v>45</v>
      </c>
      <c r="D442" s="10"/>
      <c r="E442" s="8"/>
      <c r="F442" s="9">
        <v>29469.4</v>
      </c>
      <c r="I442" s="10" t="s">
        <v>9</v>
      </c>
      <c r="J442" s="8" t="s">
        <v>54</v>
      </c>
    </row>
    <row r="443" spans="1:10">
      <c r="A443" s="5" t="s">
        <v>731</v>
      </c>
      <c r="B443" s="6">
        <v>44944.542414444448</v>
      </c>
      <c r="C443" s="5" t="s">
        <v>45</v>
      </c>
      <c r="D443" s="10"/>
      <c r="E443" s="8"/>
      <c r="F443" s="9">
        <v>2949</v>
      </c>
      <c r="I443" s="10" t="s">
        <v>9</v>
      </c>
      <c r="J443" s="5" t="s">
        <v>330</v>
      </c>
    </row>
    <row r="444" spans="1:10">
      <c r="A444" s="5" t="s">
        <v>731</v>
      </c>
      <c r="B444" s="6">
        <v>44944.542414444448</v>
      </c>
      <c r="C444" s="5" t="s">
        <v>45</v>
      </c>
      <c r="D444" s="10"/>
      <c r="E444" s="8"/>
      <c r="F444" s="9">
        <v>28272</v>
      </c>
      <c r="I444" s="10" t="s">
        <v>9</v>
      </c>
      <c r="J444" s="8" t="s">
        <v>56</v>
      </c>
    </row>
    <row r="445" spans="1:10">
      <c r="A445" s="5" t="s">
        <v>731</v>
      </c>
      <c r="B445" s="6">
        <v>44944.542414444448</v>
      </c>
      <c r="C445" s="5" t="s">
        <v>45</v>
      </c>
      <c r="D445" s="10"/>
      <c r="E445" s="8"/>
      <c r="F445" s="9">
        <v>3355.2</v>
      </c>
      <c r="I445" s="10" t="s">
        <v>9</v>
      </c>
      <c r="J445" s="8" t="s">
        <v>57</v>
      </c>
    </row>
    <row r="446" spans="1:10">
      <c r="A446" s="5" t="s">
        <v>731</v>
      </c>
      <c r="B446" s="6">
        <v>44944.542414444448</v>
      </c>
      <c r="C446" s="5" t="s">
        <v>45</v>
      </c>
      <c r="D446" s="10"/>
      <c r="E446" s="8"/>
      <c r="F446" s="9">
        <v>13140.8</v>
      </c>
      <c r="I446" s="10" t="s">
        <v>9</v>
      </c>
      <c r="J446" s="8" t="s">
        <v>46</v>
      </c>
    </row>
    <row r="447" spans="1:10">
      <c r="A447" s="5" t="s">
        <v>731</v>
      </c>
      <c r="B447" s="6">
        <v>44944.542414444448</v>
      </c>
      <c r="C447" s="5" t="s">
        <v>45</v>
      </c>
      <c r="D447" s="10"/>
      <c r="E447" s="8"/>
      <c r="F447" s="9">
        <v>9931</v>
      </c>
      <c r="I447" s="10" t="s">
        <v>9</v>
      </c>
      <c r="J447" s="8" t="s">
        <v>58</v>
      </c>
    </row>
    <row r="448" spans="1:10">
      <c r="A448" s="5" t="s">
        <v>731</v>
      </c>
      <c r="B448" s="6">
        <v>44944.542414444448</v>
      </c>
      <c r="C448" s="5" t="s">
        <v>45</v>
      </c>
      <c r="D448" s="10"/>
      <c r="E448" s="8"/>
      <c r="F448" s="9">
        <v>11598</v>
      </c>
      <c r="I448" s="10" t="s">
        <v>9</v>
      </c>
      <c r="J448" s="8" t="s">
        <v>59</v>
      </c>
    </row>
    <row r="449" spans="1:10">
      <c r="A449" s="11" t="s">
        <v>22</v>
      </c>
      <c r="B449" s="3"/>
      <c r="C449" s="3"/>
      <c r="D449" s="7"/>
      <c r="E449" s="8"/>
      <c r="F449" s="54">
        <f>SUM(F436:G448)</f>
        <v>183626.5</v>
      </c>
      <c r="I449" s="10"/>
      <c r="J449" s="5"/>
    </row>
    <row r="450" spans="1:10" ht="15.75">
      <c r="A450" s="13" t="s">
        <v>23</v>
      </c>
      <c r="B450" s="13" t="s">
        <v>24</v>
      </c>
      <c r="C450" s="13" t="s">
        <v>25</v>
      </c>
      <c r="D450" s="14">
        <v>112615350</v>
      </c>
      <c r="E450" s="8"/>
      <c r="F450" s="9"/>
      <c r="I450" s="10"/>
      <c r="J450" s="5"/>
    </row>
    <row r="451" spans="1:10">
      <c r="A451" s="5"/>
      <c r="B451" s="6"/>
      <c r="C451" s="5"/>
      <c r="D451" s="7"/>
      <c r="E451" s="8"/>
      <c r="F451" s="9"/>
      <c r="I451" s="10"/>
      <c r="J451" s="5"/>
    </row>
    <row r="452" spans="1:10">
      <c r="A452" s="5"/>
      <c r="B452" s="6"/>
      <c r="C452" s="5"/>
      <c r="D452" s="7"/>
      <c r="E452" s="8"/>
      <c r="F452" s="9"/>
      <c r="I452" s="10"/>
      <c r="J452" s="5"/>
    </row>
    <row r="453" spans="1:10">
      <c r="A453" s="5" t="s">
        <v>730</v>
      </c>
      <c r="B453" s="6">
        <v>44944.717185289352</v>
      </c>
      <c r="C453" s="5" t="s">
        <v>45</v>
      </c>
      <c r="D453" s="15">
        <v>45133119597</v>
      </c>
      <c r="E453" s="8" t="s">
        <v>27</v>
      </c>
      <c r="H453" s="9">
        <v>700</v>
      </c>
      <c r="I453" s="5" t="s">
        <v>28</v>
      </c>
      <c r="J453" s="5" t="s">
        <v>64</v>
      </c>
    </row>
    <row r="454" spans="1:10">
      <c r="A454" s="5" t="s">
        <v>730</v>
      </c>
      <c r="B454" s="6">
        <v>44944.717185289352</v>
      </c>
      <c r="C454" s="5" t="s">
        <v>45</v>
      </c>
      <c r="D454" s="7">
        <v>414968</v>
      </c>
      <c r="E454" s="8" t="s">
        <v>27</v>
      </c>
      <c r="H454" s="9">
        <v>36302.9</v>
      </c>
      <c r="I454" s="5" t="s">
        <v>28</v>
      </c>
      <c r="J454" s="5" t="s">
        <v>62</v>
      </c>
    </row>
    <row r="455" spans="1:10">
      <c r="A455" s="5" t="s">
        <v>730</v>
      </c>
      <c r="B455" s="6">
        <v>44944.717185289352</v>
      </c>
      <c r="C455" s="5" t="s">
        <v>45</v>
      </c>
      <c r="D455" s="15">
        <v>45113269374</v>
      </c>
      <c r="E455" s="8" t="s">
        <v>27</v>
      </c>
      <c r="H455" s="9">
        <v>3000</v>
      </c>
      <c r="I455" s="5" t="s">
        <v>28</v>
      </c>
      <c r="J455" s="5" t="s">
        <v>63</v>
      </c>
    </row>
    <row r="456" spans="1:10">
      <c r="A456" s="5" t="s">
        <v>730</v>
      </c>
      <c r="B456" s="6">
        <v>44944.717185289352</v>
      </c>
      <c r="C456" s="5" t="s">
        <v>45</v>
      </c>
      <c r="D456" s="7">
        <v>580501</v>
      </c>
      <c r="E456" s="8" t="s">
        <v>27</v>
      </c>
      <c r="H456" s="9">
        <v>16302.4</v>
      </c>
      <c r="I456" s="5" t="s">
        <v>28</v>
      </c>
      <c r="J456" s="5" t="s">
        <v>63</v>
      </c>
    </row>
    <row r="457" spans="1:10">
      <c r="A457" s="5" t="s">
        <v>730</v>
      </c>
      <c r="B457" s="6">
        <v>44944.717185289352</v>
      </c>
      <c r="C457" s="5" t="s">
        <v>45</v>
      </c>
      <c r="D457" s="7">
        <v>580502</v>
      </c>
      <c r="E457" s="8" t="s">
        <v>27</v>
      </c>
      <c r="H457" s="9">
        <v>7010.5</v>
      </c>
      <c r="I457" s="5" t="s">
        <v>28</v>
      </c>
      <c r="J457" s="5" t="s">
        <v>64</v>
      </c>
    </row>
    <row r="458" spans="1:10">
      <c r="A458" s="5" t="s">
        <v>730</v>
      </c>
      <c r="B458" s="6">
        <v>44944.717185289352</v>
      </c>
      <c r="C458" s="5" t="s">
        <v>45</v>
      </c>
      <c r="D458" s="7">
        <v>414969</v>
      </c>
      <c r="E458" s="8" t="s">
        <v>27</v>
      </c>
      <c r="H458" s="9">
        <v>2000</v>
      </c>
      <c r="I458" s="5" t="s">
        <v>28</v>
      </c>
      <c r="J458" s="5" t="s">
        <v>64</v>
      </c>
    </row>
    <row r="459" spans="1:10">
      <c r="A459" s="5" t="s">
        <v>730</v>
      </c>
      <c r="B459" s="6">
        <v>44944.717185289352</v>
      </c>
      <c r="C459" s="5" t="s">
        <v>45</v>
      </c>
      <c r="D459" s="7"/>
      <c r="E459" s="8"/>
      <c r="F459" s="9">
        <v>90000</v>
      </c>
      <c r="I459" s="10" t="s">
        <v>9</v>
      </c>
      <c r="J459" s="8" t="s">
        <v>55</v>
      </c>
    </row>
    <row r="460" spans="1:10">
      <c r="A460" s="11" t="s">
        <v>22</v>
      </c>
      <c r="B460" s="3"/>
      <c r="C460" s="3"/>
      <c r="D460" s="7"/>
      <c r="E460" s="8"/>
      <c r="F460" s="9"/>
      <c r="I460" s="10"/>
      <c r="J460" s="5"/>
    </row>
    <row r="461" spans="1:10" ht="15.75">
      <c r="A461" s="13" t="s">
        <v>23</v>
      </c>
      <c r="B461" s="13" t="s">
        <v>24</v>
      </c>
      <c r="C461" s="13" t="s">
        <v>25</v>
      </c>
      <c r="D461" s="14">
        <v>112624640</v>
      </c>
      <c r="E461" s="8"/>
      <c r="F461" s="9"/>
      <c r="I461" s="10"/>
      <c r="J461" s="5"/>
    </row>
    <row r="464" spans="1:10">
      <c r="A464" s="1" t="s">
        <v>0</v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>
      <c r="A465" s="3" t="s">
        <v>769</v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>
      <c r="A466" s="95" t="s">
        <v>0</v>
      </c>
      <c r="B466" s="95" t="s">
        <v>2</v>
      </c>
      <c r="C466" s="95" t="s">
        <v>3</v>
      </c>
      <c r="D466" s="95" t="s">
        <v>4</v>
      </c>
      <c r="E466" s="95" t="s">
        <v>5</v>
      </c>
      <c r="F466" s="97" t="s">
        <v>6</v>
      </c>
      <c r="G466" s="98"/>
      <c r="H466" s="99"/>
      <c r="I466" s="95" t="s">
        <v>7</v>
      </c>
      <c r="J466" s="95" t="s">
        <v>8</v>
      </c>
    </row>
    <row r="467" spans="1:10">
      <c r="A467" s="96"/>
      <c r="B467" s="96"/>
      <c r="C467" s="96"/>
      <c r="D467" s="96"/>
      <c r="E467" s="96"/>
      <c r="F467" s="4" t="s">
        <v>9</v>
      </c>
      <c r="G467" s="4" t="s">
        <v>10</v>
      </c>
      <c r="H467" s="4" t="s">
        <v>11</v>
      </c>
      <c r="I467" s="96"/>
      <c r="J467" s="96"/>
    </row>
    <row r="468" spans="1:10">
      <c r="A468" s="5" t="s">
        <v>775</v>
      </c>
      <c r="B468" s="6">
        <v>44945.509725312499</v>
      </c>
      <c r="C468" s="5" t="s">
        <v>45</v>
      </c>
      <c r="D468" s="10"/>
      <c r="E468" s="8"/>
      <c r="F468" s="9">
        <v>13308.9</v>
      </c>
      <c r="I468" s="10" t="s">
        <v>9</v>
      </c>
      <c r="J468" s="8" t="s">
        <v>48</v>
      </c>
    </row>
    <row r="469" spans="1:10">
      <c r="A469" s="5" t="s">
        <v>775</v>
      </c>
      <c r="B469" s="6">
        <v>44945.509725312499</v>
      </c>
      <c r="C469" s="5" t="s">
        <v>45</v>
      </c>
      <c r="D469" s="10"/>
      <c r="E469" s="8"/>
      <c r="F469" s="9">
        <v>12196.8</v>
      </c>
      <c r="I469" s="10" t="s">
        <v>9</v>
      </c>
      <c r="J469" s="5" t="s">
        <v>49</v>
      </c>
    </row>
    <row r="470" spans="1:10">
      <c r="A470" s="5" t="s">
        <v>775</v>
      </c>
      <c r="B470" s="6">
        <v>44945.509725312499</v>
      </c>
      <c r="C470" s="5" t="s">
        <v>45</v>
      </c>
      <c r="D470" s="10"/>
      <c r="E470" s="8"/>
      <c r="F470" s="9">
        <v>4389.6000000000004</v>
      </c>
      <c r="I470" s="10" t="s">
        <v>9</v>
      </c>
      <c r="J470" s="8" t="s">
        <v>50</v>
      </c>
    </row>
    <row r="471" spans="1:10">
      <c r="A471" s="5" t="s">
        <v>775</v>
      </c>
      <c r="B471" s="6">
        <v>44945.509725312499</v>
      </c>
      <c r="C471" s="5" t="s">
        <v>45</v>
      </c>
      <c r="D471" s="10"/>
      <c r="E471" s="8"/>
      <c r="F471" s="9">
        <v>9027.4</v>
      </c>
      <c r="I471" s="10" t="s">
        <v>9</v>
      </c>
      <c r="J471" s="8" t="s">
        <v>51</v>
      </c>
    </row>
    <row r="472" spans="1:10">
      <c r="A472" s="5" t="s">
        <v>775</v>
      </c>
      <c r="B472" s="6">
        <v>44945.509725312499</v>
      </c>
      <c r="C472" s="5" t="s">
        <v>45</v>
      </c>
      <c r="D472" s="10"/>
      <c r="E472" s="8"/>
      <c r="F472" s="9">
        <v>15129</v>
      </c>
      <c r="I472" s="10" t="s">
        <v>9</v>
      </c>
      <c r="J472" s="5" t="s">
        <v>52</v>
      </c>
    </row>
    <row r="473" spans="1:10">
      <c r="A473" s="5" t="s">
        <v>775</v>
      </c>
      <c r="B473" s="6">
        <v>44945.509725312499</v>
      </c>
      <c r="C473" s="5" t="s">
        <v>45</v>
      </c>
      <c r="D473" s="10"/>
      <c r="E473" s="8"/>
      <c r="F473" s="9">
        <v>11142.1</v>
      </c>
      <c r="I473" s="10" t="s">
        <v>9</v>
      </c>
      <c r="J473" s="8" t="s">
        <v>232</v>
      </c>
    </row>
    <row r="474" spans="1:10">
      <c r="A474" s="5" t="s">
        <v>775</v>
      </c>
      <c r="B474" s="6">
        <v>44945.509725312499</v>
      </c>
      <c r="C474" s="5" t="s">
        <v>45</v>
      </c>
      <c r="D474" s="10"/>
      <c r="E474" s="8"/>
      <c r="F474" s="9">
        <v>27504.6</v>
      </c>
      <c r="I474" s="10" t="s">
        <v>9</v>
      </c>
      <c r="J474" s="8" t="s">
        <v>54</v>
      </c>
    </row>
    <row r="475" spans="1:10">
      <c r="A475" s="5" t="s">
        <v>775</v>
      </c>
      <c r="B475" s="6">
        <v>44945.509725312499</v>
      </c>
      <c r="C475" s="5" t="s">
        <v>45</v>
      </c>
      <c r="D475" s="10"/>
      <c r="E475" s="8"/>
      <c r="F475" s="9">
        <v>2810.8</v>
      </c>
      <c r="I475" s="10" t="s">
        <v>9</v>
      </c>
      <c r="J475" s="5" t="s">
        <v>330</v>
      </c>
    </row>
    <row r="476" spans="1:10">
      <c r="A476" s="5" t="s">
        <v>775</v>
      </c>
      <c r="B476" s="6">
        <v>44945.509725312499</v>
      </c>
      <c r="C476" s="5" t="s">
        <v>45</v>
      </c>
      <c r="D476" s="10"/>
      <c r="E476" s="8"/>
      <c r="F476" s="9">
        <v>23826.400000000001</v>
      </c>
      <c r="I476" s="10" t="s">
        <v>9</v>
      </c>
      <c r="J476" s="8" t="s">
        <v>56</v>
      </c>
    </row>
    <row r="477" spans="1:10">
      <c r="A477" s="5" t="s">
        <v>775</v>
      </c>
      <c r="B477" s="6">
        <v>44945.509725312499</v>
      </c>
      <c r="C477" s="5" t="s">
        <v>45</v>
      </c>
      <c r="D477" s="10"/>
      <c r="E477" s="8"/>
      <c r="F477" s="9">
        <v>3659.8</v>
      </c>
      <c r="I477" s="10" t="s">
        <v>9</v>
      </c>
      <c r="J477" s="8" t="s">
        <v>57</v>
      </c>
    </row>
    <row r="478" spans="1:10">
      <c r="A478" s="5" t="s">
        <v>775</v>
      </c>
      <c r="B478" s="6">
        <v>44945.509725312499</v>
      </c>
      <c r="C478" s="5" t="s">
        <v>45</v>
      </c>
      <c r="D478" s="10"/>
      <c r="E478" s="8"/>
      <c r="F478" s="9">
        <v>7920</v>
      </c>
      <c r="I478" s="10" t="s">
        <v>9</v>
      </c>
      <c r="J478" s="8" t="s">
        <v>46</v>
      </c>
    </row>
    <row r="479" spans="1:10">
      <c r="A479" s="5" t="s">
        <v>775</v>
      </c>
      <c r="B479" s="6">
        <v>44945.509725312499</v>
      </c>
      <c r="C479" s="5" t="s">
        <v>45</v>
      </c>
      <c r="D479" s="10"/>
      <c r="E479" s="8"/>
      <c r="F479" s="9">
        <v>11663.7</v>
      </c>
      <c r="I479" s="10" t="s">
        <v>9</v>
      </c>
      <c r="J479" s="8" t="s">
        <v>58</v>
      </c>
    </row>
    <row r="480" spans="1:10">
      <c r="A480" s="5" t="s">
        <v>775</v>
      </c>
      <c r="B480" s="6">
        <v>44945.509725312499</v>
      </c>
      <c r="C480" s="5" t="s">
        <v>45</v>
      </c>
      <c r="D480" s="10"/>
      <c r="E480" s="8"/>
      <c r="F480" s="9">
        <v>6461.5</v>
      </c>
      <c r="I480" s="10" t="s">
        <v>9</v>
      </c>
      <c r="J480" s="8" t="s">
        <v>59</v>
      </c>
    </row>
    <row r="481" spans="1:10">
      <c r="A481" s="11" t="s">
        <v>22</v>
      </c>
      <c r="B481" s="3"/>
      <c r="C481" s="3"/>
      <c r="D481" s="7"/>
      <c r="E481" s="8"/>
      <c r="F481" s="20">
        <f>SUM(F468:G480)</f>
        <v>149040.6</v>
      </c>
      <c r="H481" s="9"/>
      <c r="I481" s="10"/>
      <c r="J481" s="5"/>
    </row>
    <row r="482" spans="1:10" ht="15.75">
      <c r="A482" s="13" t="s">
        <v>23</v>
      </c>
      <c r="B482" s="13" t="s">
        <v>24</v>
      </c>
      <c r="C482" s="13" t="s">
        <v>25</v>
      </c>
      <c r="D482" s="14">
        <v>112624642</v>
      </c>
      <c r="E482" s="8"/>
      <c r="H482" s="9"/>
      <c r="I482" s="10"/>
      <c r="J482" s="5"/>
    </row>
    <row r="483" spans="1:10">
      <c r="A483" s="5"/>
      <c r="B483" s="6"/>
      <c r="C483" s="5"/>
      <c r="D483" s="7"/>
      <c r="E483" s="8"/>
      <c r="H483" s="9"/>
      <c r="I483" s="10"/>
      <c r="J483" s="5"/>
    </row>
    <row r="484" spans="1:10">
      <c r="A484" s="5"/>
      <c r="B484" s="6"/>
      <c r="C484" s="5"/>
      <c r="D484" s="7"/>
      <c r="E484" s="8"/>
      <c r="H484" s="9"/>
      <c r="I484" s="10"/>
      <c r="J484" s="5"/>
    </row>
    <row r="485" spans="1:10">
      <c r="A485" s="5" t="s">
        <v>774</v>
      </c>
      <c r="B485" s="6">
        <v>44945.724137013887</v>
      </c>
      <c r="C485" s="5" t="s">
        <v>45</v>
      </c>
      <c r="D485" s="15">
        <v>45163209851</v>
      </c>
      <c r="E485" s="8" t="s">
        <v>27</v>
      </c>
      <c r="H485" s="9">
        <v>500</v>
      </c>
      <c r="I485" s="5" t="s">
        <v>28</v>
      </c>
      <c r="J485" s="5" t="s">
        <v>64</v>
      </c>
    </row>
    <row r="486" spans="1:10">
      <c r="A486" s="5" t="s">
        <v>774</v>
      </c>
      <c r="B486" s="6">
        <v>44945.724137013887</v>
      </c>
      <c r="C486" s="5" t="s">
        <v>45</v>
      </c>
      <c r="D486" s="15">
        <v>51717302048</v>
      </c>
      <c r="E486" s="8" t="s">
        <v>27</v>
      </c>
      <c r="H486" s="9">
        <v>29955.58</v>
      </c>
      <c r="I486" s="5" t="s">
        <v>28</v>
      </c>
      <c r="J486" s="8" t="s">
        <v>55</v>
      </c>
    </row>
    <row r="487" spans="1:10">
      <c r="A487" s="5" t="s">
        <v>774</v>
      </c>
      <c r="B487" s="6">
        <v>44945.724137013887</v>
      </c>
      <c r="C487" s="5" t="s">
        <v>45</v>
      </c>
      <c r="D487" s="15">
        <v>45173180823</v>
      </c>
      <c r="E487" s="8" t="s">
        <v>27</v>
      </c>
      <c r="H487" s="9">
        <v>5484.42</v>
      </c>
      <c r="I487" s="5" t="s">
        <v>28</v>
      </c>
      <c r="J487" s="8" t="s">
        <v>55</v>
      </c>
    </row>
    <row r="488" spans="1:10">
      <c r="A488" s="5" t="s">
        <v>774</v>
      </c>
      <c r="B488" s="6">
        <v>44945.724137013887</v>
      </c>
      <c r="C488" s="5" t="s">
        <v>45</v>
      </c>
      <c r="D488" s="15">
        <v>45173181605</v>
      </c>
      <c r="E488" s="8" t="s">
        <v>27</v>
      </c>
      <c r="H488" s="9">
        <v>5</v>
      </c>
      <c r="I488" s="5" t="s">
        <v>28</v>
      </c>
      <c r="J488" s="8" t="s">
        <v>55</v>
      </c>
    </row>
    <row r="489" spans="1:10">
      <c r="A489" s="5" t="s">
        <v>774</v>
      </c>
      <c r="B489" s="6">
        <v>44945.724137013887</v>
      </c>
      <c r="C489" s="5" t="s">
        <v>45</v>
      </c>
      <c r="D489" s="7">
        <v>439231</v>
      </c>
      <c r="E489" s="8" t="s">
        <v>27</v>
      </c>
      <c r="H489" s="9">
        <v>34217.300000000003</v>
      </c>
      <c r="I489" s="5" t="s">
        <v>28</v>
      </c>
      <c r="J489" s="5" t="s">
        <v>63</v>
      </c>
    </row>
    <row r="490" spans="1:10">
      <c r="A490" s="5" t="s">
        <v>774</v>
      </c>
      <c r="B490" s="6">
        <v>44945.724137013887</v>
      </c>
      <c r="C490" s="5" t="s">
        <v>45</v>
      </c>
      <c r="D490" s="7">
        <v>439233</v>
      </c>
      <c r="E490" s="8" t="s">
        <v>27</v>
      </c>
      <c r="H490" s="9">
        <v>13745.4</v>
      </c>
      <c r="I490" s="5" t="s">
        <v>28</v>
      </c>
      <c r="J490" s="5" t="s">
        <v>64</v>
      </c>
    </row>
    <row r="491" spans="1:10">
      <c r="A491" s="5" t="s">
        <v>774</v>
      </c>
      <c r="B491" s="6">
        <v>44945.724137013887</v>
      </c>
      <c r="C491" s="5" t="s">
        <v>45</v>
      </c>
      <c r="D491" s="7"/>
      <c r="E491" s="8"/>
      <c r="F491" s="9">
        <v>28626.799999999999</v>
      </c>
      <c r="I491" s="10" t="s">
        <v>9</v>
      </c>
      <c r="J491" s="5" t="s">
        <v>62</v>
      </c>
    </row>
    <row r="492" spans="1:10">
      <c r="A492" s="5" t="s">
        <v>774</v>
      </c>
      <c r="B492" s="6">
        <v>44945.724137013887</v>
      </c>
      <c r="C492" s="5" t="s">
        <v>45</v>
      </c>
      <c r="D492" s="7"/>
      <c r="E492" s="8"/>
      <c r="F492" s="9">
        <v>119159.5</v>
      </c>
      <c r="I492" s="10" t="s">
        <v>9</v>
      </c>
      <c r="J492" s="5" t="s">
        <v>64</v>
      </c>
    </row>
    <row r="493" spans="1:10">
      <c r="A493" s="5" t="s">
        <v>774</v>
      </c>
      <c r="B493" s="6">
        <v>44945.724137013887</v>
      </c>
      <c r="C493" s="5" t="s">
        <v>45</v>
      </c>
      <c r="D493" s="7"/>
      <c r="E493" s="8"/>
      <c r="F493" s="9">
        <v>987.9</v>
      </c>
      <c r="I493" s="10" t="s">
        <v>9</v>
      </c>
      <c r="J493" s="8" t="s">
        <v>46</v>
      </c>
    </row>
    <row r="494" spans="1:10">
      <c r="A494" s="5" t="s">
        <v>774</v>
      </c>
      <c r="B494" s="6">
        <v>44945.724137013887</v>
      </c>
      <c r="C494" s="5" t="s">
        <v>45</v>
      </c>
      <c r="D494" s="7"/>
      <c r="E494" s="8"/>
      <c r="F494" s="9">
        <v>7574.1</v>
      </c>
      <c r="I494" s="10" t="s">
        <v>9</v>
      </c>
      <c r="J494" s="8" t="s">
        <v>58</v>
      </c>
    </row>
    <row r="495" spans="1:10">
      <c r="A495" s="11" t="s">
        <v>22</v>
      </c>
      <c r="B495" s="3"/>
      <c r="C495" s="3"/>
      <c r="D495" s="7"/>
      <c r="E495" s="8"/>
      <c r="F495" s="20">
        <f>SUM(F485:G494)</f>
        <v>156348.29999999999</v>
      </c>
      <c r="H495" s="9"/>
      <c r="I495" s="10"/>
      <c r="J495" s="5"/>
    </row>
    <row r="496" spans="1:10" ht="15.75">
      <c r="A496" s="13" t="s">
        <v>23</v>
      </c>
      <c r="B496" s="13" t="s">
        <v>24</v>
      </c>
      <c r="C496" s="13" t="s">
        <v>25</v>
      </c>
      <c r="D496" s="14">
        <v>112636288</v>
      </c>
      <c r="E496" s="8"/>
      <c r="H496" s="9"/>
      <c r="I496" s="10"/>
      <c r="J496" s="5"/>
    </row>
    <row r="499" spans="1:10">
      <c r="A499" s="1" t="s">
        <v>0</v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>
      <c r="A500" s="3" t="s">
        <v>806</v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95" t="s">
        <v>0</v>
      </c>
      <c r="B501" s="95" t="s">
        <v>2</v>
      </c>
      <c r="C501" s="95" t="s">
        <v>3</v>
      </c>
      <c r="D501" s="95" t="s">
        <v>4</v>
      </c>
      <c r="E501" s="95" t="s">
        <v>5</v>
      </c>
      <c r="F501" s="97" t="s">
        <v>6</v>
      </c>
      <c r="G501" s="98"/>
      <c r="H501" s="99"/>
      <c r="I501" s="95" t="s">
        <v>7</v>
      </c>
      <c r="J501" s="95" t="s">
        <v>8</v>
      </c>
    </row>
    <row r="502" spans="1:10">
      <c r="A502" s="96"/>
      <c r="B502" s="96"/>
      <c r="C502" s="96"/>
      <c r="D502" s="96"/>
      <c r="E502" s="96"/>
      <c r="F502" s="4" t="s">
        <v>9</v>
      </c>
      <c r="G502" s="4" t="s">
        <v>10</v>
      </c>
      <c r="H502" s="4" t="s">
        <v>11</v>
      </c>
      <c r="I502" s="96"/>
      <c r="J502" s="96"/>
    </row>
    <row r="503" spans="1:10">
      <c r="A503" s="5" t="s">
        <v>818</v>
      </c>
      <c r="B503" s="6">
        <v>44946.491124837965</v>
      </c>
      <c r="C503" s="5" t="s">
        <v>45</v>
      </c>
      <c r="D503" s="10"/>
      <c r="E503" s="8"/>
      <c r="F503" s="9">
        <v>10716.1</v>
      </c>
      <c r="I503" s="10" t="s">
        <v>9</v>
      </c>
      <c r="J503" s="8" t="s">
        <v>48</v>
      </c>
    </row>
    <row r="504" spans="1:10">
      <c r="A504" s="5" t="s">
        <v>818</v>
      </c>
      <c r="B504" s="6">
        <v>44946.491124837965</v>
      </c>
      <c r="C504" s="5" t="s">
        <v>45</v>
      </c>
      <c r="D504" s="10"/>
      <c r="E504" s="8"/>
      <c r="F504" s="9">
        <v>10337</v>
      </c>
      <c r="I504" s="10" t="s">
        <v>9</v>
      </c>
      <c r="J504" s="5" t="s">
        <v>49</v>
      </c>
    </row>
    <row r="505" spans="1:10">
      <c r="A505" s="5" t="s">
        <v>818</v>
      </c>
      <c r="B505" s="6">
        <v>44946.491124837965</v>
      </c>
      <c r="C505" s="5" t="s">
        <v>45</v>
      </c>
      <c r="D505" s="10"/>
      <c r="E505" s="8"/>
      <c r="F505" s="9">
        <v>9787.7000000000007</v>
      </c>
      <c r="I505" s="10" t="s">
        <v>9</v>
      </c>
      <c r="J505" s="8" t="s">
        <v>50</v>
      </c>
    </row>
    <row r="506" spans="1:10">
      <c r="A506" s="5" t="s">
        <v>818</v>
      </c>
      <c r="B506" s="6">
        <v>44946.491124837965</v>
      </c>
      <c r="C506" s="5" t="s">
        <v>45</v>
      </c>
      <c r="D506" s="10"/>
      <c r="E506" s="8"/>
      <c r="F506" s="9">
        <v>4891.8</v>
      </c>
      <c r="I506" s="10" t="s">
        <v>9</v>
      </c>
      <c r="J506" s="8" t="s">
        <v>51</v>
      </c>
    </row>
    <row r="507" spans="1:10">
      <c r="A507" s="5" t="s">
        <v>818</v>
      </c>
      <c r="B507" s="6">
        <v>44946.491124837965</v>
      </c>
      <c r="C507" s="5" t="s">
        <v>45</v>
      </c>
      <c r="D507" s="10"/>
      <c r="E507" s="8"/>
      <c r="F507" s="9">
        <v>15764.5</v>
      </c>
      <c r="I507" s="10" t="s">
        <v>9</v>
      </c>
      <c r="J507" s="5" t="s">
        <v>52</v>
      </c>
    </row>
    <row r="508" spans="1:10">
      <c r="A508" s="5" t="s">
        <v>818</v>
      </c>
      <c r="B508" s="6">
        <v>44946.491124837965</v>
      </c>
      <c r="C508" s="5" t="s">
        <v>45</v>
      </c>
      <c r="D508" s="10"/>
      <c r="E508" s="8"/>
      <c r="F508" s="9">
        <v>13215.5</v>
      </c>
      <c r="I508" s="10" t="s">
        <v>9</v>
      </c>
      <c r="J508" s="8" t="s">
        <v>232</v>
      </c>
    </row>
    <row r="509" spans="1:10">
      <c r="A509" s="5" t="s">
        <v>818</v>
      </c>
      <c r="B509" s="6">
        <v>44946.491124837965</v>
      </c>
      <c r="C509" s="5" t="s">
        <v>45</v>
      </c>
      <c r="D509" s="10"/>
      <c r="E509" s="8"/>
      <c r="F509" s="9">
        <v>15518</v>
      </c>
      <c r="I509" s="10" t="s">
        <v>9</v>
      </c>
      <c r="J509" s="8" t="s">
        <v>54</v>
      </c>
    </row>
    <row r="510" spans="1:10">
      <c r="A510" s="5" t="s">
        <v>818</v>
      </c>
      <c r="B510" s="6">
        <v>44946.491124837965</v>
      </c>
      <c r="C510" s="5" t="s">
        <v>45</v>
      </c>
      <c r="D510" s="10"/>
      <c r="E510" s="8"/>
      <c r="F510" s="9">
        <v>1184.4000000000001</v>
      </c>
      <c r="I510" s="10" t="s">
        <v>9</v>
      </c>
      <c r="J510" s="5" t="s">
        <v>330</v>
      </c>
    </row>
    <row r="511" spans="1:10">
      <c r="A511" s="5" t="s">
        <v>818</v>
      </c>
      <c r="B511" s="6">
        <v>44946.491124837965</v>
      </c>
      <c r="C511" s="5" t="s">
        <v>45</v>
      </c>
      <c r="D511" s="10"/>
      <c r="E511" s="8"/>
      <c r="F511" s="9">
        <v>23534</v>
      </c>
      <c r="I511" s="10" t="s">
        <v>9</v>
      </c>
      <c r="J511" s="8" t="s">
        <v>56</v>
      </c>
    </row>
    <row r="512" spans="1:10">
      <c r="A512" s="5" t="s">
        <v>818</v>
      </c>
      <c r="B512" s="6">
        <v>44946.491124837965</v>
      </c>
      <c r="C512" s="5" t="s">
        <v>45</v>
      </c>
      <c r="D512" s="10"/>
      <c r="E512" s="8"/>
      <c r="F512" s="9">
        <v>3344.5</v>
      </c>
      <c r="I512" s="10" t="s">
        <v>9</v>
      </c>
      <c r="J512" s="8" t="s">
        <v>57</v>
      </c>
    </row>
    <row r="513" spans="1:10">
      <c r="A513" s="5" t="s">
        <v>818</v>
      </c>
      <c r="B513" s="6">
        <v>44946.491124837965</v>
      </c>
      <c r="C513" s="5" t="s">
        <v>45</v>
      </c>
      <c r="D513" s="10"/>
      <c r="E513" s="8"/>
      <c r="F513" s="9">
        <v>8690.6</v>
      </c>
      <c r="I513" s="10" t="s">
        <v>9</v>
      </c>
      <c r="J513" s="8" t="s">
        <v>59</v>
      </c>
    </row>
    <row r="514" spans="1:10">
      <c r="A514" s="11" t="s">
        <v>22</v>
      </c>
      <c r="B514" s="3"/>
      <c r="C514" s="3"/>
      <c r="D514" s="10"/>
      <c r="E514" s="8"/>
      <c r="F514" s="37">
        <f>SUM(F503:G513)</f>
        <v>116984.1</v>
      </c>
      <c r="H514" s="9"/>
      <c r="I514" s="10"/>
      <c r="J514" s="5"/>
    </row>
    <row r="515" spans="1:10" ht="15.75">
      <c r="A515" s="13" t="s">
        <v>23</v>
      </c>
      <c r="B515" s="13" t="s">
        <v>24</v>
      </c>
      <c r="C515" s="13" t="s">
        <v>25</v>
      </c>
      <c r="D515" s="14">
        <v>112636290</v>
      </c>
      <c r="E515" s="8"/>
      <c r="H515" s="9"/>
      <c r="I515" s="10"/>
      <c r="J515" s="5"/>
    </row>
    <row r="516" spans="1:10">
      <c r="A516" s="5"/>
      <c r="B516" s="6"/>
      <c r="C516" s="5"/>
      <c r="D516" s="7"/>
      <c r="E516" s="8"/>
      <c r="H516" s="9"/>
      <c r="I516" s="10"/>
      <c r="J516" s="5"/>
    </row>
    <row r="517" spans="1:10">
      <c r="A517" s="5"/>
      <c r="B517" s="6"/>
      <c r="C517" s="5"/>
      <c r="D517" s="7"/>
      <c r="E517" s="8"/>
      <c r="H517" s="9"/>
      <c r="I517" s="10"/>
      <c r="J517" s="5"/>
    </row>
    <row r="518" spans="1:10">
      <c r="A518" s="5" t="s">
        <v>817</v>
      </c>
      <c r="B518" s="6">
        <v>44946.914863298611</v>
      </c>
      <c r="C518" s="5" t="s">
        <v>45</v>
      </c>
      <c r="D518" s="15">
        <v>27611544956</v>
      </c>
      <c r="E518" s="8" t="s">
        <v>27</v>
      </c>
      <c r="H518" s="9">
        <v>10000</v>
      </c>
      <c r="I518" s="5" t="s">
        <v>28</v>
      </c>
      <c r="J518" s="5" t="s">
        <v>62</v>
      </c>
    </row>
    <row r="519" spans="1:10">
      <c r="A519" s="5" t="s">
        <v>817</v>
      </c>
      <c r="B519" s="6">
        <v>44946.914863298611</v>
      </c>
      <c r="C519" s="5" t="s">
        <v>45</v>
      </c>
      <c r="D519" s="7">
        <v>405605</v>
      </c>
      <c r="E519" s="8" t="s">
        <v>27</v>
      </c>
      <c r="H519" s="9">
        <v>9697.4</v>
      </c>
      <c r="I519" s="5" t="s">
        <v>28</v>
      </c>
      <c r="J519" s="5" t="s">
        <v>62</v>
      </c>
    </row>
    <row r="520" spans="1:10">
      <c r="A520" s="5" t="s">
        <v>817</v>
      </c>
      <c r="B520" s="6">
        <v>44946.914863298611</v>
      </c>
      <c r="C520" s="5" t="s">
        <v>45</v>
      </c>
      <c r="D520" s="15">
        <v>45143491605</v>
      </c>
      <c r="E520" s="8" t="s">
        <v>27</v>
      </c>
      <c r="H520" s="9">
        <v>2262</v>
      </c>
      <c r="I520" s="5" t="s">
        <v>28</v>
      </c>
      <c r="J520" s="5" t="s">
        <v>63</v>
      </c>
    </row>
    <row r="521" spans="1:10">
      <c r="A521" s="5" t="s">
        <v>817</v>
      </c>
      <c r="B521" s="6">
        <v>44946.914863298611</v>
      </c>
      <c r="C521" s="5" t="s">
        <v>45</v>
      </c>
      <c r="D521" s="7">
        <v>471603</v>
      </c>
      <c r="E521" s="8" t="s">
        <v>27</v>
      </c>
      <c r="H521" s="9">
        <v>25604.9</v>
      </c>
      <c r="I521" s="5" t="s">
        <v>28</v>
      </c>
      <c r="J521" s="5" t="s">
        <v>63</v>
      </c>
    </row>
    <row r="522" spans="1:10">
      <c r="A522" s="5" t="s">
        <v>817</v>
      </c>
      <c r="B522" s="6">
        <v>44946.914863298611</v>
      </c>
      <c r="C522" s="5" t="s">
        <v>45</v>
      </c>
      <c r="D522" s="7">
        <v>405606</v>
      </c>
      <c r="E522" s="8" t="s">
        <v>27</v>
      </c>
      <c r="H522" s="9">
        <v>6608.4</v>
      </c>
      <c r="I522" s="5" t="s">
        <v>28</v>
      </c>
      <c r="J522" s="5" t="s">
        <v>64</v>
      </c>
    </row>
    <row r="523" spans="1:10">
      <c r="A523" s="5" t="s">
        <v>817</v>
      </c>
      <c r="B523" s="6">
        <v>44946.914863298611</v>
      </c>
      <c r="C523" s="5" t="s">
        <v>45</v>
      </c>
      <c r="D523" s="7"/>
      <c r="E523" s="8"/>
      <c r="F523" s="9">
        <v>10430.799999999999</v>
      </c>
      <c r="I523" s="10" t="s">
        <v>9</v>
      </c>
      <c r="J523" s="8" t="s">
        <v>48</v>
      </c>
    </row>
    <row r="524" spans="1:10">
      <c r="A524" s="5" t="s">
        <v>817</v>
      </c>
      <c r="B524" s="6">
        <v>44946.914863298611</v>
      </c>
      <c r="C524" s="5" t="s">
        <v>45</v>
      </c>
      <c r="D524" s="7"/>
      <c r="E524" s="8"/>
      <c r="F524" s="9">
        <v>12421.7</v>
      </c>
      <c r="I524" s="10" t="s">
        <v>9</v>
      </c>
      <c r="J524" s="5" t="s">
        <v>49</v>
      </c>
    </row>
    <row r="525" spans="1:10">
      <c r="A525" s="5" t="s">
        <v>817</v>
      </c>
      <c r="B525" s="6">
        <v>44946.914863298611</v>
      </c>
      <c r="C525" s="5" t="s">
        <v>45</v>
      </c>
      <c r="D525" s="7"/>
      <c r="E525" s="8"/>
      <c r="F525" s="9">
        <v>7673.1</v>
      </c>
      <c r="I525" s="10" t="s">
        <v>9</v>
      </c>
      <c r="J525" s="8" t="s">
        <v>50</v>
      </c>
    </row>
    <row r="526" spans="1:10">
      <c r="A526" s="5" t="s">
        <v>817</v>
      </c>
      <c r="B526" s="6">
        <v>44946.914863298611</v>
      </c>
      <c r="C526" s="5" t="s">
        <v>45</v>
      </c>
      <c r="D526" s="7"/>
      <c r="E526" s="8"/>
      <c r="F526" s="9">
        <v>9844.7999999999993</v>
      </c>
      <c r="I526" s="10" t="s">
        <v>9</v>
      </c>
      <c r="J526" s="8" t="s">
        <v>51</v>
      </c>
    </row>
    <row r="527" spans="1:10">
      <c r="A527" s="5" t="s">
        <v>817</v>
      </c>
      <c r="B527" s="6">
        <v>44946.914863298611</v>
      </c>
      <c r="C527" s="5" t="s">
        <v>45</v>
      </c>
      <c r="D527" s="7"/>
      <c r="E527" s="8"/>
      <c r="F527" s="9">
        <v>10859.2</v>
      </c>
      <c r="I527" s="10" t="s">
        <v>9</v>
      </c>
      <c r="J527" s="5" t="s">
        <v>52</v>
      </c>
    </row>
    <row r="528" spans="1:10">
      <c r="A528" s="5" t="s">
        <v>817</v>
      </c>
      <c r="B528" s="6">
        <v>44946.914863298611</v>
      </c>
      <c r="C528" s="5" t="s">
        <v>45</v>
      </c>
      <c r="D528" s="7"/>
      <c r="E528" s="8"/>
      <c r="F528" s="9">
        <v>17612.099999999999</v>
      </c>
      <c r="I528" s="10" t="s">
        <v>9</v>
      </c>
      <c r="J528" s="8" t="s">
        <v>232</v>
      </c>
    </row>
    <row r="529" spans="1:10">
      <c r="A529" s="5" t="s">
        <v>817</v>
      </c>
      <c r="B529" s="6">
        <v>44946.914863298611</v>
      </c>
      <c r="C529" s="5" t="s">
        <v>45</v>
      </c>
      <c r="D529" s="7"/>
      <c r="E529" s="8"/>
      <c r="F529" s="9">
        <v>34179.599999999999</v>
      </c>
      <c r="I529" s="10" t="s">
        <v>9</v>
      </c>
      <c r="J529" s="8" t="s">
        <v>54</v>
      </c>
    </row>
    <row r="530" spans="1:10">
      <c r="A530" s="5" t="s">
        <v>817</v>
      </c>
      <c r="B530" s="6">
        <v>44946.914863298611</v>
      </c>
      <c r="C530" s="5" t="s">
        <v>45</v>
      </c>
      <c r="D530" s="7"/>
      <c r="E530" s="8"/>
      <c r="F530" s="9">
        <v>31098.9</v>
      </c>
      <c r="I530" s="10" t="s">
        <v>9</v>
      </c>
      <c r="J530" s="5" t="s">
        <v>64</v>
      </c>
    </row>
    <row r="531" spans="1:10">
      <c r="A531" s="5" t="s">
        <v>817</v>
      </c>
      <c r="B531" s="6">
        <v>44946.914863298611</v>
      </c>
      <c r="C531" s="5" t="s">
        <v>45</v>
      </c>
      <c r="D531" s="7"/>
      <c r="E531" s="8"/>
      <c r="F531" s="9">
        <v>18062.900000000001</v>
      </c>
      <c r="I531" s="10" t="s">
        <v>9</v>
      </c>
      <c r="J531" s="8" t="s">
        <v>56</v>
      </c>
    </row>
    <row r="532" spans="1:10">
      <c r="A532" s="5" t="s">
        <v>817</v>
      </c>
      <c r="B532" s="6">
        <v>44946.914863298611</v>
      </c>
      <c r="C532" s="5" t="s">
        <v>45</v>
      </c>
      <c r="D532" s="7"/>
      <c r="E532" s="8"/>
      <c r="F532" s="9">
        <v>5347.3</v>
      </c>
      <c r="I532" s="10" t="s">
        <v>9</v>
      </c>
      <c r="J532" s="8" t="s">
        <v>57</v>
      </c>
    </row>
    <row r="533" spans="1:10">
      <c r="A533" s="5" t="s">
        <v>817</v>
      </c>
      <c r="B533" s="6">
        <v>44946.914863298611</v>
      </c>
      <c r="C533" s="5" t="s">
        <v>45</v>
      </c>
      <c r="D533" s="7"/>
      <c r="E533" s="8"/>
      <c r="F533" s="9">
        <v>8182.9</v>
      </c>
      <c r="I533" s="10" t="s">
        <v>9</v>
      </c>
      <c r="J533" s="8" t="s">
        <v>58</v>
      </c>
    </row>
    <row r="534" spans="1:10">
      <c r="A534" s="5" t="s">
        <v>817</v>
      </c>
      <c r="B534" s="6">
        <v>44946.914863298611</v>
      </c>
      <c r="C534" s="5" t="s">
        <v>45</v>
      </c>
      <c r="D534" s="7"/>
      <c r="E534" s="8"/>
      <c r="F534" s="9">
        <v>14557.8</v>
      </c>
      <c r="I534" s="10" t="s">
        <v>9</v>
      </c>
      <c r="J534" s="8" t="s">
        <v>59</v>
      </c>
    </row>
    <row r="535" spans="1:10">
      <c r="A535" s="11" t="s">
        <v>22</v>
      </c>
      <c r="B535" s="3"/>
      <c r="C535" s="3"/>
      <c r="D535" s="10"/>
      <c r="E535" s="8"/>
      <c r="F535" s="37">
        <f>SUM(F518:G534)</f>
        <v>180271.09999999995</v>
      </c>
      <c r="H535" s="9"/>
      <c r="I535" s="10"/>
      <c r="J535" s="5"/>
    </row>
    <row r="536" spans="1:10" ht="15.75">
      <c r="A536" s="13" t="s">
        <v>23</v>
      </c>
      <c r="B536" s="13" t="s">
        <v>24</v>
      </c>
      <c r="C536" s="13" t="s">
        <v>25</v>
      </c>
      <c r="D536" s="14">
        <v>112644420</v>
      </c>
      <c r="E536" s="8"/>
      <c r="H536" s="9"/>
      <c r="I536" s="10"/>
      <c r="J536" s="5"/>
    </row>
    <row r="537" spans="1:10">
      <c r="A537" s="5"/>
      <c r="B537" s="6"/>
      <c r="C537" s="5"/>
      <c r="D537" s="7"/>
      <c r="E537" s="8"/>
      <c r="H537" s="9"/>
      <c r="I537" s="10"/>
      <c r="J537" s="5"/>
    </row>
    <row r="538" spans="1:10">
      <c r="A538" s="5"/>
      <c r="B538" s="6"/>
      <c r="C538" s="5"/>
      <c r="D538" s="7"/>
      <c r="E538" s="8"/>
      <c r="H538" s="9"/>
      <c r="I538" s="10"/>
      <c r="J538" s="5"/>
    </row>
    <row r="539" spans="1:10">
      <c r="A539" s="1" t="s">
        <v>0</v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>
      <c r="A540" s="3" t="s">
        <v>802</v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>
      <c r="A541" s="95" t="s">
        <v>0</v>
      </c>
      <c r="B541" s="95" t="s">
        <v>2</v>
      </c>
      <c r="C541" s="95" t="s">
        <v>3</v>
      </c>
      <c r="D541" s="95" t="s">
        <v>4</v>
      </c>
      <c r="E541" s="95" t="s">
        <v>5</v>
      </c>
      <c r="F541" s="97" t="s">
        <v>6</v>
      </c>
      <c r="G541" s="98"/>
      <c r="H541" s="99"/>
      <c r="I541" s="95" t="s">
        <v>7</v>
      </c>
      <c r="J541" s="95" t="s">
        <v>8</v>
      </c>
    </row>
    <row r="542" spans="1:10">
      <c r="A542" s="96"/>
      <c r="B542" s="96"/>
      <c r="C542" s="96"/>
      <c r="D542" s="96"/>
      <c r="E542" s="96"/>
      <c r="F542" s="4" t="s">
        <v>9</v>
      </c>
      <c r="G542" s="4" t="s">
        <v>10</v>
      </c>
      <c r="H542" s="4" t="s">
        <v>11</v>
      </c>
      <c r="I542" s="96"/>
      <c r="J542" s="96"/>
    </row>
    <row r="543" spans="1:10">
      <c r="A543" s="5" t="s">
        <v>815</v>
      </c>
      <c r="B543" s="6">
        <v>44947.652826898149</v>
      </c>
      <c r="C543" s="5" t="s">
        <v>45</v>
      </c>
      <c r="D543" s="7"/>
      <c r="E543" s="8"/>
      <c r="G543" s="9">
        <v>2199.92</v>
      </c>
      <c r="I543" s="10" t="s">
        <v>10</v>
      </c>
      <c r="J543" s="8" t="s">
        <v>55</v>
      </c>
    </row>
    <row r="544" spans="1:10">
      <c r="A544" s="5" t="s">
        <v>816</v>
      </c>
      <c r="B544" s="6">
        <v>44947.652826898149</v>
      </c>
      <c r="C544" s="5" t="s">
        <v>45</v>
      </c>
      <c r="D544" s="7">
        <v>265335</v>
      </c>
      <c r="E544" s="8" t="s">
        <v>27</v>
      </c>
      <c r="H544" s="9">
        <v>5881.6</v>
      </c>
      <c r="I544" s="5" t="s">
        <v>28</v>
      </c>
      <c r="J544" s="5" t="s">
        <v>64</v>
      </c>
    </row>
    <row r="545" spans="1:10">
      <c r="A545" s="5" t="s">
        <v>815</v>
      </c>
      <c r="B545" s="6">
        <v>44947.652826898149</v>
      </c>
      <c r="C545" s="5" t="s">
        <v>45</v>
      </c>
      <c r="D545" s="15">
        <v>45173185465</v>
      </c>
      <c r="E545" s="8" t="s">
        <v>27</v>
      </c>
      <c r="H545" s="9">
        <v>3900</v>
      </c>
      <c r="I545" s="5" t="s">
        <v>28</v>
      </c>
      <c r="J545" s="8" t="s">
        <v>55</v>
      </c>
    </row>
    <row r="546" spans="1:10">
      <c r="A546" s="5" t="s">
        <v>815</v>
      </c>
      <c r="B546" s="6">
        <v>44947.652826898149</v>
      </c>
      <c r="C546" s="5" t="s">
        <v>45</v>
      </c>
      <c r="D546" s="7">
        <v>3096364853</v>
      </c>
      <c r="E546" s="5" t="s">
        <v>31</v>
      </c>
      <c r="H546" s="9">
        <v>5171.8</v>
      </c>
      <c r="I546" s="5" t="s">
        <v>28</v>
      </c>
      <c r="J546" s="8" t="s">
        <v>55</v>
      </c>
    </row>
    <row r="547" spans="1:10">
      <c r="A547" s="5" t="s">
        <v>815</v>
      </c>
      <c r="B547" s="6">
        <v>44947.652826898149</v>
      </c>
      <c r="C547" s="5" t="s">
        <v>45</v>
      </c>
      <c r="D547" s="7">
        <v>580946</v>
      </c>
      <c r="E547" s="8" t="s">
        <v>27</v>
      </c>
      <c r="H547" s="9">
        <v>19305.8</v>
      </c>
      <c r="I547" s="5" t="s">
        <v>28</v>
      </c>
      <c r="J547" s="5" t="s">
        <v>62</v>
      </c>
    </row>
    <row r="548" spans="1:10">
      <c r="A548" s="5" t="s">
        <v>815</v>
      </c>
      <c r="B548" s="6">
        <v>44947.652826898149</v>
      </c>
      <c r="C548" s="5" t="s">
        <v>45</v>
      </c>
      <c r="D548" s="7">
        <v>439599</v>
      </c>
      <c r="E548" s="8" t="s">
        <v>27</v>
      </c>
      <c r="H548" s="9">
        <v>50</v>
      </c>
      <c r="I548" s="5" t="s">
        <v>28</v>
      </c>
      <c r="J548" s="5" t="s">
        <v>62</v>
      </c>
    </row>
    <row r="549" spans="1:10">
      <c r="A549" s="5" t="s">
        <v>815</v>
      </c>
      <c r="B549" s="6">
        <v>44947.652826898149</v>
      </c>
      <c r="C549" s="5" t="s">
        <v>45</v>
      </c>
      <c r="D549" s="7">
        <v>36046842</v>
      </c>
      <c r="E549" s="5" t="s">
        <v>31</v>
      </c>
      <c r="H549" s="9">
        <v>140</v>
      </c>
      <c r="I549" s="5" t="s">
        <v>28</v>
      </c>
      <c r="J549" s="8" t="s">
        <v>55</v>
      </c>
    </row>
    <row r="550" spans="1:10">
      <c r="A550" s="5" t="s">
        <v>815</v>
      </c>
      <c r="B550" s="6">
        <v>44947.652826898149</v>
      </c>
      <c r="C550" s="5" t="s">
        <v>45</v>
      </c>
      <c r="D550" s="7">
        <v>3096435962</v>
      </c>
      <c r="E550" s="5" t="s">
        <v>31</v>
      </c>
      <c r="H550" s="9">
        <v>710</v>
      </c>
      <c r="I550" s="5" t="s">
        <v>28</v>
      </c>
      <c r="J550" s="8" t="s">
        <v>55</v>
      </c>
    </row>
    <row r="551" spans="1:10">
      <c r="A551" s="5" t="s">
        <v>815</v>
      </c>
      <c r="B551" s="6">
        <v>44947.652826898149</v>
      </c>
      <c r="C551" s="5" t="s">
        <v>45</v>
      </c>
      <c r="D551" s="7">
        <v>360427411</v>
      </c>
      <c r="E551" s="5" t="s">
        <v>31</v>
      </c>
      <c r="H551" s="9">
        <v>18241.38</v>
      </c>
      <c r="I551" s="5" t="s">
        <v>28</v>
      </c>
      <c r="J551" s="8" t="s">
        <v>55</v>
      </c>
    </row>
    <row r="552" spans="1:10">
      <c r="A552" s="5" t="s">
        <v>815</v>
      </c>
      <c r="B552" s="6">
        <v>44947.652826898149</v>
      </c>
      <c r="C552" s="5" t="s">
        <v>45</v>
      </c>
      <c r="D552" s="7">
        <v>360427412</v>
      </c>
      <c r="E552" s="5" t="s">
        <v>31</v>
      </c>
      <c r="H552" s="9">
        <v>18702.45</v>
      </c>
      <c r="I552" s="5" t="s">
        <v>28</v>
      </c>
      <c r="J552" s="8" t="s">
        <v>55</v>
      </c>
    </row>
    <row r="553" spans="1:10">
      <c r="A553" s="5" t="s">
        <v>815</v>
      </c>
      <c r="B553" s="6">
        <v>44947.652826898149</v>
      </c>
      <c r="C553" s="5" t="s">
        <v>45</v>
      </c>
      <c r="D553" s="7">
        <v>360427413</v>
      </c>
      <c r="E553" s="5" t="s">
        <v>31</v>
      </c>
      <c r="H553" s="9">
        <v>2026.8</v>
      </c>
      <c r="I553" s="5" t="s">
        <v>28</v>
      </c>
      <c r="J553" s="8" t="s">
        <v>55</v>
      </c>
    </row>
    <row r="554" spans="1:10">
      <c r="A554" s="5" t="s">
        <v>815</v>
      </c>
      <c r="B554" s="6">
        <v>44947.652826898149</v>
      </c>
      <c r="C554" s="5" t="s">
        <v>45</v>
      </c>
      <c r="D554" s="7">
        <v>360427414</v>
      </c>
      <c r="E554" s="5" t="s">
        <v>31</v>
      </c>
      <c r="H554" s="9">
        <v>9784.3700000000008</v>
      </c>
      <c r="I554" s="5" t="s">
        <v>28</v>
      </c>
      <c r="J554" s="8" t="s">
        <v>55</v>
      </c>
    </row>
    <row r="555" spans="1:10">
      <c r="A555" s="5" t="s">
        <v>815</v>
      </c>
      <c r="B555" s="6">
        <v>44947.652826898149</v>
      </c>
      <c r="C555" s="5" t="s">
        <v>45</v>
      </c>
      <c r="D555" s="7">
        <v>471723</v>
      </c>
      <c r="E555" s="8" t="s">
        <v>27</v>
      </c>
      <c r="H555" s="9">
        <v>36895.9</v>
      </c>
      <c r="I555" s="5" t="s">
        <v>28</v>
      </c>
      <c r="J555" s="5" t="s">
        <v>63</v>
      </c>
    </row>
    <row r="556" spans="1:10">
      <c r="A556" s="5" t="s">
        <v>815</v>
      </c>
      <c r="B556" s="6">
        <v>44947.652826898149</v>
      </c>
      <c r="C556" s="5" t="s">
        <v>45</v>
      </c>
      <c r="D556" s="15">
        <v>30964575461</v>
      </c>
      <c r="E556" s="5" t="s">
        <v>31</v>
      </c>
      <c r="H556" s="9">
        <v>13018.18</v>
      </c>
      <c r="I556" s="5" t="s">
        <v>28</v>
      </c>
      <c r="J556" s="8" t="s">
        <v>55</v>
      </c>
    </row>
    <row r="557" spans="1:10">
      <c r="A557" s="5" t="s">
        <v>815</v>
      </c>
      <c r="B557" s="6">
        <v>44947.652826898149</v>
      </c>
      <c r="C557" s="5" t="s">
        <v>45</v>
      </c>
      <c r="D557" s="15">
        <v>30964575462</v>
      </c>
      <c r="E557" s="5" t="s">
        <v>31</v>
      </c>
      <c r="H557" s="9">
        <v>5980</v>
      </c>
      <c r="I557" s="5" t="s">
        <v>28</v>
      </c>
      <c r="J557" s="8" t="s">
        <v>55</v>
      </c>
    </row>
    <row r="558" spans="1:10">
      <c r="A558" s="5" t="s">
        <v>815</v>
      </c>
      <c r="B558" s="6">
        <v>44947.652826898149</v>
      </c>
      <c r="C558" s="5" t="s">
        <v>45</v>
      </c>
      <c r="D558" s="15">
        <v>30964575463</v>
      </c>
      <c r="E558" s="5" t="s">
        <v>31</v>
      </c>
      <c r="H558" s="9">
        <v>16793.82</v>
      </c>
      <c r="I558" s="5" t="s">
        <v>28</v>
      </c>
      <c r="J558" s="8" t="s">
        <v>55</v>
      </c>
    </row>
    <row r="559" spans="1:10">
      <c r="A559" s="5" t="s">
        <v>815</v>
      </c>
      <c r="B559" s="6">
        <v>44947.652826898149</v>
      </c>
      <c r="C559" s="5" t="s">
        <v>45</v>
      </c>
      <c r="D559" s="7">
        <v>471724</v>
      </c>
      <c r="E559" s="8" t="s">
        <v>27</v>
      </c>
      <c r="H559" s="9">
        <v>14455.1</v>
      </c>
      <c r="I559" s="5" t="s">
        <v>28</v>
      </c>
      <c r="J559" s="5" t="s">
        <v>64</v>
      </c>
    </row>
    <row r="560" spans="1:10">
      <c r="A560" s="5" t="s">
        <v>815</v>
      </c>
      <c r="B560" s="6">
        <v>44947.652826898149</v>
      </c>
      <c r="C560" s="5" t="s">
        <v>45</v>
      </c>
      <c r="D560" s="7">
        <v>580947</v>
      </c>
      <c r="E560" s="8" t="s">
        <v>27</v>
      </c>
      <c r="H560" s="9">
        <v>1000</v>
      </c>
      <c r="I560" s="5" t="s">
        <v>28</v>
      </c>
      <c r="J560" s="5" t="s">
        <v>64</v>
      </c>
    </row>
    <row r="561" spans="1:10">
      <c r="A561" s="11" t="s">
        <v>22</v>
      </c>
      <c r="B561" s="3"/>
      <c r="C561" s="3"/>
      <c r="D561" s="10"/>
      <c r="E561" s="8"/>
      <c r="H561" s="9"/>
      <c r="I561" s="10"/>
      <c r="J561" s="5"/>
    </row>
    <row r="562" spans="1:10" ht="15.75">
      <c r="A562" s="13" t="s">
        <v>23</v>
      </c>
      <c r="B562" s="13" t="s">
        <v>24</v>
      </c>
      <c r="C562" s="13" t="s">
        <v>25</v>
      </c>
      <c r="D562" s="14">
        <v>112644422</v>
      </c>
      <c r="E562" s="8"/>
      <c r="H562" s="9"/>
      <c r="I562" s="10"/>
      <c r="J562" s="5"/>
    </row>
    <row r="565" spans="1:10">
      <c r="A565" s="1" t="s">
        <v>0</v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>
      <c r="A566" s="3" t="s">
        <v>940</v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95" t="s">
        <v>0</v>
      </c>
      <c r="B567" s="95" t="s">
        <v>2</v>
      </c>
      <c r="C567" s="95" t="s">
        <v>3</v>
      </c>
      <c r="D567" s="95" t="s">
        <v>4</v>
      </c>
      <c r="E567" s="95" t="s">
        <v>5</v>
      </c>
      <c r="F567" s="97" t="s">
        <v>6</v>
      </c>
      <c r="G567" s="98"/>
      <c r="H567" s="99"/>
      <c r="I567" s="95" t="s">
        <v>7</v>
      </c>
      <c r="J567" s="95" t="s">
        <v>8</v>
      </c>
    </row>
    <row r="568" spans="1:10">
      <c r="A568" s="96"/>
      <c r="B568" s="96"/>
      <c r="C568" s="96"/>
      <c r="D568" s="96"/>
      <c r="E568" s="96"/>
      <c r="F568" s="4" t="s">
        <v>9</v>
      </c>
      <c r="G568" s="4" t="s">
        <v>10</v>
      </c>
      <c r="H568" s="4" t="s">
        <v>11</v>
      </c>
      <c r="I568" s="96"/>
      <c r="J568" s="96"/>
    </row>
    <row r="569" spans="1:10">
      <c r="A569" s="40" t="s">
        <v>941</v>
      </c>
      <c r="B569" s="41"/>
      <c r="C569" s="42"/>
      <c r="D569" s="70"/>
      <c r="E569" s="71"/>
      <c r="F569" s="9"/>
      <c r="I569" s="10"/>
      <c r="J569" s="5"/>
    </row>
    <row r="570" spans="1:10">
      <c r="A570" s="11" t="s">
        <v>22</v>
      </c>
      <c r="B570" s="3"/>
      <c r="C570" s="3"/>
      <c r="D570" s="7"/>
      <c r="E570" s="8"/>
      <c r="H570" s="9"/>
      <c r="I570" s="10"/>
      <c r="J570" s="5"/>
    </row>
    <row r="571" spans="1:10" ht="15.75">
      <c r="A571" s="13" t="s">
        <v>23</v>
      </c>
      <c r="B571" s="13" t="s">
        <v>24</v>
      </c>
      <c r="C571" s="13" t="s">
        <v>25</v>
      </c>
      <c r="D571" s="28"/>
      <c r="E571" s="14"/>
      <c r="H571" s="9"/>
      <c r="I571" s="10"/>
      <c r="J571" s="5"/>
    </row>
    <row r="574" spans="1:10">
      <c r="A574" s="1" t="s">
        <v>0</v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>
      <c r="A575" s="3" t="s">
        <v>872</v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>
      <c r="A576" s="95" t="s">
        <v>0</v>
      </c>
      <c r="B576" s="95" t="s">
        <v>2</v>
      </c>
      <c r="C576" s="95" t="s">
        <v>3</v>
      </c>
      <c r="D576" s="95" t="s">
        <v>4</v>
      </c>
      <c r="E576" s="95" t="s">
        <v>5</v>
      </c>
      <c r="F576" s="97" t="s">
        <v>6</v>
      </c>
      <c r="G576" s="98"/>
      <c r="H576" s="99"/>
      <c r="I576" s="95" t="s">
        <v>7</v>
      </c>
      <c r="J576" s="95" t="s">
        <v>8</v>
      </c>
    </row>
    <row r="577" spans="1:10">
      <c r="A577" s="96"/>
      <c r="B577" s="96"/>
      <c r="C577" s="96"/>
      <c r="D577" s="96"/>
      <c r="E577" s="96"/>
      <c r="F577" s="4" t="s">
        <v>9</v>
      </c>
      <c r="G577" s="4" t="s">
        <v>10</v>
      </c>
      <c r="H577" s="4" t="s">
        <v>11</v>
      </c>
      <c r="I577" s="96"/>
      <c r="J577" s="96"/>
    </row>
    <row r="578" spans="1:10">
      <c r="A578" s="5" t="s">
        <v>878</v>
      </c>
      <c r="B578" s="6">
        <v>44950.521589999997</v>
      </c>
      <c r="C578" s="5" t="s">
        <v>45</v>
      </c>
      <c r="D578" s="7"/>
      <c r="E578" s="8"/>
      <c r="F578" s="9">
        <v>10622.2</v>
      </c>
      <c r="I578" s="10" t="s">
        <v>9</v>
      </c>
      <c r="J578" s="8" t="s">
        <v>48</v>
      </c>
    </row>
    <row r="579" spans="1:10">
      <c r="A579" s="5" t="s">
        <v>878</v>
      </c>
      <c r="B579" s="6">
        <v>44950.521589999997</v>
      </c>
      <c r="C579" s="5" t="s">
        <v>45</v>
      </c>
      <c r="D579" s="7"/>
      <c r="E579" s="8"/>
      <c r="F579" s="9">
        <v>13332.3</v>
      </c>
      <c r="I579" s="10" t="s">
        <v>9</v>
      </c>
      <c r="J579" s="5" t="s">
        <v>49</v>
      </c>
    </row>
    <row r="580" spans="1:10">
      <c r="A580" s="5" t="s">
        <v>878</v>
      </c>
      <c r="B580" s="6">
        <v>44950.521589999997</v>
      </c>
      <c r="C580" s="5" t="s">
        <v>45</v>
      </c>
      <c r="D580" s="7"/>
      <c r="E580" s="8"/>
      <c r="F580" s="9">
        <v>8853.5</v>
      </c>
      <c r="I580" s="10" t="s">
        <v>9</v>
      </c>
      <c r="J580" s="8" t="s">
        <v>50</v>
      </c>
    </row>
    <row r="581" spans="1:10">
      <c r="A581" s="5" t="s">
        <v>878</v>
      </c>
      <c r="B581" s="6">
        <v>44950.521589999997</v>
      </c>
      <c r="C581" s="5" t="s">
        <v>45</v>
      </c>
      <c r="D581" s="7"/>
      <c r="E581" s="8"/>
      <c r="F581" s="9">
        <v>11707.9</v>
      </c>
      <c r="I581" s="10" t="s">
        <v>9</v>
      </c>
      <c r="J581" s="8" t="s">
        <v>51</v>
      </c>
    </row>
    <row r="582" spans="1:10">
      <c r="A582" s="5" t="s">
        <v>878</v>
      </c>
      <c r="B582" s="6">
        <v>44950.521589999997</v>
      </c>
      <c r="C582" s="5" t="s">
        <v>45</v>
      </c>
      <c r="D582" s="7"/>
      <c r="E582" s="8"/>
      <c r="F582" s="9">
        <v>2713.1</v>
      </c>
      <c r="I582" s="10" t="s">
        <v>9</v>
      </c>
      <c r="J582" s="5" t="s">
        <v>52</v>
      </c>
    </row>
    <row r="583" spans="1:10">
      <c r="A583" s="5" t="s">
        <v>878</v>
      </c>
      <c r="B583" s="6">
        <v>44950.521589999997</v>
      </c>
      <c r="C583" s="5" t="s">
        <v>45</v>
      </c>
      <c r="D583" s="7"/>
      <c r="E583" s="8"/>
      <c r="F583" s="9">
        <v>10313.700000000001</v>
      </c>
      <c r="I583" s="10" t="s">
        <v>9</v>
      </c>
      <c r="J583" s="8" t="s">
        <v>232</v>
      </c>
    </row>
    <row r="584" spans="1:10">
      <c r="A584" s="5" t="s">
        <v>878</v>
      </c>
      <c r="B584" s="6">
        <v>44950.521589999997</v>
      </c>
      <c r="C584" s="5" t="s">
        <v>45</v>
      </c>
      <c r="D584" s="7"/>
      <c r="E584" s="8"/>
      <c r="F584" s="9">
        <v>46906.400000000001</v>
      </c>
      <c r="I584" s="10" t="s">
        <v>9</v>
      </c>
      <c r="J584" s="8" t="s">
        <v>54</v>
      </c>
    </row>
    <row r="585" spans="1:10">
      <c r="A585" s="5" t="s">
        <v>878</v>
      </c>
      <c r="B585" s="6">
        <v>44950.521589999997</v>
      </c>
      <c r="C585" s="5" t="s">
        <v>45</v>
      </c>
      <c r="D585" s="7"/>
      <c r="E585" s="8"/>
      <c r="F585" s="9">
        <v>6205.8</v>
      </c>
      <c r="I585" s="10" t="s">
        <v>9</v>
      </c>
      <c r="J585" s="5" t="s">
        <v>330</v>
      </c>
    </row>
    <row r="586" spans="1:10">
      <c r="A586" s="5" t="s">
        <v>878</v>
      </c>
      <c r="B586" s="6">
        <v>44950.521589999997</v>
      </c>
      <c r="C586" s="5" t="s">
        <v>45</v>
      </c>
      <c r="D586" s="7"/>
      <c r="E586" s="8"/>
      <c r="F586" s="9">
        <v>33176</v>
      </c>
      <c r="I586" s="10" t="s">
        <v>9</v>
      </c>
      <c r="J586" s="8" t="s">
        <v>56</v>
      </c>
    </row>
    <row r="587" spans="1:10">
      <c r="A587" s="5" t="s">
        <v>878</v>
      </c>
      <c r="B587" s="6">
        <v>44950.521589999997</v>
      </c>
      <c r="C587" s="5" t="s">
        <v>45</v>
      </c>
      <c r="D587" s="7"/>
      <c r="E587" s="8"/>
      <c r="F587" s="9">
        <v>8779.1</v>
      </c>
      <c r="I587" s="10" t="s">
        <v>9</v>
      </c>
      <c r="J587" s="8" t="s">
        <v>57</v>
      </c>
    </row>
    <row r="588" spans="1:10">
      <c r="A588" s="5" t="s">
        <v>878</v>
      </c>
      <c r="B588" s="6">
        <v>44950.521589999997</v>
      </c>
      <c r="C588" s="5" t="s">
        <v>45</v>
      </c>
      <c r="D588" s="7"/>
      <c r="E588" s="8"/>
      <c r="F588" s="9">
        <v>9827.2999999999993</v>
      </c>
      <c r="I588" s="10" t="s">
        <v>9</v>
      </c>
      <c r="J588" s="8" t="s">
        <v>58</v>
      </c>
    </row>
    <row r="589" spans="1:10">
      <c r="A589" s="5" t="s">
        <v>878</v>
      </c>
      <c r="B589" s="6">
        <v>44950.521589999997</v>
      </c>
      <c r="C589" s="5" t="s">
        <v>45</v>
      </c>
      <c r="D589" s="7"/>
      <c r="E589" s="8"/>
      <c r="F589" s="9">
        <v>7245.4</v>
      </c>
      <c r="I589" s="10" t="s">
        <v>9</v>
      </c>
      <c r="J589" s="8" t="s">
        <v>59</v>
      </c>
    </row>
    <row r="590" spans="1:10">
      <c r="A590" s="11" t="s">
        <v>22</v>
      </c>
      <c r="B590" s="3"/>
      <c r="C590" s="3"/>
      <c r="D590" s="7"/>
      <c r="E590" s="8"/>
      <c r="F590" s="12">
        <f>SUM(F578:G589)</f>
        <v>169682.7</v>
      </c>
      <c r="H590" s="9"/>
      <c r="I590" s="10"/>
      <c r="J590" s="5"/>
    </row>
    <row r="591" spans="1:10" ht="15.75">
      <c r="A591" s="13" t="s">
        <v>23</v>
      </c>
      <c r="B591" s="13" t="s">
        <v>24</v>
      </c>
      <c r="C591" s="13" t="s">
        <v>25</v>
      </c>
      <c r="D591" s="14">
        <v>112644423</v>
      </c>
      <c r="E591" s="8"/>
      <c r="H591" s="9"/>
      <c r="I591" s="10"/>
      <c r="J591" s="5"/>
    </row>
    <row r="592" spans="1:10">
      <c r="A592" s="5"/>
      <c r="B592" s="6"/>
      <c r="C592" s="5"/>
      <c r="D592" s="7"/>
      <c r="E592" s="8"/>
      <c r="H592" s="9"/>
      <c r="I592" s="10"/>
      <c r="J592" s="5"/>
    </row>
    <row r="593" spans="1:10">
      <c r="A593" s="5"/>
      <c r="B593" s="6"/>
      <c r="C593" s="5"/>
      <c r="D593" s="7"/>
      <c r="E593" s="8"/>
      <c r="H593" s="9"/>
      <c r="I593" s="10"/>
      <c r="J593" s="5"/>
    </row>
    <row r="594" spans="1:10">
      <c r="A594" s="5" t="s">
        <v>877</v>
      </c>
      <c r="B594" s="6">
        <v>44950.772425763891</v>
      </c>
      <c r="C594" s="5" t="s">
        <v>45</v>
      </c>
      <c r="D594" s="7">
        <v>36156792</v>
      </c>
      <c r="E594" s="5" t="s">
        <v>31</v>
      </c>
      <c r="H594" s="9">
        <v>1185.3</v>
      </c>
      <c r="I594" s="5" t="s">
        <v>28</v>
      </c>
      <c r="J594" s="8" t="s">
        <v>55</v>
      </c>
    </row>
    <row r="595" spans="1:10">
      <c r="A595" s="5" t="s">
        <v>877</v>
      </c>
      <c r="B595" s="6">
        <v>44950.772425763891</v>
      </c>
      <c r="C595" s="5" t="s">
        <v>45</v>
      </c>
      <c r="D595" s="7">
        <v>36176012</v>
      </c>
      <c r="E595" s="5" t="s">
        <v>31</v>
      </c>
      <c r="H595" s="9">
        <v>38413</v>
      </c>
      <c r="I595" s="5" t="s">
        <v>28</v>
      </c>
      <c r="J595" s="8" t="s">
        <v>55</v>
      </c>
    </row>
    <row r="596" spans="1:10">
      <c r="A596" s="5" t="s">
        <v>877</v>
      </c>
      <c r="B596" s="6">
        <v>44950.772425763891</v>
      </c>
      <c r="C596" s="5" t="s">
        <v>45</v>
      </c>
      <c r="D596" s="7">
        <v>471785</v>
      </c>
      <c r="E596" s="8" t="s">
        <v>27</v>
      </c>
      <c r="H596" s="9">
        <v>37610.300000000003</v>
      </c>
      <c r="I596" s="5" t="s">
        <v>28</v>
      </c>
      <c r="J596" s="5" t="s">
        <v>63</v>
      </c>
    </row>
    <row r="597" spans="1:10">
      <c r="A597" s="5" t="s">
        <v>877</v>
      </c>
      <c r="B597" s="6">
        <v>44950.772425763891</v>
      </c>
      <c r="C597" s="5" t="s">
        <v>45</v>
      </c>
      <c r="D597" s="7">
        <v>471786</v>
      </c>
      <c r="E597" s="8" t="s">
        <v>27</v>
      </c>
      <c r="H597" s="9">
        <v>14479.3</v>
      </c>
      <c r="I597" s="5" t="s">
        <v>28</v>
      </c>
      <c r="J597" s="5" t="s">
        <v>64</v>
      </c>
    </row>
    <row r="598" spans="1:10">
      <c r="A598" s="5" t="s">
        <v>877</v>
      </c>
      <c r="B598" s="6">
        <v>44950.772425763891</v>
      </c>
      <c r="C598" s="5" t="s">
        <v>45</v>
      </c>
      <c r="D598" s="7"/>
      <c r="E598" s="8"/>
      <c r="F598" s="9">
        <v>8074.3</v>
      </c>
      <c r="I598" s="10" t="s">
        <v>9</v>
      </c>
      <c r="J598" s="5" t="s">
        <v>53</v>
      </c>
    </row>
    <row r="599" spans="1:10">
      <c r="A599" s="5" t="s">
        <v>877</v>
      </c>
      <c r="B599" s="6">
        <v>44950.772425763891</v>
      </c>
      <c r="C599" s="5" t="s">
        <v>45</v>
      </c>
      <c r="D599" s="7"/>
      <c r="E599" s="8"/>
      <c r="F599" s="9">
        <v>62348.5</v>
      </c>
      <c r="I599" s="10" t="s">
        <v>9</v>
      </c>
      <c r="J599" s="5" t="s">
        <v>62</v>
      </c>
    </row>
    <row r="600" spans="1:10">
      <c r="A600" s="5" t="s">
        <v>877</v>
      </c>
      <c r="B600" s="6">
        <v>44950.772425763891</v>
      </c>
      <c r="C600" s="5" t="s">
        <v>45</v>
      </c>
      <c r="D600" s="7"/>
      <c r="E600" s="8"/>
      <c r="F600" s="9">
        <v>22016.6</v>
      </c>
      <c r="I600" s="10" t="s">
        <v>9</v>
      </c>
      <c r="J600" s="5" t="s">
        <v>64</v>
      </c>
    </row>
    <row r="601" spans="1:10">
      <c r="A601" s="5" t="s">
        <v>877</v>
      </c>
      <c r="B601" s="6">
        <v>44950.772425763891</v>
      </c>
      <c r="C601" s="5" t="s">
        <v>45</v>
      </c>
      <c r="D601" s="7"/>
      <c r="E601" s="8"/>
      <c r="F601" s="9">
        <v>7703.3</v>
      </c>
      <c r="I601" s="10" t="s">
        <v>9</v>
      </c>
      <c r="J601" s="8" t="s">
        <v>46</v>
      </c>
    </row>
    <row r="602" spans="1:10">
      <c r="A602" s="11" t="s">
        <v>22</v>
      </c>
      <c r="B602" s="3"/>
      <c r="C602" s="3"/>
      <c r="D602" s="7"/>
      <c r="E602" s="8"/>
      <c r="F602" s="12">
        <f>SUM(F594:G601)</f>
        <v>100142.7</v>
      </c>
      <c r="H602" s="9"/>
      <c r="I602" s="10"/>
      <c r="J602" s="5"/>
    </row>
    <row r="603" spans="1:10" ht="15.75">
      <c r="A603" s="13" t="s">
        <v>23</v>
      </c>
      <c r="B603" s="13" t="s">
        <v>24</v>
      </c>
      <c r="C603" s="13" t="s">
        <v>25</v>
      </c>
      <c r="D603" s="14">
        <v>112651336</v>
      </c>
      <c r="E603" s="8"/>
      <c r="H603" s="9"/>
      <c r="I603" s="10"/>
      <c r="J603" s="5"/>
    </row>
    <row r="606" spans="1:10">
      <c r="A606" s="1" t="s">
        <v>0</v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3" t="s">
        <v>909</v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>
      <c r="A608" s="95" t="s">
        <v>0</v>
      </c>
      <c r="B608" s="95" t="s">
        <v>2</v>
      </c>
      <c r="C608" s="95" t="s">
        <v>3</v>
      </c>
      <c r="D608" s="95" t="s">
        <v>4</v>
      </c>
      <c r="E608" s="95" t="s">
        <v>5</v>
      </c>
      <c r="F608" s="97" t="s">
        <v>6</v>
      </c>
      <c r="G608" s="98"/>
      <c r="H608" s="99"/>
      <c r="I608" s="95" t="s">
        <v>7</v>
      </c>
      <c r="J608" s="95" t="s">
        <v>8</v>
      </c>
    </row>
    <row r="609" spans="1:10">
      <c r="A609" s="96"/>
      <c r="B609" s="96"/>
      <c r="C609" s="96"/>
      <c r="D609" s="96"/>
      <c r="E609" s="96"/>
      <c r="F609" s="4" t="s">
        <v>9</v>
      </c>
      <c r="G609" s="4" t="s">
        <v>10</v>
      </c>
      <c r="H609" s="4" t="s">
        <v>11</v>
      </c>
      <c r="I609" s="96"/>
      <c r="J609" s="96"/>
    </row>
    <row r="610" spans="1:10">
      <c r="A610" s="5" t="s">
        <v>915</v>
      </c>
      <c r="B610" s="6">
        <v>44951.532228321761</v>
      </c>
      <c r="C610" s="5" t="s">
        <v>45</v>
      </c>
      <c r="D610" s="10"/>
      <c r="E610" s="8"/>
      <c r="F610" s="9">
        <v>14946.2</v>
      </c>
      <c r="I610" s="10" t="s">
        <v>9</v>
      </c>
      <c r="J610" s="8" t="s">
        <v>48</v>
      </c>
    </row>
    <row r="611" spans="1:10">
      <c r="A611" s="5" t="s">
        <v>915</v>
      </c>
      <c r="B611" s="6">
        <v>44951.532228321761</v>
      </c>
      <c r="C611" s="5" t="s">
        <v>45</v>
      </c>
      <c r="D611" s="10"/>
      <c r="E611" s="8"/>
      <c r="F611" s="9">
        <v>16174.5</v>
      </c>
      <c r="I611" s="10" t="s">
        <v>9</v>
      </c>
      <c r="J611" s="5" t="s">
        <v>49</v>
      </c>
    </row>
    <row r="612" spans="1:10">
      <c r="A612" s="5" t="s">
        <v>915</v>
      </c>
      <c r="B612" s="6">
        <v>44951.532228321761</v>
      </c>
      <c r="C612" s="5" t="s">
        <v>45</v>
      </c>
      <c r="D612" s="10"/>
      <c r="E612" s="8"/>
      <c r="F612" s="9">
        <v>10477.5</v>
      </c>
      <c r="I612" s="10" t="s">
        <v>9</v>
      </c>
      <c r="J612" s="8" t="s">
        <v>50</v>
      </c>
    </row>
    <row r="613" spans="1:10">
      <c r="A613" s="5" t="s">
        <v>915</v>
      </c>
      <c r="B613" s="6">
        <v>44951.532228321761</v>
      </c>
      <c r="C613" s="5" t="s">
        <v>45</v>
      </c>
      <c r="D613" s="10"/>
      <c r="E613" s="8"/>
      <c r="F613" s="9">
        <v>1606.4</v>
      </c>
      <c r="I613" s="10" t="s">
        <v>9</v>
      </c>
      <c r="J613" s="8" t="s">
        <v>51</v>
      </c>
    </row>
    <row r="614" spans="1:10">
      <c r="A614" s="5" t="s">
        <v>915</v>
      </c>
      <c r="B614" s="6">
        <v>44951.532228321761</v>
      </c>
      <c r="C614" s="5" t="s">
        <v>45</v>
      </c>
      <c r="D614" s="10"/>
      <c r="E614" s="8"/>
      <c r="F614" s="9">
        <v>6633.2</v>
      </c>
      <c r="I614" s="10" t="s">
        <v>9</v>
      </c>
      <c r="J614" s="5" t="s">
        <v>52</v>
      </c>
    </row>
    <row r="615" spans="1:10">
      <c r="A615" s="5" t="s">
        <v>915</v>
      </c>
      <c r="B615" s="6">
        <v>44951.532228321761</v>
      </c>
      <c r="C615" s="5" t="s">
        <v>45</v>
      </c>
      <c r="D615" s="10"/>
      <c r="E615" s="8"/>
      <c r="F615" s="9">
        <v>11225.9</v>
      </c>
      <c r="I615" s="10" t="s">
        <v>9</v>
      </c>
      <c r="J615" s="8" t="s">
        <v>232</v>
      </c>
    </row>
    <row r="616" spans="1:10">
      <c r="A616" s="5" t="s">
        <v>915</v>
      </c>
      <c r="B616" s="6">
        <v>44951.532228321761</v>
      </c>
      <c r="C616" s="5" t="s">
        <v>45</v>
      </c>
      <c r="D616" s="10"/>
      <c r="E616" s="8"/>
      <c r="F616" s="9">
        <v>28992</v>
      </c>
      <c r="I616" s="10" t="s">
        <v>9</v>
      </c>
      <c r="J616" s="8" t="s">
        <v>54</v>
      </c>
    </row>
    <row r="617" spans="1:10">
      <c r="A617" s="5" t="s">
        <v>915</v>
      </c>
      <c r="B617" s="6">
        <v>44951.532228321761</v>
      </c>
      <c r="C617" s="5" t="s">
        <v>45</v>
      </c>
      <c r="D617" s="10"/>
      <c r="E617" s="8"/>
      <c r="F617" s="9">
        <v>501.2</v>
      </c>
      <c r="I617" s="10" t="s">
        <v>9</v>
      </c>
      <c r="J617" s="5" t="s">
        <v>330</v>
      </c>
    </row>
    <row r="618" spans="1:10">
      <c r="A618" s="5" t="s">
        <v>915</v>
      </c>
      <c r="B618" s="6">
        <v>44951.532228321761</v>
      </c>
      <c r="C618" s="5" t="s">
        <v>45</v>
      </c>
      <c r="D618" s="10"/>
      <c r="E618" s="8"/>
      <c r="F618" s="9">
        <v>35534</v>
      </c>
      <c r="I618" s="10" t="s">
        <v>9</v>
      </c>
      <c r="J618" s="8" t="s">
        <v>56</v>
      </c>
    </row>
    <row r="619" spans="1:10">
      <c r="A619" s="5" t="s">
        <v>915</v>
      </c>
      <c r="B619" s="6">
        <v>44951.532228321761</v>
      </c>
      <c r="C619" s="5" t="s">
        <v>45</v>
      </c>
      <c r="D619" s="10"/>
      <c r="E619" s="8"/>
      <c r="F619" s="9">
        <v>4022.4</v>
      </c>
      <c r="I619" s="10" t="s">
        <v>9</v>
      </c>
      <c r="J619" s="8" t="s">
        <v>57</v>
      </c>
    </row>
    <row r="620" spans="1:10">
      <c r="A620" s="5" t="s">
        <v>915</v>
      </c>
      <c r="B620" s="6">
        <v>44951.532228321761</v>
      </c>
      <c r="C620" s="5" t="s">
        <v>45</v>
      </c>
      <c r="D620" s="10"/>
      <c r="E620" s="8"/>
      <c r="F620" s="9">
        <v>13207.6</v>
      </c>
      <c r="I620" s="10" t="s">
        <v>9</v>
      </c>
      <c r="J620" s="8" t="s">
        <v>59</v>
      </c>
    </row>
    <row r="621" spans="1:10">
      <c r="A621" s="11" t="s">
        <v>22</v>
      </c>
      <c r="B621" s="3"/>
      <c r="C621" s="3"/>
      <c r="D621" s="7"/>
      <c r="E621" s="8"/>
      <c r="F621" s="37">
        <f>SUM(F610:G620)</f>
        <v>143320.9</v>
      </c>
      <c r="H621" s="9"/>
      <c r="I621" s="10"/>
      <c r="J621" s="5"/>
    </row>
    <row r="622" spans="1:10" ht="15.75">
      <c r="A622" s="13" t="s">
        <v>23</v>
      </c>
      <c r="B622" s="13" t="s">
        <v>24</v>
      </c>
      <c r="C622" s="13" t="s">
        <v>25</v>
      </c>
      <c r="D622" s="14">
        <v>112651337</v>
      </c>
      <c r="E622" s="8"/>
      <c r="H622" s="9"/>
      <c r="I622" s="10"/>
      <c r="J622" s="5"/>
    </row>
    <row r="623" spans="1:10">
      <c r="A623" s="5"/>
      <c r="B623" s="6"/>
      <c r="C623" s="5"/>
      <c r="D623" s="7"/>
      <c r="E623" s="8"/>
      <c r="H623" s="9"/>
      <c r="I623" s="10"/>
      <c r="J623" s="5"/>
    </row>
    <row r="624" spans="1:10">
      <c r="A624" s="5"/>
      <c r="B624" s="6"/>
      <c r="C624" s="5"/>
      <c r="D624" s="7"/>
      <c r="E624" s="8"/>
      <c r="H624" s="9"/>
      <c r="I624" s="10"/>
      <c r="J624" s="5"/>
    </row>
    <row r="625" spans="1:10">
      <c r="A625" s="5" t="s">
        <v>914</v>
      </c>
      <c r="B625" s="6">
        <v>44951.792745335646</v>
      </c>
      <c r="C625" s="5" t="s">
        <v>45</v>
      </c>
      <c r="D625" s="15">
        <v>45113278815</v>
      </c>
      <c r="E625" s="8" t="s">
        <v>27</v>
      </c>
      <c r="H625" s="9">
        <v>393.4</v>
      </c>
      <c r="I625" s="5" t="s">
        <v>28</v>
      </c>
      <c r="J625" s="5" t="s">
        <v>64</v>
      </c>
    </row>
    <row r="626" spans="1:10">
      <c r="A626" s="5" t="s">
        <v>914</v>
      </c>
      <c r="B626" s="6">
        <v>44951.792745335646</v>
      </c>
      <c r="C626" s="5" t="s">
        <v>45</v>
      </c>
      <c r="D626" s="7">
        <v>545082</v>
      </c>
      <c r="E626" s="8" t="s">
        <v>27</v>
      </c>
      <c r="H626" s="9">
        <v>9904.1</v>
      </c>
      <c r="I626" s="5" t="s">
        <v>28</v>
      </c>
      <c r="J626" s="5" t="s">
        <v>63</v>
      </c>
    </row>
    <row r="627" spans="1:10">
      <c r="A627" s="5" t="s">
        <v>914</v>
      </c>
      <c r="B627" s="6">
        <v>44951.792745335646</v>
      </c>
      <c r="C627" s="5" t="s">
        <v>45</v>
      </c>
      <c r="D627" s="7">
        <v>440127</v>
      </c>
      <c r="E627" s="8" t="s">
        <v>27</v>
      </c>
      <c r="H627" s="9">
        <v>28335</v>
      </c>
      <c r="I627" s="5" t="s">
        <v>28</v>
      </c>
      <c r="J627" s="5" t="s">
        <v>62</v>
      </c>
    </row>
    <row r="628" spans="1:10">
      <c r="A628" s="5" t="s">
        <v>914</v>
      </c>
      <c r="B628" s="6">
        <v>44951.792745335646</v>
      </c>
      <c r="C628" s="5" t="s">
        <v>45</v>
      </c>
      <c r="D628" s="15">
        <v>30998917951</v>
      </c>
      <c r="E628" s="5" t="s">
        <v>31</v>
      </c>
      <c r="H628" s="9">
        <v>4512.03</v>
      </c>
      <c r="I628" s="5" t="s">
        <v>28</v>
      </c>
      <c r="J628" s="8" t="s">
        <v>55</v>
      </c>
    </row>
    <row r="629" spans="1:10">
      <c r="A629" s="5" t="s">
        <v>914</v>
      </c>
      <c r="B629" s="6">
        <v>44951.792745335646</v>
      </c>
      <c r="C629" s="5" t="s">
        <v>45</v>
      </c>
      <c r="D629" s="15">
        <v>30998917952</v>
      </c>
      <c r="E629" s="5" t="s">
        <v>31</v>
      </c>
      <c r="H629" s="9">
        <v>3851.67</v>
      </c>
      <c r="I629" s="5" t="s">
        <v>28</v>
      </c>
      <c r="J629" s="8" t="s">
        <v>55</v>
      </c>
    </row>
    <row r="630" spans="1:10">
      <c r="A630" s="5" t="s">
        <v>914</v>
      </c>
      <c r="B630" s="6">
        <v>44951.792745335646</v>
      </c>
      <c r="C630" s="5" t="s">
        <v>45</v>
      </c>
      <c r="D630" s="7">
        <v>440129</v>
      </c>
      <c r="E630" s="8" t="s">
        <v>27</v>
      </c>
      <c r="H630" s="9">
        <v>21248.799999999999</v>
      </c>
      <c r="I630" s="5" t="s">
        <v>28</v>
      </c>
      <c r="J630" s="5" t="s">
        <v>64</v>
      </c>
    </row>
    <row r="631" spans="1:10">
      <c r="A631" s="5" t="s">
        <v>914</v>
      </c>
      <c r="B631" s="6">
        <v>44951.792745335646</v>
      </c>
      <c r="C631" s="5" t="s">
        <v>45</v>
      </c>
      <c r="D631" s="7">
        <v>545083</v>
      </c>
      <c r="E631" s="8" t="s">
        <v>27</v>
      </c>
      <c r="H631" s="9">
        <v>9493.6</v>
      </c>
      <c r="I631" s="5" t="s">
        <v>28</v>
      </c>
      <c r="J631" s="5" t="s">
        <v>64</v>
      </c>
    </row>
    <row r="632" spans="1:10">
      <c r="A632" s="5" t="s">
        <v>914</v>
      </c>
      <c r="B632" s="6">
        <v>44951.792745335646</v>
      </c>
      <c r="C632" s="5" t="s">
        <v>45</v>
      </c>
      <c r="D632" s="7"/>
      <c r="E632" s="8"/>
      <c r="F632" s="9">
        <v>8329.2999999999993</v>
      </c>
      <c r="I632" s="10" t="s">
        <v>9</v>
      </c>
      <c r="J632" s="5" t="s">
        <v>64</v>
      </c>
    </row>
    <row r="633" spans="1:10">
      <c r="A633" s="5" t="s">
        <v>914</v>
      </c>
      <c r="B633" s="6">
        <v>44951.792745335646</v>
      </c>
      <c r="C633" s="5" t="s">
        <v>45</v>
      </c>
      <c r="D633" s="7"/>
      <c r="E633" s="8"/>
      <c r="F633" s="9">
        <v>7223.3</v>
      </c>
      <c r="I633" s="10" t="s">
        <v>9</v>
      </c>
      <c r="J633" s="8" t="s">
        <v>58</v>
      </c>
    </row>
    <row r="634" spans="1:10">
      <c r="A634" s="11" t="s">
        <v>22</v>
      </c>
      <c r="B634" s="3"/>
      <c r="C634" s="3"/>
      <c r="D634" s="7"/>
      <c r="E634" s="8"/>
      <c r="F634" s="37">
        <f>SUM(F625:G633)</f>
        <v>15552.599999999999</v>
      </c>
      <c r="H634" s="9"/>
      <c r="I634" s="10"/>
      <c r="J634" s="5"/>
    </row>
    <row r="635" spans="1:10" ht="15.75">
      <c r="A635" s="13" t="s">
        <v>23</v>
      </c>
      <c r="B635" s="13" t="s">
        <v>24</v>
      </c>
      <c r="C635" s="13" t="s">
        <v>25</v>
      </c>
      <c r="D635" s="14">
        <v>112659535</v>
      </c>
      <c r="E635" s="8"/>
      <c r="H635" s="9"/>
      <c r="I635" s="10"/>
      <c r="J635" s="5"/>
    </row>
    <row r="638" spans="1:10">
      <c r="A638" s="1" t="s">
        <v>0</v>
      </c>
      <c r="B638" s="2"/>
      <c r="C638" s="2"/>
      <c r="D638" s="2"/>
      <c r="E638" s="2"/>
      <c r="F638" s="2"/>
      <c r="G638" s="2"/>
      <c r="H638" s="2"/>
      <c r="I638" s="2"/>
      <c r="J638" s="2"/>
    </row>
    <row r="639" spans="1:10">
      <c r="A639" s="3" t="s">
        <v>946</v>
      </c>
      <c r="B639" s="2"/>
      <c r="C639" s="2"/>
      <c r="D639" s="2"/>
      <c r="E639" s="2"/>
      <c r="F639" s="2"/>
      <c r="G639" s="2"/>
      <c r="H639" s="2"/>
      <c r="I639" s="2"/>
      <c r="J639" s="2"/>
    </row>
    <row r="640" spans="1:10">
      <c r="A640" s="95" t="s">
        <v>0</v>
      </c>
      <c r="B640" s="95" t="s">
        <v>2</v>
      </c>
      <c r="C640" s="95" t="s">
        <v>3</v>
      </c>
      <c r="D640" s="95" t="s">
        <v>4</v>
      </c>
      <c r="E640" s="95" t="s">
        <v>5</v>
      </c>
      <c r="F640" s="97" t="s">
        <v>6</v>
      </c>
      <c r="G640" s="98"/>
      <c r="H640" s="99"/>
      <c r="I640" s="95" t="s">
        <v>7</v>
      </c>
      <c r="J640" s="95" t="s">
        <v>8</v>
      </c>
    </row>
    <row r="641" spans="1:10">
      <c r="A641" s="96"/>
      <c r="B641" s="96"/>
      <c r="C641" s="96"/>
      <c r="D641" s="96"/>
      <c r="E641" s="96"/>
      <c r="F641" s="4" t="s">
        <v>9</v>
      </c>
      <c r="G641" s="4" t="s">
        <v>10</v>
      </c>
      <c r="H641" s="4" t="s">
        <v>11</v>
      </c>
      <c r="I641" s="96"/>
      <c r="J641" s="96"/>
    </row>
    <row r="642" spans="1:10">
      <c r="A642" s="5" t="s">
        <v>953</v>
      </c>
      <c r="B642" s="6">
        <v>44952.519314131947</v>
      </c>
      <c r="C642" s="5" t="s">
        <v>45</v>
      </c>
      <c r="D642" s="7"/>
      <c r="E642" s="8"/>
      <c r="F642" s="9">
        <v>19436.599999999999</v>
      </c>
      <c r="I642" s="10" t="s">
        <v>9</v>
      </c>
      <c r="J642" s="8" t="s">
        <v>57</v>
      </c>
    </row>
    <row r="643" spans="1:10">
      <c r="A643" s="5" t="s">
        <v>952</v>
      </c>
      <c r="B643" s="6">
        <v>44952.519314131947</v>
      </c>
      <c r="C643" s="5" t="s">
        <v>45</v>
      </c>
      <c r="D643" s="7"/>
      <c r="E643" s="8"/>
      <c r="F643" s="9">
        <v>10495.6</v>
      </c>
      <c r="I643" s="10" t="s">
        <v>9</v>
      </c>
      <c r="J643" s="8" t="s">
        <v>48</v>
      </c>
    </row>
    <row r="644" spans="1:10">
      <c r="A644" s="5" t="s">
        <v>952</v>
      </c>
      <c r="B644" s="6">
        <v>44952.519314131947</v>
      </c>
      <c r="C644" s="5" t="s">
        <v>45</v>
      </c>
      <c r="D644" s="7"/>
      <c r="E644" s="8"/>
      <c r="F644" s="9">
        <v>11288.2</v>
      </c>
      <c r="I644" s="10" t="s">
        <v>9</v>
      </c>
      <c r="J644" s="5" t="s">
        <v>49</v>
      </c>
    </row>
    <row r="645" spans="1:10">
      <c r="A645" s="5" t="s">
        <v>952</v>
      </c>
      <c r="B645" s="6">
        <v>44952.519314131947</v>
      </c>
      <c r="C645" s="5" t="s">
        <v>45</v>
      </c>
      <c r="D645" s="7"/>
      <c r="E645" s="8"/>
      <c r="F645" s="9">
        <v>12656.8</v>
      </c>
      <c r="I645" s="10" t="s">
        <v>9</v>
      </c>
      <c r="J645" s="8" t="s">
        <v>50</v>
      </c>
    </row>
    <row r="646" spans="1:10">
      <c r="A646" s="5" t="s">
        <v>952</v>
      </c>
      <c r="B646" s="6">
        <v>44952.519314131947</v>
      </c>
      <c r="C646" s="5" t="s">
        <v>45</v>
      </c>
      <c r="D646" s="7"/>
      <c r="E646" s="8"/>
      <c r="F646" s="9">
        <v>11342.5</v>
      </c>
      <c r="I646" s="10" t="s">
        <v>9</v>
      </c>
      <c r="J646" s="8" t="s">
        <v>51</v>
      </c>
    </row>
    <row r="647" spans="1:10">
      <c r="A647" s="5" t="s">
        <v>952</v>
      </c>
      <c r="B647" s="6">
        <v>44952.519314131947</v>
      </c>
      <c r="C647" s="5" t="s">
        <v>45</v>
      </c>
      <c r="D647" s="7"/>
      <c r="E647" s="8"/>
      <c r="F647" s="9">
        <v>8418.5</v>
      </c>
      <c r="I647" s="10" t="s">
        <v>9</v>
      </c>
      <c r="J647" s="5" t="s">
        <v>52</v>
      </c>
    </row>
    <row r="648" spans="1:10">
      <c r="A648" s="5" t="s">
        <v>952</v>
      </c>
      <c r="B648" s="6">
        <v>44952.519314131947</v>
      </c>
      <c r="C648" s="5" t="s">
        <v>45</v>
      </c>
      <c r="D648" s="7"/>
      <c r="E648" s="8"/>
      <c r="F648" s="9">
        <v>7865.3</v>
      </c>
      <c r="I648" s="10" t="s">
        <v>9</v>
      </c>
      <c r="J648" s="8" t="s">
        <v>232</v>
      </c>
    </row>
    <row r="649" spans="1:10">
      <c r="A649" s="5" t="s">
        <v>952</v>
      </c>
      <c r="B649" s="6">
        <v>44952.519314131947</v>
      </c>
      <c r="C649" s="5" t="s">
        <v>45</v>
      </c>
      <c r="D649" s="7"/>
      <c r="E649" s="8"/>
      <c r="F649" s="9">
        <v>31256.400000000001</v>
      </c>
      <c r="I649" s="10" t="s">
        <v>9</v>
      </c>
      <c r="J649" s="8" t="s">
        <v>54</v>
      </c>
    </row>
    <row r="650" spans="1:10">
      <c r="A650" s="5" t="s">
        <v>952</v>
      </c>
      <c r="B650" s="6">
        <v>44952.519314131947</v>
      </c>
      <c r="C650" s="5" t="s">
        <v>45</v>
      </c>
      <c r="D650" s="7"/>
      <c r="E650" s="8"/>
      <c r="F650" s="9">
        <v>430.1</v>
      </c>
      <c r="I650" s="10" t="s">
        <v>9</v>
      </c>
      <c r="J650" s="5" t="s">
        <v>330</v>
      </c>
    </row>
    <row r="651" spans="1:10">
      <c r="A651" s="5" t="s">
        <v>952</v>
      </c>
      <c r="B651" s="6">
        <v>44952.519314131947</v>
      </c>
      <c r="C651" s="5" t="s">
        <v>45</v>
      </c>
      <c r="D651" s="7"/>
      <c r="E651" s="8"/>
      <c r="F651" s="9">
        <v>19073.3</v>
      </c>
      <c r="I651" s="10" t="s">
        <v>9</v>
      </c>
      <c r="J651" s="8" t="s">
        <v>56</v>
      </c>
    </row>
    <row r="652" spans="1:10">
      <c r="A652" s="5" t="s">
        <v>952</v>
      </c>
      <c r="B652" s="6">
        <v>44952.519314131947</v>
      </c>
      <c r="C652" s="5" t="s">
        <v>45</v>
      </c>
      <c r="D652" s="7"/>
      <c r="E652" s="8"/>
      <c r="F652" s="9">
        <v>18354.8</v>
      </c>
      <c r="I652" s="10" t="s">
        <v>9</v>
      </c>
      <c r="J652" s="8" t="s">
        <v>46</v>
      </c>
    </row>
    <row r="653" spans="1:10">
      <c r="A653" s="5" t="s">
        <v>952</v>
      </c>
      <c r="B653" s="6">
        <v>44952.519314131947</v>
      </c>
      <c r="C653" s="5" t="s">
        <v>45</v>
      </c>
      <c r="D653" s="7"/>
      <c r="E653" s="8"/>
      <c r="F653" s="9">
        <v>12970.7</v>
      </c>
      <c r="I653" s="10" t="s">
        <v>9</v>
      </c>
      <c r="J653" s="8" t="s">
        <v>58</v>
      </c>
    </row>
    <row r="654" spans="1:10">
      <c r="A654" s="5" t="s">
        <v>952</v>
      </c>
      <c r="B654" s="6">
        <v>44952.519314131947</v>
      </c>
      <c r="C654" s="5" t="s">
        <v>45</v>
      </c>
      <c r="D654" s="7"/>
      <c r="E654" s="8"/>
      <c r="F654" s="9">
        <v>15350</v>
      </c>
      <c r="I654" s="10" t="s">
        <v>9</v>
      </c>
      <c r="J654" s="8" t="s">
        <v>59</v>
      </c>
    </row>
    <row r="655" spans="1:10">
      <c r="A655" s="11" t="s">
        <v>22</v>
      </c>
      <c r="B655" s="3"/>
      <c r="C655" s="3"/>
      <c r="D655" s="7"/>
      <c r="E655" s="8"/>
      <c r="F655" s="12">
        <f>SUM(F642:G654)</f>
        <v>178938.8</v>
      </c>
      <c r="H655" s="9"/>
      <c r="I655" s="10"/>
      <c r="J655" s="5"/>
    </row>
    <row r="656" spans="1:10" ht="15.75">
      <c r="A656" s="13" t="s">
        <v>23</v>
      </c>
      <c r="B656" s="13" t="s">
        <v>24</v>
      </c>
      <c r="C656" s="13" t="s">
        <v>25</v>
      </c>
      <c r="D656" s="14">
        <v>112659536</v>
      </c>
      <c r="E656" s="8"/>
      <c r="H656" s="9"/>
      <c r="I656" s="10"/>
      <c r="J656" s="5"/>
    </row>
    <row r="657" spans="1:10">
      <c r="A657" s="5"/>
      <c r="B657" s="6"/>
      <c r="C657" s="5"/>
      <c r="D657" s="7"/>
      <c r="E657" s="8"/>
      <c r="H657" s="9"/>
      <c r="I657" s="10"/>
      <c r="J657" s="5"/>
    </row>
    <row r="658" spans="1:10">
      <c r="A658" s="5"/>
      <c r="B658" s="6"/>
      <c r="C658" s="5"/>
      <c r="D658" s="7"/>
      <c r="E658" s="8"/>
      <c r="H658" s="9"/>
      <c r="I658" s="10"/>
      <c r="J658" s="5"/>
    </row>
    <row r="659" spans="1:10">
      <c r="A659" s="5" t="s">
        <v>951</v>
      </c>
      <c r="B659" s="6">
        <v>44952.766348611112</v>
      </c>
      <c r="C659" s="5" t="s">
        <v>45</v>
      </c>
      <c r="D659" s="7">
        <v>440504</v>
      </c>
      <c r="E659" s="8" t="s">
        <v>27</v>
      </c>
      <c r="H659" s="9">
        <v>3635.9</v>
      </c>
      <c r="I659" s="5" t="s">
        <v>28</v>
      </c>
      <c r="J659" s="5" t="s">
        <v>64</v>
      </c>
    </row>
    <row r="660" spans="1:10">
      <c r="A660" s="5" t="s">
        <v>951</v>
      </c>
      <c r="B660" s="6">
        <v>44952.766348611112</v>
      </c>
      <c r="C660" s="5" t="s">
        <v>45</v>
      </c>
      <c r="D660" s="15">
        <v>52316736263</v>
      </c>
      <c r="E660" s="8" t="s">
        <v>453</v>
      </c>
      <c r="H660" s="9">
        <v>283.22000000000003</v>
      </c>
      <c r="I660" s="5" t="s">
        <v>28</v>
      </c>
      <c r="J660" s="8" t="s">
        <v>55</v>
      </c>
    </row>
    <row r="661" spans="1:10">
      <c r="A661" s="5" t="s">
        <v>951</v>
      </c>
      <c r="B661" s="6">
        <v>44952.766348611112</v>
      </c>
      <c r="C661" s="5" t="s">
        <v>45</v>
      </c>
      <c r="D661" s="7">
        <v>440506</v>
      </c>
      <c r="E661" s="8" t="s">
        <v>27</v>
      </c>
      <c r="H661" s="9">
        <v>57828.7</v>
      </c>
      <c r="I661" s="5" t="s">
        <v>28</v>
      </c>
      <c r="J661" s="5" t="s">
        <v>62</v>
      </c>
    </row>
    <row r="662" spans="1:10">
      <c r="A662" s="5" t="s">
        <v>951</v>
      </c>
      <c r="B662" s="6">
        <v>44952.766348611112</v>
      </c>
      <c r="C662" s="5" t="s">
        <v>45</v>
      </c>
      <c r="D662" s="15">
        <v>45173193109</v>
      </c>
      <c r="E662" s="8" t="s">
        <v>27</v>
      </c>
      <c r="H662" s="9">
        <v>600</v>
      </c>
      <c r="I662" s="5" t="s">
        <v>28</v>
      </c>
      <c r="J662" s="5" t="s">
        <v>63</v>
      </c>
    </row>
    <row r="663" spans="1:10">
      <c r="A663" s="5" t="s">
        <v>951</v>
      </c>
      <c r="B663" s="6">
        <v>44952.766348611112</v>
      </c>
      <c r="C663" s="5" t="s">
        <v>45</v>
      </c>
      <c r="D663" s="7">
        <v>440508</v>
      </c>
      <c r="E663" s="8" t="s">
        <v>27</v>
      </c>
      <c r="H663" s="9">
        <v>46368.7</v>
      </c>
      <c r="I663" s="5" t="s">
        <v>28</v>
      </c>
      <c r="J663" s="5" t="s">
        <v>63</v>
      </c>
    </row>
    <row r="664" spans="1:10">
      <c r="A664" s="5" t="s">
        <v>951</v>
      </c>
      <c r="B664" s="6">
        <v>44952.766348611112</v>
      </c>
      <c r="C664" s="5" t="s">
        <v>45</v>
      </c>
      <c r="D664" s="7">
        <v>440510</v>
      </c>
      <c r="E664" s="8" t="s">
        <v>27</v>
      </c>
      <c r="H664" s="9">
        <v>1929</v>
      </c>
      <c r="I664" s="5" t="s">
        <v>28</v>
      </c>
      <c r="J664" s="5" t="s">
        <v>64</v>
      </c>
    </row>
    <row r="665" spans="1:10">
      <c r="A665" s="5" t="s">
        <v>951</v>
      </c>
      <c r="B665" s="6">
        <v>44952.766348611112</v>
      </c>
      <c r="C665" s="5" t="s">
        <v>45</v>
      </c>
      <c r="D665" s="7"/>
      <c r="E665" s="8"/>
      <c r="F665" s="9">
        <v>8460.2999999999993</v>
      </c>
      <c r="I665" s="10" t="s">
        <v>9</v>
      </c>
      <c r="J665" s="8" t="s">
        <v>48</v>
      </c>
    </row>
    <row r="666" spans="1:10">
      <c r="A666" s="5" t="s">
        <v>951</v>
      </c>
      <c r="B666" s="6">
        <v>44952.766348611112</v>
      </c>
      <c r="C666" s="5" t="s">
        <v>45</v>
      </c>
      <c r="D666" s="7"/>
      <c r="E666" s="8"/>
      <c r="F666" s="9">
        <v>2170</v>
      </c>
      <c r="I666" s="10" t="s">
        <v>9</v>
      </c>
      <c r="J666" s="5" t="s">
        <v>64</v>
      </c>
    </row>
    <row r="667" spans="1:10">
      <c r="A667" s="5" t="s">
        <v>951</v>
      </c>
      <c r="B667" s="6">
        <v>44952.766348611112</v>
      </c>
      <c r="C667" s="5" t="s">
        <v>45</v>
      </c>
      <c r="D667" s="7"/>
      <c r="E667" s="8"/>
      <c r="F667" s="9">
        <v>7655.1</v>
      </c>
      <c r="I667" s="10" t="s">
        <v>9</v>
      </c>
      <c r="J667" s="8" t="s">
        <v>58</v>
      </c>
    </row>
    <row r="668" spans="1:10">
      <c r="A668" s="5" t="s">
        <v>951</v>
      </c>
      <c r="B668" s="6">
        <v>44952.766348611112</v>
      </c>
      <c r="C668" s="5" t="s">
        <v>45</v>
      </c>
      <c r="D668" s="7"/>
      <c r="E668" s="8"/>
      <c r="F668" s="9">
        <v>8500</v>
      </c>
      <c r="I668" s="10" t="s">
        <v>9</v>
      </c>
      <c r="J668" s="5" t="s">
        <v>63</v>
      </c>
    </row>
    <row r="669" spans="1:10">
      <c r="A669" s="11" t="s">
        <v>22</v>
      </c>
      <c r="B669" s="3"/>
      <c r="C669" s="3"/>
      <c r="D669" s="7"/>
      <c r="E669" s="8"/>
      <c r="F669" s="12">
        <f>SUM(F659:G668)</f>
        <v>26785.4</v>
      </c>
      <c r="H669" s="9"/>
      <c r="I669" s="10"/>
      <c r="J669" s="5"/>
    </row>
    <row r="670" spans="1:10" ht="15.75">
      <c r="A670" s="13" t="s">
        <v>23</v>
      </c>
      <c r="B670" s="13" t="s">
        <v>24</v>
      </c>
      <c r="C670" s="13" t="s">
        <v>25</v>
      </c>
      <c r="D670" s="14">
        <v>112672128</v>
      </c>
      <c r="E670" s="8"/>
      <c r="H670" s="9"/>
      <c r="I670" s="10"/>
      <c r="J670" s="5"/>
    </row>
    <row r="673" spans="1:10">
      <c r="A673" s="1" t="s">
        <v>0</v>
      </c>
      <c r="B673" s="2"/>
      <c r="C673" s="2"/>
      <c r="D673" s="2"/>
      <c r="E673" s="2"/>
      <c r="F673" s="2"/>
      <c r="G673" s="2"/>
      <c r="H673" s="2"/>
      <c r="I673" s="2"/>
      <c r="J673" s="2"/>
    </row>
    <row r="674" spans="1:10">
      <c r="A674" s="3" t="s">
        <v>985</v>
      </c>
      <c r="B674" s="2"/>
      <c r="C674" s="2"/>
      <c r="D674" s="2"/>
      <c r="E674" s="2"/>
      <c r="F674" s="2"/>
      <c r="G674" s="2"/>
      <c r="H674" s="2"/>
      <c r="I674" s="2"/>
      <c r="J674" s="2"/>
    </row>
    <row r="675" spans="1:10">
      <c r="A675" s="95" t="s">
        <v>0</v>
      </c>
      <c r="B675" s="95" t="s">
        <v>2</v>
      </c>
      <c r="C675" s="95" t="s">
        <v>3</v>
      </c>
      <c r="D675" s="95" t="s">
        <v>4</v>
      </c>
      <c r="E675" s="95" t="s">
        <v>5</v>
      </c>
      <c r="F675" s="97" t="s">
        <v>6</v>
      </c>
      <c r="G675" s="98"/>
      <c r="H675" s="99"/>
      <c r="I675" s="95" t="s">
        <v>7</v>
      </c>
      <c r="J675" s="95" t="s">
        <v>8</v>
      </c>
    </row>
    <row r="676" spans="1:10">
      <c r="A676" s="96"/>
      <c r="B676" s="96"/>
      <c r="C676" s="96"/>
      <c r="D676" s="96"/>
      <c r="E676" s="96"/>
      <c r="F676" s="4" t="s">
        <v>9</v>
      </c>
      <c r="G676" s="4" t="s">
        <v>10</v>
      </c>
      <c r="H676" s="4" t="s">
        <v>11</v>
      </c>
      <c r="I676" s="96"/>
      <c r="J676" s="96"/>
    </row>
    <row r="677" spans="1:10">
      <c r="A677" s="5" t="s">
        <v>998</v>
      </c>
      <c r="B677" s="6">
        <v>44953.516053263891</v>
      </c>
      <c r="C677" s="5" t="s">
        <v>45</v>
      </c>
      <c r="D677" s="10"/>
      <c r="E677" s="8"/>
      <c r="F677" s="9">
        <v>12217.5</v>
      </c>
      <c r="I677" s="10" t="s">
        <v>9</v>
      </c>
      <c r="J677" s="5" t="s">
        <v>49</v>
      </c>
    </row>
    <row r="678" spans="1:10">
      <c r="A678" s="5" t="s">
        <v>998</v>
      </c>
      <c r="B678" s="6">
        <v>44953.516053263891</v>
      </c>
      <c r="C678" s="5" t="s">
        <v>45</v>
      </c>
      <c r="D678" s="10"/>
      <c r="E678" s="8"/>
      <c r="F678" s="9">
        <v>7936.2</v>
      </c>
      <c r="I678" s="10" t="s">
        <v>9</v>
      </c>
      <c r="J678" s="8" t="s">
        <v>50</v>
      </c>
    </row>
    <row r="679" spans="1:10">
      <c r="A679" s="5" t="s">
        <v>998</v>
      </c>
      <c r="B679" s="6">
        <v>44953.516053263891</v>
      </c>
      <c r="C679" s="5" t="s">
        <v>45</v>
      </c>
      <c r="D679" s="10"/>
      <c r="E679" s="8"/>
      <c r="F679" s="9">
        <v>4594.2</v>
      </c>
      <c r="I679" s="10" t="s">
        <v>9</v>
      </c>
      <c r="J679" s="8" t="s">
        <v>51</v>
      </c>
    </row>
    <row r="680" spans="1:10">
      <c r="A680" s="5" t="s">
        <v>998</v>
      </c>
      <c r="B680" s="6">
        <v>44953.516053263891</v>
      </c>
      <c r="C680" s="5" t="s">
        <v>45</v>
      </c>
      <c r="D680" s="10"/>
      <c r="E680" s="8"/>
      <c r="F680" s="9">
        <v>9157</v>
      </c>
      <c r="I680" s="10" t="s">
        <v>9</v>
      </c>
      <c r="J680" s="5" t="s">
        <v>52</v>
      </c>
    </row>
    <row r="681" spans="1:10">
      <c r="A681" s="5" t="s">
        <v>998</v>
      </c>
      <c r="B681" s="6">
        <v>44953.516053263891</v>
      </c>
      <c r="C681" s="5" t="s">
        <v>45</v>
      </c>
      <c r="D681" s="10"/>
      <c r="E681" s="8"/>
      <c r="F681" s="9">
        <v>16495.7</v>
      </c>
      <c r="I681" s="10" t="s">
        <v>9</v>
      </c>
      <c r="J681" s="8" t="s">
        <v>232</v>
      </c>
    </row>
    <row r="682" spans="1:10">
      <c r="A682" s="5" t="s">
        <v>998</v>
      </c>
      <c r="B682" s="6">
        <v>44953.516053263891</v>
      </c>
      <c r="C682" s="5" t="s">
        <v>45</v>
      </c>
      <c r="D682" s="10"/>
      <c r="E682" s="8"/>
      <c r="F682" s="9">
        <v>25769.8</v>
      </c>
      <c r="I682" s="10" t="s">
        <v>9</v>
      </c>
      <c r="J682" s="8" t="s">
        <v>54</v>
      </c>
    </row>
    <row r="683" spans="1:10">
      <c r="A683" s="5" t="s">
        <v>998</v>
      </c>
      <c r="B683" s="6">
        <v>44953.516053263891</v>
      </c>
      <c r="C683" s="5" t="s">
        <v>45</v>
      </c>
      <c r="D683" s="10"/>
      <c r="E683" s="8"/>
      <c r="F683" s="9">
        <v>3190.3</v>
      </c>
      <c r="I683" s="10" t="s">
        <v>9</v>
      </c>
      <c r="J683" s="5" t="s">
        <v>330</v>
      </c>
    </row>
    <row r="684" spans="1:10">
      <c r="A684" s="5" t="s">
        <v>998</v>
      </c>
      <c r="B684" s="6">
        <v>44953.516053263891</v>
      </c>
      <c r="C684" s="5" t="s">
        <v>45</v>
      </c>
      <c r="D684" s="10"/>
      <c r="E684" s="8"/>
      <c r="F684" s="9">
        <v>20768.5</v>
      </c>
      <c r="I684" s="10" t="s">
        <v>9</v>
      </c>
      <c r="J684" s="8" t="s">
        <v>56</v>
      </c>
    </row>
    <row r="685" spans="1:10">
      <c r="A685" s="5" t="s">
        <v>998</v>
      </c>
      <c r="B685" s="6">
        <v>44953.516053263891</v>
      </c>
      <c r="C685" s="5" t="s">
        <v>45</v>
      </c>
      <c r="D685" s="10"/>
      <c r="E685" s="8"/>
      <c r="F685" s="9">
        <v>28430.2</v>
      </c>
      <c r="I685" s="10" t="s">
        <v>9</v>
      </c>
      <c r="J685" s="8" t="s">
        <v>57</v>
      </c>
    </row>
    <row r="686" spans="1:10">
      <c r="A686" s="5" t="s">
        <v>998</v>
      </c>
      <c r="B686" s="6">
        <v>44953.516053263891</v>
      </c>
      <c r="C686" s="5" t="s">
        <v>45</v>
      </c>
      <c r="D686" s="10"/>
      <c r="E686" s="8"/>
      <c r="F686" s="9">
        <v>4243.8</v>
      </c>
      <c r="I686" s="10" t="s">
        <v>9</v>
      </c>
      <c r="J686" s="8" t="s">
        <v>46</v>
      </c>
    </row>
    <row r="687" spans="1:10">
      <c r="A687" s="5" t="s">
        <v>998</v>
      </c>
      <c r="B687" s="6">
        <v>44953.516053263891</v>
      </c>
      <c r="C687" s="5" t="s">
        <v>45</v>
      </c>
      <c r="D687" s="10"/>
      <c r="E687" s="8"/>
      <c r="F687" s="9">
        <v>16100.8</v>
      </c>
      <c r="I687" s="10" t="s">
        <v>9</v>
      </c>
      <c r="J687" s="8" t="s">
        <v>59</v>
      </c>
    </row>
    <row r="688" spans="1:10">
      <c r="A688" s="11" t="s">
        <v>22</v>
      </c>
      <c r="B688" s="3"/>
      <c r="C688" s="3"/>
      <c r="D688" s="7"/>
      <c r="E688" s="8"/>
      <c r="F688" s="37">
        <f>SUM(F677:G687)</f>
        <v>148904</v>
      </c>
      <c r="H688" s="9"/>
      <c r="I688" s="5"/>
      <c r="J688" s="8"/>
    </row>
    <row r="689" spans="1:10" ht="15.75">
      <c r="A689" s="13" t="s">
        <v>23</v>
      </c>
      <c r="B689" s="13" t="s">
        <v>24</v>
      </c>
      <c r="C689" s="13" t="s">
        <v>25</v>
      </c>
      <c r="D689" s="14">
        <v>112672129</v>
      </c>
      <c r="E689" s="8"/>
      <c r="H689" s="9"/>
      <c r="I689" s="5"/>
      <c r="J689" s="8"/>
    </row>
    <row r="690" spans="1:10">
      <c r="A690" s="5"/>
      <c r="B690" s="6"/>
      <c r="C690" s="5"/>
      <c r="D690" s="7"/>
      <c r="E690" s="8"/>
      <c r="H690" s="9"/>
      <c r="I690" s="5"/>
      <c r="J690" s="8"/>
    </row>
    <row r="691" spans="1:10">
      <c r="A691" s="5"/>
      <c r="B691" s="6"/>
      <c r="C691" s="5"/>
      <c r="D691" s="7"/>
      <c r="E691" s="8"/>
      <c r="H691" s="9"/>
      <c r="I691" s="5"/>
      <c r="J691" s="8"/>
    </row>
    <row r="692" spans="1:10">
      <c r="A692" s="5" t="s">
        <v>996</v>
      </c>
      <c r="B692" s="6">
        <v>44953.845871689817</v>
      </c>
      <c r="C692" s="5" t="s">
        <v>45</v>
      </c>
      <c r="D692" s="15">
        <v>45173193062</v>
      </c>
      <c r="E692" s="8" t="s">
        <v>27</v>
      </c>
      <c r="H692" s="9">
        <v>1440.69</v>
      </c>
      <c r="I692" s="5" t="s">
        <v>28</v>
      </c>
      <c r="J692" s="8" t="s">
        <v>55</v>
      </c>
    </row>
    <row r="693" spans="1:10">
      <c r="A693" s="5" t="s">
        <v>996</v>
      </c>
      <c r="B693" s="6">
        <v>44953.845871689817</v>
      </c>
      <c r="C693" s="5" t="s">
        <v>45</v>
      </c>
      <c r="D693" s="15">
        <v>451731930621</v>
      </c>
      <c r="E693" s="8" t="s">
        <v>27</v>
      </c>
      <c r="H693" s="9">
        <v>50.27</v>
      </c>
      <c r="I693" s="5" t="s">
        <v>28</v>
      </c>
      <c r="J693" s="8" t="s">
        <v>55</v>
      </c>
    </row>
    <row r="694" spans="1:10">
      <c r="A694" s="5" t="s">
        <v>996</v>
      </c>
      <c r="B694" s="6">
        <v>44953.845871689817</v>
      </c>
      <c r="C694" s="5" t="s">
        <v>45</v>
      </c>
      <c r="D694" s="15">
        <v>45163222784</v>
      </c>
      <c r="E694" s="8" t="s">
        <v>27</v>
      </c>
      <c r="H694" s="9">
        <v>7000</v>
      </c>
      <c r="I694" s="5" t="s">
        <v>28</v>
      </c>
      <c r="J694" s="5" t="s">
        <v>62</v>
      </c>
    </row>
    <row r="695" spans="1:10">
      <c r="A695" s="5" t="s">
        <v>996</v>
      </c>
      <c r="B695" s="6">
        <v>44953.845871689817</v>
      </c>
      <c r="C695" s="5" t="s">
        <v>45</v>
      </c>
      <c r="D695" s="7">
        <v>127585</v>
      </c>
      <c r="E695" s="8" t="s">
        <v>27</v>
      </c>
      <c r="H695" s="9">
        <v>34624.800000000003</v>
      </c>
      <c r="I695" s="5" t="s">
        <v>28</v>
      </c>
      <c r="J695" s="5" t="s">
        <v>62</v>
      </c>
    </row>
    <row r="696" spans="1:10">
      <c r="A696" s="5" t="s">
        <v>996</v>
      </c>
      <c r="B696" s="6">
        <v>44953.845871689817</v>
      </c>
      <c r="C696" s="5" t="s">
        <v>45</v>
      </c>
      <c r="D696" s="15">
        <v>45163220661</v>
      </c>
      <c r="E696" s="8" t="s">
        <v>27</v>
      </c>
      <c r="H696" s="9">
        <v>7285.41</v>
      </c>
      <c r="I696" s="5" t="s">
        <v>28</v>
      </c>
      <c r="J696" s="8" t="s">
        <v>55</v>
      </c>
    </row>
    <row r="697" spans="1:10">
      <c r="A697" s="5" t="s">
        <v>996</v>
      </c>
      <c r="B697" s="6">
        <v>44953.845871689817</v>
      </c>
      <c r="C697" s="5" t="s">
        <v>45</v>
      </c>
      <c r="D697" s="15">
        <v>451632206611</v>
      </c>
      <c r="E697" s="8" t="s">
        <v>27</v>
      </c>
      <c r="H697" s="9">
        <v>8770.15</v>
      </c>
      <c r="I697" s="5" t="s">
        <v>28</v>
      </c>
      <c r="J697" s="8" t="s">
        <v>55</v>
      </c>
    </row>
    <row r="698" spans="1:10">
      <c r="A698" s="5" t="s">
        <v>996</v>
      </c>
      <c r="B698" s="6">
        <v>44953.845871689817</v>
      </c>
      <c r="C698" s="5" t="s">
        <v>45</v>
      </c>
      <c r="D698" s="15">
        <v>45153128283</v>
      </c>
      <c r="E698" s="8" t="s">
        <v>27</v>
      </c>
      <c r="H698" s="9">
        <v>6394.98</v>
      </c>
      <c r="I698" s="5" t="s">
        <v>28</v>
      </c>
      <c r="J698" s="8" t="s">
        <v>55</v>
      </c>
    </row>
    <row r="699" spans="1:10">
      <c r="A699" s="5" t="s">
        <v>996</v>
      </c>
      <c r="B699" s="6">
        <v>44953.845871689817</v>
      </c>
      <c r="C699" s="5" t="s">
        <v>45</v>
      </c>
      <c r="D699" s="7">
        <v>127586</v>
      </c>
      <c r="E699" s="8" t="s">
        <v>27</v>
      </c>
      <c r="H699" s="9">
        <v>17436</v>
      </c>
      <c r="I699" s="5" t="s">
        <v>28</v>
      </c>
      <c r="J699" s="5" t="s">
        <v>64</v>
      </c>
    </row>
    <row r="700" spans="1:10">
      <c r="A700" s="5" t="s">
        <v>997</v>
      </c>
      <c r="B700" s="6">
        <v>44953.845871689817</v>
      </c>
      <c r="C700" s="5" t="s">
        <v>45</v>
      </c>
      <c r="D700" s="7"/>
      <c r="E700" s="8"/>
      <c r="F700" s="9">
        <v>12847.4</v>
      </c>
      <c r="I700" s="10" t="s">
        <v>9</v>
      </c>
      <c r="J700" s="8" t="s">
        <v>232</v>
      </c>
    </row>
    <row r="701" spans="1:10">
      <c r="A701" s="5" t="s">
        <v>996</v>
      </c>
      <c r="B701" s="6">
        <v>44953.845871689817</v>
      </c>
      <c r="C701" s="5" t="s">
        <v>45</v>
      </c>
      <c r="D701" s="7"/>
      <c r="E701" s="8"/>
      <c r="F701" s="9">
        <v>10921.6</v>
      </c>
      <c r="I701" s="10" t="s">
        <v>9</v>
      </c>
      <c r="J701" s="8" t="s">
        <v>48</v>
      </c>
    </row>
    <row r="702" spans="1:10">
      <c r="A702" s="5" t="s">
        <v>996</v>
      </c>
      <c r="B702" s="6">
        <v>44953.845871689817</v>
      </c>
      <c r="C702" s="5" t="s">
        <v>45</v>
      </c>
      <c r="D702" s="7"/>
      <c r="E702" s="8"/>
      <c r="F702" s="9">
        <v>4209.3</v>
      </c>
      <c r="I702" s="10" t="s">
        <v>9</v>
      </c>
      <c r="J702" s="8" t="s">
        <v>50</v>
      </c>
    </row>
    <row r="703" spans="1:10">
      <c r="A703" s="5" t="s">
        <v>996</v>
      </c>
      <c r="B703" s="6">
        <v>44953.845871689817</v>
      </c>
      <c r="C703" s="5" t="s">
        <v>45</v>
      </c>
      <c r="D703" s="7"/>
      <c r="E703" s="8"/>
      <c r="F703" s="9">
        <v>8379.7000000000007</v>
      </c>
      <c r="I703" s="10" t="s">
        <v>9</v>
      </c>
      <c r="J703" s="8" t="s">
        <v>51</v>
      </c>
    </row>
    <row r="704" spans="1:10">
      <c r="A704" s="5" t="s">
        <v>996</v>
      </c>
      <c r="B704" s="6">
        <v>44953.845871689817</v>
      </c>
      <c r="C704" s="5" t="s">
        <v>45</v>
      </c>
      <c r="D704" s="7"/>
      <c r="E704" s="8"/>
      <c r="F704" s="9">
        <v>5322.6</v>
      </c>
      <c r="I704" s="10" t="s">
        <v>9</v>
      </c>
      <c r="J704" s="5" t="s">
        <v>53</v>
      </c>
    </row>
    <row r="705" spans="1:10">
      <c r="A705" s="5" t="s">
        <v>996</v>
      </c>
      <c r="B705" s="6">
        <v>44953.845871689817</v>
      </c>
      <c r="C705" s="5" t="s">
        <v>45</v>
      </c>
      <c r="D705" s="7"/>
      <c r="E705" s="8"/>
      <c r="F705" s="9">
        <v>1487.4</v>
      </c>
      <c r="I705" s="10" t="s">
        <v>9</v>
      </c>
      <c r="J705" s="5" t="s">
        <v>330</v>
      </c>
    </row>
    <row r="706" spans="1:10">
      <c r="A706" s="5" t="s">
        <v>996</v>
      </c>
      <c r="B706" s="6">
        <v>44953.845871689817</v>
      </c>
      <c r="C706" s="5" t="s">
        <v>45</v>
      </c>
      <c r="D706" s="7"/>
      <c r="E706" s="8"/>
      <c r="F706" s="9">
        <v>55363</v>
      </c>
      <c r="I706" s="10" t="s">
        <v>9</v>
      </c>
      <c r="J706" s="5" t="s">
        <v>64</v>
      </c>
    </row>
    <row r="707" spans="1:10">
      <c r="A707" s="5" t="s">
        <v>996</v>
      </c>
      <c r="B707" s="6">
        <v>44953.845871689817</v>
      </c>
      <c r="C707" s="5" t="s">
        <v>45</v>
      </c>
      <c r="D707" s="7"/>
      <c r="E707" s="8"/>
      <c r="F707" s="9">
        <v>23988.400000000001</v>
      </c>
      <c r="I707" s="10" t="s">
        <v>9</v>
      </c>
      <c r="J707" s="8" t="s">
        <v>56</v>
      </c>
    </row>
    <row r="708" spans="1:10">
      <c r="A708" s="5" t="s">
        <v>996</v>
      </c>
      <c r="B708" s="6">
        <v>44953.845871689817</v>
      </c>
      <c r="C708" s="5" t="s">
        <v>45</v>
      </c>
      <c r="D708" s="7"/>
      <c r="E708" s="8"/>
      <c r="F708" s="9">
        <v>20348.400000000001</v>
      </c>
      <c r="I708" s="10" t="s">
        <v>9</v>
      </c>
      <c r="J708" s="8" t="s">
        <v>57</v>
      </c>
    </row>
    <row r="709" spans="1:10">
      <c r="A709" s="5" t="s">
        <v>996</v>
      </c>
      <c r="B709" s="6">
        <v>44953.845871689817</v>
      </c>
      <c r="C709" s="5" t="s">
        <v>45</v>
      </c>
      <c r="D709" s="7"/>
      <c r="E709" s="8"/>
      <c r="F709" s="9">
        <v>7775.8</v>
      </c>
      <c r="I709" s="10" t="s">
        <v>9</v>
      </c>
      <c r="J709" s="8" t="s">
        <v>58</v>
      </c>
    </row>
    <row r="710" spans="1:10">
      <c r="A710" s="5" t="s">
        <v>996</v>
      </c>
      <c r="B710" s="6">
        <v>44953.845871689817</v>
      </c>
      <c r="C710" s="5" t="s">
        <v>45</v>
      </c>
      <c r="D710" s="7"/>
      <c r="E710" s="8"/>
      <c r="F710" s="9">
        <v>12829.1</v>
      </c>
      <c r="I710" s="10" t="s">
        <v>9</v>
      </c>
      <c r="J710" s="8" t="s">
        <v>59</v>
      </c>
    </row>
    <row r="711" spans="1:10">
      <c r="A711" s="5" t="s">
        <v>996</v>
      </c>
      <c r="B711" s="6">
        <v>44953.845871689817</v>
      </c>
      <c r="C711" s="5" t="s">
        <v>45</v>
      </c>
      <c r="D711" s="7"/>
      <c r="E711" s="8"/>
      <c r="F711" s="9">
        <v>153468.6</v>
      </c>
      <c r="I711" s="10" t="s">
        <v>9</v>
      </c>
      <c r="J711" s="5" t="s">
        <v>63</v>
      </c>
    </row>
    <row r="712" spans="1:10">
      <c r="A712" s="11" t="s">
        <v>22</v>
      </c>
      <c r="B712" s="3"/>
      <c r="C712" s="3"/>
      <c r="D712" s="7"/>
      <c r="E712" s="8"/>
      <c r="F712" s="37">
        <f>SUM(F692:G711)</f>
        <v>316941.3</v>
      </c>
      <c r="H712" s="9"/>
      <c r="I712" s="5"/>
      <c r="J712" s="8"/>
    </row>
    <row r="713" spans="1:10" ht="15.75">
      <c r="A713" s="13" t="s">
        <v>23</v>
      </c>
      <c r="B713" s="13" t="s">
        <v>24</v>
      </c>
      <c r="C713" s="13" t="s">
        <v>25</v>
      </c>
      <c r="D713" s="14">
        <v>112673779</v>
      </c>
      <c r="E713" s="8"/>
      <c r="H713" s="9"/>
      <c r="I713" s="5"/>
      <c r="J713" s="8"/>
    </row>
    <row r="714" spans="1:10">
      <c r="A714" s="5"/>
      <c r="B714" s="6"/>
      <c r="C714" s="5"/>
      <c r="D714" s="7"/>
      <c r="E714" s="8"/>
      <c r="H714" s="9"/>
      <c r="I714" s="5"/>
      <c r="J714" s="8"/>
    </row>
    <row r="715" spans="1:10">
      <c r="A715" s="5"/>
      <c r="B715" s="6"/>
      <c r="C715" s="5"/>
      <c r="D715" s="7"/>
      <c r="E715" s="8"/>
      <c r="H715" s="9"/>
      <c r="I715" s="5"/>
      <c r="J715" s="8"/>
    </row>
    <row r="716" spans="1:10">
      <c r="A716" s="1" t="s">
        <v>0</v>
      </c>
      <c r="B716" s="2"/>
      <c r="C716" s="2"/>
      <c r="D716" s="2"/>
      <c r="E716" s="2"/>
      <c r="F716" s="2"/>
      <c r="G716" s="2"/>
      <c r="H716" s="2"/>
      <c r="I716" s="2"/>
      <c r="J716" s="2"/>
    </row>
    <row r="717" spans="1:10">
      <c r="A717" s="3" t="s">
        <v>981</v>
      </c>
      <c r="B717" s="2"/>
      <c r="C717" s="2"/>
      <c r="D717" s="2"/>
      <c r="E717" s="2"/>
      <c r="F717" s="2"/>
      <c r="G717" s="2"/>
      <c r="H717" s="2"/>
      <c r="I717" s="2"/>
      <c r="J717" s="2"/>
    </row>
    <row r="718" spans="1:10">
      <c r="A718" s="95" t="s">
        <v>0</v>
      </c>
      <c r="B718" s="95" t="s">
        <v>2</v>
      </c>
      <c r="C718" s="95" t="s">
        <v>3</v>
      </c>
      <c r="D718" s="95" t="s">
        <v>4</v>
      </c>
      <c r="E718" s="95" t="s">
        <v>5</v>
      </c>
      <c r="F718" s="97" t="s">
        <v>6</v>
      </c>
      <c r="G718" s="98"/>
      <c r="H718" s="99"/>
      <c r="I718" s="95" t="s">
        <v>7</v>
      </c>
      <c r="J718" s="95" t="s">
        <v>8</v>
      </c>
    </row>
    <row r="719" spans="1:10">
      <c r="A719" s="96"/>
      <c r="B719" s="96"/>
      <c r="C719" s="96"/>
      <c r="D719" s="96"/>
      <c r="E719" s="96"/>
      <c r="F719" s="4" t="s">
        <v>9</v>
      </c>
      <c r="G719" s="4" t="s">
        <v>10</v>
      </c>
      <c r="H719" s="4" t="s">
        <v>11</v>
      </c>
      <c r="I719" s="96"/>
      <c r="J719" s="96"/>
    </row>
    <row r="720" spans="1:10">
      <c r="A720" s="5" t="s">
        <v>995</v>
      </c>
      <c r="B720" s="6">
        <v>44954.611839571757</v>
      </c>
      <c r="C720" s="5" t="s">
        <v>45</v>
      </c>
      <c r="D720" s="15">
        <v>45143499815</v>
      </c>
      <c r="E720" s="8" t="s">
        <v>27</v>
      </c>
      <c r="H720" s="9">
        <v>9055.7000000000007</v>
      </c>
      <c r="I720" s="5" t="s">
        <v>28</v>
      </c>
      <c r="J720" s="8" t="s">
        <v>55</v>
      </c>
    </row>
    <row r="721" spans="1:10">
      <c r="A721" s="5" t="s">
        <v>994</v>
      </c>
      <c r="B721" s="6">
        <v>44954.611839571757</v>
      </c>
      <c r="C721" s="5" t="s">
        <v>45</v>
      </c>
      <c r="D721" s="15">
        <v>45133132856</v>
      </c>
      <c r="E721" s="8" t="s">
        <v>27</v>
      </c>
      <c r="H721" s="9">
        <v>21105.23</v>
      </c>
      <c r="I721" s="5" t="s">
        <v>28</v>
      </c>
      <c r="J721" s="8" t="s">
        <v>55</v>
      </c>
    </row>
    <row r="722" spans="1:10">
      <c r="A722" s="5" t="s">
        <v>994</v>
      </c>
      <c r="B722" s="6">
        <v>44954.611839571757</v>
      </c>
      <c r="C722" s="5" t="s">
        <v>45</v>
      </c>
      <c r="D722" s="15">
        <v>451331328561</v>
      </c>
      <c r="E722" s="8" t="s">
        <v>27</v>
      </c>
      <c r="H722" s="9">
        <v>28683.86</v>
      </c>
      <c r="I722" s="5" t="s">
        <v>28</v>
      </c>
      <c r="J722" s="8" t="s">
        <v>55</v>
      </c>
    </row>
    <row r="723" spans="1:10">
      <c r="A723" s="5" t="s">
        <v>994</v>
      </c>
      <c r="B723" s="6">
        <v>44954.611839571757</v>
      </c>
      <c r="C723" s="5" t="s">
        <v>45</v>
      </c>
      <c r="D723" s="15">
        <v>45173196113</v>
      </c>
      <c r="E723" s="8" t="s">
        <v>27</v>
      </c>
      <c r="H723" s="9">
        <v>3564</v>
      </c>
      <c r="I723" s="5" t="s">
        <v>28</v>
      </c>
      <c r="J723" s="8" t="s">
        <v>55</v>
      </c>
    </row>
    <row r="724" spans="1:10">
      <c r="A724" s="5" t="s">
        <v>994</v>
      </c>
      <c r="B724" s="6">
        <v>44954.611839571757</v>
      </c>
      <c r="C724" s="5" t="s">
        <v>45</v>
      </c>
      <c r="D724" s="15">
        <v>451434998151</v>
      </c>
      <c r="E724" s="8" t="s">
        <v>27</v>
      </c>
      <c r="H724" s="9">
        <v>5481.18</v>
      </c>
      <c r="I724" s="5" t="s">
        <v>28</v>
      </c>
      <c r="J724" s="8" t="s">
        <v>55</v>
      </c>
    </row>
    <row r="725" spans="1:10">
      <c r="A725" s="5" t="s">
        <v>994</v>
      </c>
      <c r="B725" s="6">
        <v>44954.611839571757</v>
      </c>
      <c r="C725" s="5" t="s">
        <v>45</v>
      </c>
      <c r="D725" s="15">
        <v>45173193066</v>
      </c>
      <c r="E725" s="8" t="s">
        <v>27</v>
      </c>
      <c r="H725" s="9">
        <v>28958.53</v>
      </c>
      <c r="I725" s="5" t="s">
        <v>28</v>
      </c>
      <c r="J725" s="8" t="s">
        <v>55</v>
      </c>
    </row>
    <row r="726" spans="1:10">
      <c r="A726" s="5" t="s">
        <v>994</v>
      </c>
      <c r="B726" s="6">
        <v>44954.611839571757</v>
      </c>
      <c r="C726" s="5" t="s">
        <v>45</v>
      </c>
      <c r="D726" s="15">
        <v>451731930661</v>
      </c>
      <c r="E726" s="8" t="s">
        <v>27</v>
      </c>
      <c r="H726" s="9">
        <v>404</v>
      </c>
      <c r="I726" s="5" t="s">
        <v>28</v>
      </c>
      <c r="J726" s="8" t="s">
        <v>55</v>
      </c>
    </row>
    <row r="727" spans="1:10">
      <c r="A727" s="5" t="s">
        <v>994</v>
      </c>
      <c r="B727" s="6">
        <v>44954.611839571757</v>
      </c>
      <c r="C727" s="5" t="s">
        <v>45</v>
      </c>
      <c r="D727" s="15">
        <v>451731930662</v>
      </c>
      <c r="E727" s="8" t="s">
        <v>27</v>
      </c>
      <c r="H727" s="9">
        <v>25509.64</v>
      </c>
      <c r="I727" s="5" t="s">
        <v>28</v>
      </c>
      <c r="J727" s="8" t="s">
        <v>55</v>
      </c>
    </row>
    <row r="728" spans="1:10">
      <c r="A728" s="5" t="s">
        <v>994</v>
      </c>
      <c r="B728" s="6">
        <v>44954.611839571757</v>
      </c>
      <c r="C728" s="5" t="s">
        <v>45</v>
      </c>
      <c r="D728" s="15">
        <v>45173196797</v>
      </c>
      <c r="E728" s="8" t="s">
        <v>27</v>
      </c>
      <c r="H728" s="9">
        <v>36894.44</v>
      </c>
      <c r="I728" s="5" t="s">
        <v>28</v>
      </c>
      <c r="J728" s="5" t="s">
        <v>64</v>
      </c>
    </row>
    <row r="729" spans="1:10">
      <c r="A729" s="5" t="s">
        <v>994</v>
      </c>
      <c r="B729" s="6">
        <v>44954.611839571757</v>
      </c>
      <c r="C729" s="5" t="s">
        <v>45</v>
      </c>
      <c r="D729" s="15">
        <v>15690275236</v>
      </c>
      <c r="E729" s="8" t="s">
        <v>27</v>
      </c>
      <c r="H729" s="9">
        <v>11600</v>
      </c>
      <c r="I729" s="5" t="s">
        <v>28</v>
      </c>
      <c r="J729" s="5" t="s">
        <v>62</v>
      </c>
    </row>
    <row r="730" spans="1:10">
      <c r="A730" s="5" t="s">
        <v>994</v>
      </c>
      <c r="B730" s="6">
        <v>44954.611839571757</v>
      </c>
      <c r="C730" s="5" t="s">
        <v>45</v>
      </c>
      <c r="D730" s="15">
        <v>45173196903</v>
      </c>
      <c r="E730" s="8" t="s">
        <v>27</v>
      </c>
      <c r="H730" s="9">
        <v>15000</v>
      </c>
      <c r="I730" s="5" t="s">
        <v>28</v>
      </c>
      <c r="J730" s="5" t="s">
        <v>63</v>
      </c>
    </row>
    <row r="731" spans="1:10">
      <c r="A731" s="5" t="s">
        <v>994</v>
      </c>
      <c r="B731" s="6">
        <v>44954.611839571757</v>
      </c>
      <c r="C731" s="5" t="s">
        <v>45</v>
      </c>
      <c r="D731" s="7">
        <v>581895</v>
      </c>
      <c r="E731" s="8" t="s">
        <v>27</v>
      </c>
      <c r="H731" s="9">
        <v>18030.599999999999</v>
      </c>
      <c r="I731" s="5" t="s">
        <v>28</v>
      </c>
      <c r="J731" s="5" t="s">
        <v>62</v>
      </c>
    </row>
    <row r="732" spans="1:10">
      <c r="A732" s="5" t="s">
        <v>994</v>
      </c>
      <c r="B732" s="6">
        <v>44954.611839571757</v>
      </c>
      <c r="C732" s="5" t="s">
        <v>45</v>
      </c>
      <c r="D732" s="7">
        <v>581898</v>
      </c>
      <c r="E732" s="8" t="s">
        <v>27</v>
      </c>
      <c r="H732" s="9">
        <v>12416.4</v>
      </c>
      <c r="I732" s="5" t="s">
        <v>28</v>
      </c>
      <c r="J732" s="5" t="s">
        <v>63</v>
      </c>
    </row>
    <row r="733" spans="1:10">
      <c r="A733" s="5" t="s">
        <v>994</v>
      </c>
      <c r="B733" s="6">
        <v>44954.611839571757</v>
      </c>
      <c r="C733" s="5" t="s">
        <v>45</v>
      </c>
      <c r="D733" s="7">
        <v>581899</v>
      </c>
      <c r="E733" s="8" t="s">
        <v>27</v>
      </c>
      <c r="H733" s="9">
        <v>13866.3</v>
      </c>
      <c r="I733" s="5" t="s">
        <v>28</v>
      </c>
      <c r="J733" s="5" t="s">
        <v>64</v>
      </c>
    </row>
    <row r="734" spans="1:10">
      <c r="A734" s="5" t="s">
        <v>994</v>
      </c>
      <c r="B734" s="6">
        <v>44954.611839571757</v>
      </c>
      <c r="C734" s="5" t="s">
        <v>45</v>
      </c>
      <c r="D734" s="7">
        <v>581896</v>
      </c>
      <c r="E734" s="8" t="s">
        <v>27</v>
      </c>
      <c r="H734" s="9">
        <v>11900</v>
      </c>
      <c r="I734" s="5" t="s">
        <v>28</v>
      </c>
      <c r="J734" s="5" t="s">
        <v>64</v>
      </c>
    </row>
    <row r="735" spans="1:10">
      <c r="A735" s="5" t="s">
        <v>994</v>
      </c>
      <c r="B735" s="6">
        <v>44954.611839571757</v>
      </c>
      <c r="C735" s="5" t="s">
        <v>45</v>
      </c>
      <c r="D735" s="7">
        <v>127691</v>
      </c>
      <c r="E735" s="8" t="s">
        <v>27</v>
      </c>
      <c r="H735" s="9">
        <v>2072.8000000000002</v>
      </c>
      <c r="I735" s="5" t="s">
        <v>28</v>
      </c>
      <c r="J735" s="5" t="s">
        <v>64</v>
      </c>
    </row>
    <row r="736" spans="1:10">
      <c r="A736" s="5" t="s">
        <v>994</v>
      </c>
      <c r="B736" s="6">
        <v>44954.611839571757</v>
      </c>
      <c r="C736" s="5" t="s">
        <v>45</v>
      </c>
      <c r="D736" s="15">
        <v>45123263616</v>
      </c>
      <c r="E736" s="8" t="s">
        <v>27</v>
      </c>
      <c r="H736" s="9">
        <v>31432.26</v>
      </c>
      <c r="I736" s="5" t="s">
        <v>28</v>
      </c>
      <c r="J736" s="8" t="s">
        <v>55</v>
      </c>
    </row>
    <row r="737" spans="1:10">
      <c r="A737" s="5" t="s">
        <v>994</v>
      </c>
      <c r="B737" s="6">
        <v>44954.611839571757</v>
      </c>
      <c r="C737" s="5" t="s">
        <v>45</v>
      </c>
      <c r="D737" s="15">
        <v>451232636161</v>
      </c>
      <c r="E737" s="8" t="s">
        <v>27</v>
      </c>
      <c r="H737" s="9">
        <v>30177.02</v>
      </c>
      <c r="I737" s="5" t="s">
        <v>28</v>
      </c>
      <c r="J737" s="8" t="s">
        <v>55</v>
      </c>
    </row>
    <row r="738" spans="1:10">
      <c r="A738" s="5" t="s">
        <v>994</v>
      </c>
      <c r="B738" s="6">
        <v>44954.611839571757</v>
      </c>
      <c r="C738" s="5" t="s">
        <v>45</v>
      </c>
      <c r="D738" s="7"/>
      <c r="E738" s="8"/>
      <c r="F738" s="9">
        <v>1</v>
      </c>
      <c r="I738" s="10" t="s">
        <v>9</v>
      </c>
      <c r="J738" s="8" t="s">
        <v>55</v>
      </c>
    </row>
    <row r="739" spans="1:10">
      <c r="A739" s="11" t="s">
        <v>22</v>
      </c>
      <c r="B739" s="3"/>
      <c r="C739" s="3"/>
      <c r="D739" s="7"/>
      <c r="E739" s="8"/>
      <c r="H739" s="9"/>
      <c r="I739" s="5"/>
      <c r="J739" s="8"/>
    </row>
    <row r="740" spans="1:10" ht="15.75">
      <c r="A740" s="13" t="s">
        <v>23</v>
      </c>
      <c r="B740" s="13" t="s">
        <v>24</v>
      </c>
      <c r="C740" s="13" t="s">
        <v>25</v>
      </c>
      <c r="D740" s="14">
        <v>112673780</v>
      </c>
      <c r="E740" s="8"/>
      <c r="H740" s="9"/>
      <c r="I740" s="5"/>
      <c r="J740" s="8"/>
    </row>
    <row r="743" spans="1:10">
      <c r="A743" s="1" t="s">
        <v>0</v>
      </c>
      <c r="B743" s="2"/>
      <c r="C743" s="2"/>
      <c r="D743" s="2"/>
      <c r="E743" s="2"/>
      <c r="F743" s="2"/>
      <c r="G743" s="2"/>
      <c r="H743" s="2"/>
      <c r="I743" s="2"/>
      <c r="J743" s="2"/>
    </row>
    <row r="744" spans="1:10">
      <c r="A744" s="3" t="s">
        <v>1052</v>
      </c>
      <c r="B744" s="2"/>
      <c r="C744" s="2"/>
      <c r="D744" s="2"/>
      <c r="E744" s="2"/>
      <c r="F744" s="2"/>
      <c r="G744" s="2"/>
      <c r="H744" s="2"/>
      <c r="I744" s="2"/>
      <c r="J744" s="2"/>
    </row>
    <row r="745" spans="1:10">
      <c r="A745" s="95" t="s">
        <v>0</v>
      </c>
      <c r="B745" s="95" t="s">
        <v>2</v>
      </c>
      <c r="C745" s="95" t="s">
        <v>3</v>
      </c>
      <c r="D745" s="95" t="s">
        <v>4</v>
      </c>
      <c r="E745" s="95" t="s">
        <v>5</v>
      </c>
      <c r="F745" s="97" t="s">
        <v>6</v>
      </c>
      <c r="G745" s="98"/>
      <c r="H745" s="99"/>
      <c r="I745" s="95" t="s">
        <v>7</v>
      </c>
      <c r="J745" s="95" t="s">
        <v>8</v>
      </c>
    </row>
    <row r="746" spans="1:10">
      <c r="A746" s="96"/>
      <c r="B746" s="96"/>
      <c r="C746" s="96"/>
      <c r="D746" s="96"/>
      <c r="E746" s="96"/>
      <c r="F746" s="4" t="s">
        <v>9</v>
      </c>
      <c r="G746" s="4" t="s">
        <v>10</v>
      </c>
      <c r="H746" s="4" t="s">
        <v>11</v>
      </c>
      <c r="I746" s="96"/>
      <c r="J746" s="96"/>
    </row>
    <row r="747" spans="1:10">
      <c r="A747" s="5" t="s">
        <v>1060</v>
      </c>
      <c r="B747" s="6">
        <v>44956.534412175926</v>
      </c>
      <c r="C747" s="5" t="s">
        <v>45</v>
      </c>
      <c r="D747" s="7"/>
      <c r="E747" s="8"/>
      <c r="F747" s="9">
        <v>24079.7</v>
      </c>
      <c r="I747" s="10" t="s">
        <v>9</v>
      </c>
      <c r="J747" s="5" t="s">
        <v>49</v>
      </c>
    </row>
    <row r="748" spans="1:10">
      <c r="A748" s="5" t="s">
        <v>1059</v>
      </c>
      <c r="B748" s="6">
        <v>44956.534412175926</v>
      </c>
      <c r="C748" s="5" t="s">
        <v>45</v>
      </c>
      <c r="D748" s="7"/>
      <c r="E748" s="8"/>
      <c r="F748" s="9">
        <v>10715</v>
      </c>
      <c r="I748" s="10" t="s">
        <v>9</v>
      </c>
      <c r="J748" s="8" t="s">
        <v>48</v>
      </c>
    </row>
    <row r="749" spans="1:10">
      <c r="A749" s="5" t="s">
        <v>1059</v>
      </c>
      <c r="B749" s="6">
        <v>44956.534412175926</v>
      </c>
      <c r="C749" s="5" t="s">
        <v>45</v>
      </c>
      <c r="D749" s="7"/>
      <c r="E749" s="8"/>
      <c r="F749" s="9">
        <v>6858.2</v>
      </c>
      <c r="I749" s="10" t="s">
        <v>9</v>
      </c>
      <c r="J749" s="8" t="s">
        <v>50</v>
      </c>
    </row>
    <row r="750" spans="1:10">
      <c r="A750" s="5" t="s">
        <v>1059</v>
      </c>
      <c r="B750" s="6">
        <v>44956.534412175926</v>
      </c>
      <c r="C750" s="5" t="s">
        <v>45</v>
      </c>
      <c r="D750" s="7"/>
      <c r="E750" s="8"/>
      <c r="F750" s="9">
        <v>5143.6000000000004</v>
      </c>
      <c r="I750" s="10" t="s">
        <v>9</v>
      </c>
      <c r="J750" s="8" t="s">
        <v>51</v>
      </c>
    </row>
    <row r="751" spans="1:10">
      <c r="A751" s="5" t="s">
        <v>1059</v>
      </c>
      <c r="B751" s="6">
        <v>44956.534412175926</v>
      </c>
      <c r="C751" s="5" t="s">
        <v>45</v>
      </c>
      <c r="D751" s="7"/>
      <c r="E751" s="8"/>
      <c r="F751" s="9">
        <v>39329.4</v>
      </c>
      <c r="I751" s="10" t="s">
        <v>9</v>
      </c>
      <c r="J751" s="5" t="s">
        <v>52</v>
      </c>
    </row>
    <row r="752" spans="1:10">
      <c r="A752" s="5" t="s">
        <v>1059</v>
      </c>
      <c r="B752" s="6">
        <v>44956.534412175926</v>
      </c>
      <c r="C752" s="5" t="s">
        <v>45</v>
      </c>
      <c r="D752" s="7"/>
      <c r="E752" s="8"/>
      <c r="F752" s="9">
        <v>11991.8</v>
      </c>
      <c r="I752" s="10" t="s">
        <v>9</v>
      </c>
      <c r="J752" s="8" t="s">
        <v>232</v>
      </c>
    </row>
    <row r="753" spans="1:10">
      <c r="A753" s="5" t="s">
        <v>1059</v>
      </c>
      <c r="B753" s="6">
        <v>44956.534412175926</v>
      </c>
      <c r="C753" s="5" t="s">
        <v>45</v>
      </c>
      <c r="D753" s="7"/>
      <c r="E753" s="8"/>
      <c r="F753" s="9">
        <v>43088.2</v>
      </c>
      <c r="I753" s="10" t="s">
        <v>9</v>
      </c>
      <c r="J753" s="8" t="s">
        <v>54</v>
      </c>
    </row>
    <row r="754" spans="1:10">
      <c r="A754" s="5" t="s">
        <v>1059</v>
      </c>
      <c r="B754" s="6">
        <v>44956.534412175926</v>
      </c>
      <c r="C754" s="5" t="s">
        <v>45</v>
      </c>
      <c r="D754" s="7"/>
      <c r="E754" s="8"/>
      <c r="F754" s="9">
        <v>779.4</v>
      </c>
      <c r="I754" s="10" t="s">
        <v>9</v>
      </c>
      <c r="J754" s="5" t="s">
        <v>330</v>
      </c>
    </row>
    <row r="755" spans="1:10">
      <c r="A755" s="5" t="s">
        <v>1059</v>
      </c>
      <c r="B755" s="6">
        <v>44956.534412175926</v>
      </c>
      <c r="C755" s="5" t="s">
        <v>45</v>
      </c>
      <c r="D755" s="7"/>
      <c r="E755" s="8"/>
      <c r="F755" s="9">
        <v>5365.8</v>
      </c>
      <c r="I755" s="10" t="s">
        <v>9</v>
      </c>
      <c r="J755" s="8" t="s">
        <v>56</v>
      </c>
    </row>
    <row r="756" spans="1:10">
      <c r="A756" s="5" t="s">
        <v>1059</v>
      </c>
      <c r="B756" s="6">
        <v>44956.534412175926</v>
      </c>
      <c r="C756" s="5" t="s">
        <v>45</v>
      </c>
      <c r="D756" s="7"/>
      <c r="E756" s="8"/>
      <c r="F756" s="9">
        <v>4447</v>
      </c>
      <c r="I756" s="10" t="s">
        <v>9</v>
      </c>
      <c r="J756" s="8" t="s">
        <v>57</v>
      </c>
    </row>
    <row r="757" spans="1:10">
      <c r="A757" s="5" t="s">
        <v>1059</v>
      </c>
      <c r="B757" s="6">
        <v>44956.534412175926</v>
      </c>
      <c r="C757" s="5" t="s">
        <v>45</v>
      </c>
      <c r="D757" s="7"/>
      <c r="E757" s="8"/>
      <c r="F757" s="9">
        <v>12194.6</v>
      </c>
      <c r="I757" s="10" t="s">
        <v>9</v>
      </c>
      <c r="J757" s="8" t="s">
        <v>46</v>
      </c>
    </row>
    <row r="758" spans="1:10">
      <c r="A758" s="5" t="s">
        <v>1059</v>
      </c>
      <c r="B758" s="6">
        <v>44956.534412175926</v>
      </c>
      <c r="C758" s="5" t="s">
        <v>45</v>
      </c>
      <c r="D758" s="7"/>
      <c r="E758" s="8"/>
      <c r="F758" s="9">
        <v>9004.7000000000007</v>
      </c>
      <c r="I758" s="10" t="s">
        <v>9</v>
      </c>
      <c r="J758" s="8" t="s">
        <v>58</v>
      </c>
    </row>
    <row r="759" spans="1:10">
      <c r="A759" s="5" t="s">
        <v>1059</v>
      </c>
      <c r="B759" s="6">
        <v>44956.534412175926</v>
      </c>
      <c r="C759" s="5" t="s">
        <v>45</v>
      </c>
      <c r="D759" s="7"/>
      <c r="E759" s="8"/>
      <c r="F759" s="9">
        <v>7770.8</v>
      </c>
      <c r="I759" s="10" t="s">
        <v>9</v>
      </c>
      <c r="J759" s="8" t="s">
        <v>59</v>
      </c>
    </row>
    <row r="760" spans="1:10">
      <c r="A760" s="11" t="s">
        <v>22</v>
      </c>
      <c r="B760" s="3"/>
      <c r="C760" s="3"/>
      <c r="D760" s="7"/>
      <c r="E760" s="8"/>
      <c r="F760" s="37">
        <f>SUM(F747:G759)</f>
        <v>180768.19999999998</v>
      </c>
      <c r="G760" s="9"/>
      <c r="I760" s="10"/>
      <c r="J760" s="8"/>
    </row>
    <row r="761" spans="1:10" ht="15.75">
      <c r="A761" s="13" t="s">
        <v>23</v>
      </c>
      <c r="B761" s="13" t="s">
        <v>24</v>
      </c>
      <c r="C761" s="13" t="s">
        <v>25</v>
      </c>
      <c r="D761" s="14">
        <v>112673781</v>
      </c>
      <c r="E761" s="8"/>
      <c r="G761" s="9"/>
      <c r="I761" s="10"/>
      <c r="J761" s="8"/>
    </row>
    <row r="762" spans="1:10">
      <c r="A762" s="5"/>
      <c r="B762" s="6"/>
      <c r="C762" s="5"/>
      <c r="D762" s="7"/>
      <c r="E762" s="8"/>
      <c r="G762" s="9"/>
      <c r="I762" s="10"/>
      <c r="J762" s="8"/>
    </row>
    <row r="763" spans="1:10">
      <c r="A763" s="5"/>
      <c r="B763" s="6"/>
      <c r="C763" s="5"/>
      <c r="D763" s="7"/>
      <c r="E763" s="8"/>
      <c r="G763" s="9"/>
      <c r="I763" s="10"/>
      <c r="J763" s="8"/>
    </row>
    <row r="764" spans="1:10">
      <c r="A764" s="5" t="s">
        <v>1058</v>
      </c>
      <c r="B764" s="6">
        <v>44956.736879363423</v>
      </c>
      <c r="C764" s="5" t="s">
        <v>45</v>
      </c>
      <c r="D764" s="15">
        <v>31035114741</v>
      </c>
      <c r="E764" s="5" t="s">
        <v>31</v>
      </c>
      <c r="H764" s="9">
        <v>14024.18</v>
      </c>
      <c r="I764" s="5" t="s">
        <v>28</v>
      </c>
      <c r="J764" s="8" t="s">
        <v>55</v>
      </c>
    </row>
    <row r="765" spans="1:10">
      <c r="A765" s="5" t="s">
        <v>1057</v>
      </c>
      <c r="B765" s="6">
        <v>44956.736879363423</v>
      </c>
      <c r="C765" s="5" t="s">
        <v>45</v>
      </c>
      <c r="D765" s="15">
        <v>51717337719</v>
      </c>
      <c r="E765" s="8" t="s">
        <v>27</v>
      </c>
      <c r="H765" s="9">
        <v>84646.04</v>
      </c>
      <c r="I765" s="5" t="s">
        <v>28</v>
      </c>
      <c r="J765" s="8" t="s">
        <v>55</v>
      </c>
    </row>
    <row r="766" spans="1:10">
      <c r="A766" s="5" t="s">
        <v>1057</v>
      </c>
      <c r="B766" s="6">
        <v>44956.736879363423</v>
      </c>
      <c r="C766" s="5" t="s">
        <v>45</v>
      </c>
      <c r="D766" s="7">
        <v>3103376435</v>
      </c>
      <c r="E766" s="5" t="s">
        <v>31</v>
      </c>
      <c r="H766" s="9">
        <v>1901.14</v>
      </c>
      <c r="I766" s="5" t="s">
        <v>28</v>
      </c>
      <c r="J766" s="8" t="s">
        <v>55</v>
      </c>
    </row>
    <row r="767" spans="1:10">
      <c r="A767" s="5" t="s">
        <v>1057</v>
      </c>
      <c r="B767" s="6">
        <v>44956.736879363423</v>
      </c>
      <c r="C767" s="5" t="s">
        <v>45</v>
      </c>
      <c r="D767" s="15">
        <v>31035114742</v>
      </c>
      <c r="E767" s="5" t="s">
        <v>31</v>
      </c>
      <c r="H767" s="9">
        <v>12058.77</v>
      </c>
      <c r="I767" s="5" t="s">
        <v>28</v>
      </c>
      <c r="J767" s="8" t="s">
        <v>55</v>
      </c>
    </row>
    <row r="768" spans="1:10">
      <c r="A768" s="5" t="s">
        <v>1057</v>
      </c>
      <c r="B768" s="6">
        <v>44956.736879363423</v>
      </c>
      <c r="C768" s="5" t="s">
        <v>45</v>
      </c>
      <c r="D768" s="7">
        <v>441118</v>
      </c>
      <c r="E768" s="8" t="s">
        <v>27</v>
      </c>
      <c r="H768" s="9">
        <v>71696.3</v>
      </c>
      <c r="I768" s="5" t="s">
        <v>28</v>
      </c>
      <c r="J768" s="5" t="s">
        <v>62</v>
      </c>
    </row>
    <row r="769" spans="1:10">
      <c r="A769" s="5" t="s">
        <v>1057</v>
      </c>
      <c r="B769" s="6">
        <v>44956.736879363423</v>
      </c>
      <c r="C769" s="5" t="s">
        <v>45</v>
      </c>
      <c r="D769" s="7">
        <v>545715</v>
      </c>
      <c r="E769" s="8" t="s">
        <v>27</v>
      </c>
      <c r="H769" s="9">
        <v>45111.4</v>
      </c>
      <c r="I769" s="5" t="s">
        <v>28</v>
      </c>
      <c r="J769" s="5" t="s">
        <v>63</v>
      </c>
    </row>
    <row r="770" spans="1:10">
      <c r="A770" s="5" t="s">
        <v>1057</v>
      </c>
      <c r="B770" s="6">
        <v>44956.736879363423</v>
      </c>
      <c r="C770" s="5" t="s">
        <v>45</v>
      </c>
      <c r="D770" s="7">
        <v>545716</v>
      </c>
      <c r="E770" s="8" t="s">
        <v>27</v>
      </c>
      <c r="H770" s="9">
        <v>924.9</v>
      </c>
      <c r="I770" s="5" t="s">
        <v>28</v>
      </c>
      <c r="J770" s="5" t="s">
        <v>64</v>
      </c>
    </row>
    <row r="771" spans="1:10">
      <c r="A771" s="5" t="s">
        <v>1057</v>
      </c>
      <c r="B771" s="6">
        <v>44956.736879363423</v>
      </c>
      <c r="C771" s="5" t="s">
        <v>45</v>
      </c>
      <c r="D771" s="7">
        <v>472407</v>
      </c>
      <c r="E771" s="8" t="s">
        <v>27</v>
      </c>
      <c r="H771" s="9">
        <v>20428.5</v>
      </c>
      <c r="I771" s="5" t="s">
        <v>28</v>
      </c>
      <c r="J771" s="5" t="s">
        <v>64</v>
      </c>
    </row>
    <row r="772" spans="1:10">
      <c r="A772" s="5" t="s">
        <v>1057</v>
      </c>
      <c r="B772" s="6">
        <v>44956.736879363423</v>
      </c>
      <c r="C772" s="5" t="s">
        <v>45</v>
      </c>
      <c r="D772" s="7"/>
      <c r="E772" s="8"/>
      <c r="F772" s="9">
        <v>12500</v>
      </c>
      <c r="I772" s="10" t="s">
        <v>9</v>
      </c>
      <c r="J772" s="5" t="s">
        <v>64</v>
      </c>
    </row>
    <row r="773" spans="1:10">
      <c r="A773" s="11" t="s">
        <v>22</v>
      </c>
      <c r="B773" s="3"/>
      <c r="C773" s="3"/>
      <c r="D773" s="7"/>
      <c r="E773" s="8"/>
      <c r="G773" s="9"/>
      <c r="I773" s="10"/>
      <c r="J773" s="8"/>
    </row>
    <row r="774" spans="1:10" ht="15.75">
      <c r="A774" s="13" t="s">
        <v>23</v>
      </c>
      <c r="B774" s="13" t="s">
        <v>24</v>
      </c>
      <c r="C774" s="13" t="s">
        <v>25</v>
      </c>
      <c r="D774" s="14">
        <v>112691623</v>
      </c>
      <c r="E774" s="8"/>
      <c r="G774" s="9"/>
      <c r="I774" s="10"/>
      <c r="J774" s="8"/>
    </row>
    <row r="777" spans="1:10">
      <c r="A777" s="1" t="s">
        <v>0</v>
      </c>
      <c r="B777" s="2"/>
      <c r="C777" s="2"/>
      <c r="D777" s="2"/>
      <c r="E777" s="2"/>
      <c r="F777" s="2"/>
      <c r="G777" s="2"/>
      <c r="H777" s="2"/>
      <c r="I777" s="2"/>
      <c r="J777" s="2"/>
    </row>
    <row r="778" spans="1:10">
      <c r="A778" s="3" t="s">
        <v>1093</v>
      </c>
      <c r="B778" s="2"/>
      <c r="C778" s="2"/>
      <c r="D778" s="2"/>
      <c r="E778" s="2"/>
      <c r="F778" s="2"/>
      <c r="G778" s="2"/>
      <c r="H778" s="2"/>
      <c r="I778" s="2"/>
      <c r="J778" s="2"/>
    </row>
    <row r="779" spans="1:10">
      <c r="A779" s="95" t="s">
        <v>0</v>
      </c>
      <c r="B779" s="95" t="s">
        <v>2</v>
      </c>
      <c r="C779" s="95" t="s">
        <v>3</v>
      </c>
      <c r="D779" s="95" t="s">
        <v>4</v>
      </c>
      <c r="E779" s="95" t="s">
        <v>5</v>
      </c>
      <c r="F779" s="97" t="s">
        <v>6</v>
      </c>
      <c r="G779" s="98"/>
      <c r="H779" s="99"/>
      <c r="I779" s="95" t="s">
        <v>7</v>
      </c>
      <c r="J779" s="95" t="s">
        <v>8</v>
      </c>
    </row>
    <row r="780" spans="1:10">
      <c r="A780" s="96"/>
      <c r="B780" s="96"/>
      <c r="C780" s="96"/>
      <c r="D780" s="96"/>
      <c r="E780" s="96"/>
      <c r="F780" s="4" t="s">
        <v>9</v>
      </c>
      <c r="G780" s="4" t="s">
        <v>10</v>
      </c>
      <c r="H780" s="4" t="s">
        <v>11</v>
      </c>
      <c r="I780" s="96"/>
      <c r="J780" s="96"/>
    </row>
    <row r="781" spans="1:10">
      <c r="A781" s="5" t="s">
        <v>1100</v>
      </c>
      <c r="B781" s="6">
        <v>44957.521397430559</v>
      </c>
      <c r="C781" s="5" t="s">
        <v>45</v>
      </c>
      <c r="D781" s="10"/>
      <c r="E781" s="8"/>
      <c r="F781" s="9">
        <v>20109</v>
      </c>
      <c r="I781" s="10" t="s">
        <v>9</v>
      </c>
      <c r="J781" s="8" t="s">
        <v>48</v>
      </c>
    </row>
    <row r="782" spans="1:10">
      <c r="A782" s="5" t="s">
        <v>1100</v>
      </c>
      <c r="B782" s="6">
        <v>44957.521397430559</v>
      </c>
      <c r="C782" s="5" t="s">
        <v>45</v>
      </c>
      <c r="D782" s="10"/>
      <c r="E782" s="8"/>
      <c r="F782" s="9">
        <v>8517.5</v>
      </c>
      <c r="I782" s="10" t="s">
        <v>9</v>
      </c>
      <c r="J782" s="5" t="s">
        <v>49</v>
      </c>
    </row>
    <row r="783" spans="1:10">
      <c r="A783" s="5" t="s">
        <v>1100</v>
      </c>
      <c r="B783" s="6">
        <v>44957.521397430559</v>
      </c>
      <c r="C783" s="5" t="s">
        <v>45</v>
      </c>
      <c r="D783" s="10"/>
      <c r="E783" s="8"/>
      <c r="F783" s="9">
        <v>10617.7</v>
      </c>
      <c r="I783" s="10" t="s">
        <v>9</v>
      </c>
      <c r="J783" s="8" t="s">
        <v>50</v>
      </c>
    </row>
    <row r="784" spans="1:10">
      <c r="A784" s="5" t="s">
        <v>1100</v>
      </c>
      <c r="B784" s="6">
        <v>44957.521397430559</v>
      </c>
      <c r="C784" s="5" t="s">
        <v>45</v>
      </c>
      <c r="D784" s="10"/>
      <c r="E784" s="8"/>
      <c r="F784" s="9">
        <v>5548.9</v>
      </c>
      <c r="I784" s="10" t="s">
        <v>9</v>
      </c>
      <c r="J784" s="8" t="s">
        <v>51</v>
      </c>
    </row>
    <row r="785" spans="1:10">
      <c r="A785" s="5" t="s">
        <v>1100</v>
      </c>
      <c r="B785" s="6">
        <v>44957.521397430559</v>
      </c>
      <c r="C785" s="5" t="s">
        <v>45</v>
      </c>
      <c r="D785" s="10"/>
      <c r="E785" s="8"/>
      <c r="F785" s="9">
        <v>5572.1</v>
      </c>
      <c r="I785" s="10" t="s">
        <v>9</v>
      </c>
      <c r="J785" s="5" t="s">
        <v>52</v>
      </c>
    </row>
    <row r="786" spans="1:10">
      <c r="A786" s="5" t="s">
        <v>1100</v>
      </c>
      <c r="B786" s="6">
        <v>44957.521397430559</v>
      </c>
      <c r="C786" s="5" t="s">
        <v>45</v>
      </c>
      <c r="D786" s="10"/>
      <c r="E786" s="8"/>
      <c r="F786" s="9">
        <v>1129.3</v>
      </c>
      <c r="I786" s="10" t="s">
        <v>9</v>
      </c>
      <c r="J786" s="5" t="s">
        <v>330</v>
      </c>
    </row>
    <row r="787" spans="1:10">
      <c r="A787" s="5" t="s">
        <v>1100</v>
      </c>
      <c r="B787" s="6">
        <v>44957.521397430559</v>
      </c>
      <c r="C787" s="5" t="s">
        <v>45</v>
      </c>
      <c r="D787" s="10"/>
      <c r="E787" s="8"/>
      <c r="F787" s="9">
        <v>30189.4</v>
      </c>
      <c r="I787" s="10" t="s">
        <v>9</v>
      </c>
      <c r="J787" s="8" t="s">
        <v>56</v>
      </c>
    </row>
    <row r="788" spans="1:10">
      <c r="A788" s="5" t="s">
        <v>1100</v>
      </c>
      <c r="B788" s="6">
        <v>44957.521397430559</v>
      </c>
      <c r="C788" s="5" t="s">
        <v>45</v>
      </c>
      <c r="D788" s="10"/>
      <c r="E788" s="8"/>
      <c r="F788" s="9">
        <v>31446.2</v>
      </c>
      <c r="I788" s="10" t="s">
        <v>9</v>
      </c>
      <c r="J788" s="8" t="s">
        <v>57</v>
      </c>
    </row>
    <row r="789" spans="1:10">
      <c r="A789" s="5" t="s">
        <v>1100</v>
      </c>
      <c r="B789" s="6">
        <v>44957.521397430559</v>
      </c>
      <c r="C789" s="5" t="s">
        <v>45</v>
      </c>
      <c r="D789" s="10"/>
      <c r="E789" s="8"/>
      <c r="F789" s="9">
        <v>7516.5</v>
      </c>
      <c r="I789" s="10" t="s">
        <v>9</v>
      </c>
      <c r="J789" s="8" t="s">
        <v>46</v>
      </c>
    </row>
    <row r="790" spans="1:10">
      <c r="A790" s="5" t="s">
        <v>1100</v>
      </c>
      <c r="B790" s="6">
        <v>44957.521397430559</v>
      </c>
      <c r="C790" s="5" t="s">
        <v>45</v>
      </c>
      <c r="D790" s="10"/>
      <c r="E790" s="8"/>
      <c r="F790" s="9">
        <v>9864.7000000000007</v>
      </c>
      <c r="I790" s="10" t="s">
        <v>9</v>
      </c>
      <c r="J790" s="8" t="s">
        <v>58</v>
      </c>
    </row>
    <row r="791" spans="1:10">
      <c r="A791" s="5" t="s">
        <v>1100</v>
      </c>
      <c r="B791" s="6">
        <v>44957.521397430559</v>
      </c>
      <c r="C791" s="5" t="s">
        <v>45</v>
      </c>
      <c r="D791" s="10"/>
      <c r="E791" s="8"/>
      <c r="F791" s="9">
        <v>7936.7</v>
      </c>
      <c r="I791" s="10" t="s">
        <v>9</v>
      </c>
      <c r="J791" s="8" t="s">
        <v>59</v>
      </c>
    </row>
    <row r="792" spans="1:10">
      <c r="A792" s="11" t="s">
        <v>22</v>
      </c>
      <c r="B792" s="3"/>
      <c r="C792" s="3"/>
      <c r="D792" s="7"/>
      <c r="E792" s="8"/>
      <c r="F792" s="37">
        <f>SUM(F781:G791)</f>
        <v>138448</v>
      </c>
      <c r="G792" s="9"/>
      <c r="I792" s="10"/>
      <c r="J792" s="5"/>
    </row>
    <row r="793" spans="1:10" ht="15.75">
      <c r="A793" s="13" t="s">
        <v>23</v>
      </c>
      <c r="B793" s="13" t="s">
        <v>24</v>
      </c>
      <c r="C793" s="13" t="s">
        <v>25</v>
      </c>
      <c r="D793" s="14">
        <v>112691625</v>
      </c>
      <c r="E793" s="8"/>
      <c r="G793" s="9"/>
      <c r="I793" s="10"/>
      <c r="J793" s="5"/>
    </row>
    <row r="794" spans="1:10">
      <c r="A794" s="5"/>
      <c r="B794" s="6"/>
      <c r="C794" s="5"/>
      <c r="D794" s="7"/>
      <c r="E794" s="8"/>
      <c r="G794" s="9"/>
      <c r="I794" s="10"/>
      <c r="J794" s="5"/>
    </row>
    <row r="795" spans="1:10">
      <c r="A795" s="5"/>
      <c r="B795" s="6"/>
      <c r="C795" s="5"/>
      <c r="D795" s="7"/>
      <c r="E795" s="8"/>
      <c r="G795" s="9"/>
      <c r="I795" s="10"/>
      <c r="J795" s="5"/>
    </row>
    <row r="796" spans="1:10">
      <c r="A796" s="5" t="s">
        <v>1098</v>
      </c>
      <c r="B796" s="6">
        <v>44957.933228333335</v>
      </c>
      <c r="C796" s="5" t="s">
        <v>45</v>
      </c>
      <c r="D796" s="7"/>
      <c r="E796" s="8"/>
      <c r="G796" s="9">
        <v>1200</v>
      </c>
      <c r="I796" s="10" t="s">
        <v>10</v>
      </c>
      <c r="J796" s="5" t="s">
        <v>330</v>
      </c>
    </row>
    <row r="797" spans="1:10">
      <c r="A797" s="5" t="s">
        <v>1098</v>
      </c>
      <c r="B797" s="6">
        <v>44957.933228333335</v>
      </c>
      <c r="C797" s="5" t="s">
        <v>45</v>
      </c>
      <c r="D797" s="15">
        <v>45133141041</v>
      </c>
      <c r="E797" s="8" t="s">
        <v>27</v>
      </c>
      <c r="H797" s="9">
        <v>16413.759999999998</v>
      </c>
      <c r="I797" s="5" t="s">
        <v>28</v>
      </c>
      <c r="J797" s="5" t="s">
        <v>62</v>
      </c>
    </row>
    <row r="798" spans="1:10">
      <c r="A798" s="5" t="s">
        <v>1098</v>
      </c>
      <c r="B798" s="6">
        <v>44957.933228333335</v>
      </c>
      <c r="C798" s="5" t="s">
        <v>45</v>
      </c>
      <c r="D798" s="7">
        <v>36777345</v>
      </c>
      <c r="E798" s="5" t="s">
        <v>31</v>
      </c>
      <c r="H798" s="9">
        <v>4034.26</v>
      </c>
      <c r="I798" s="5" t="s">
        <v>28</v>
      </c>
      <c r="J798" s="8" t="s">
        <v>55</v>
      </c>
    </row>
    <row r="799" spans="1:10">
      <c r="A799" s="5" t="s">
        <v>1098</v>
      </c>
      <c r="B799" s="6">
        <v>44957.933228333335</v>
      </c>
      <c r="C799" s="5" t="s">
        <v>45</v>
      </c>
      <c r="D799" s="7">
        <v>545906</v>
      </c>
      <c r="E799" s="8" t="s">
        <v>27</v>
      </c>
      <c r="H799" s="9">
        <v>102864.4</v>
      </c>
      <c r="I799" s="5" t="s">
        <v>28</v>
      </c>
      <c r="J799" s="5" t="s">
        <v>63</v>
      </c>
    </row>
    <row r="800" spans="1:10">
      <c r="A800" s="5" t="s">
        <v>1098</v>
      </c>
      <c r="B800" s="6">
        <v>44957.933228333335</v>
      </c>
      <c r="C800" s="5" t="s">
        <v>45</v>
      </c>
      <c r="D800" s="15">
        <v>45133141041</v>
      </c>
      <c r="E800" s="8" t="s">
        <v>27</v>
      </c>
      <c r="H800" s="9">
        <v>14586.24</v>
      </c>
      <c r="I800" s="5" t="s">
        <v>28</v>
      </c>
      <c r="J800" s="5" t="s">
        <v>62</v>
      </c>
    </row>
    <row r="801" spans="1:10">
      <c r="A801" s="5" t="s">
        <v>1098</v>
      </c>
      <c r="B801" s="6">
        <v>44957.933228333335</v>
      </c>
      <c r="C801" s="5" t="s">
        <v>45</v>
      </c>
      <c r="D801" s="7">
        <v>36752153</v>
      </c>
      <c r="E801" s="5" t="s">
        <v>31</v>
      </c>
      <c r="H801" s="9">
        <v>6045.3</v>
      </c>
      <c r="I801" s="5" t="s">
        <v>28</v>
      </c>
      <c r="J801" s="8" t="s">
        <v>55</v>
      </c>
    </row>
    <row r="802" spans="1:10">
      <c r="A802" s="5" t="s">
        <v>1098</v>
      </c>
      <c r="B802" s="6">
        <v>44957.933228333335</v>
      </c>
      <c r="C802" s="5" t="s">
        <v>45</v>
      </c>
      <c r="D802" s="15">
        <v>45163228370</v>
      </c>
      <c r="E802" s="8" t="s">
        <v>27</v>
      </c>
      <c r="H802" s="9">
        <v>2328</v>
      </c>
      <c r="I802" s="5" t="s">
        <v>28</v>
      </c>
      <c r="J802" s="8" t="s">
        <v>55</v>
      </c>
    </row>
    <row r="803" spans="1:10">
      <c r="A803" s="5" t="s">
        <v>1099</v>
      </c>
      <c r="B803" s="6">
        <v>44957.933228333335</v>
      </c>
      <c r="C803" s="5" t="s">
        <v>45</v>
      </c>
      <c r="D803" s="7"/>
      <c r="E803" s="8"/>
      <c r="F803" s="9">
        <v>27175</v>
      </c>
      <c r="I803" s="10" t="s">
        <v>9</v>
      </c>
      <c r="J803" s="8" t="s">
        <v>232</v>
      </c>
    </row>
    <row r="804" spans="1:10">
      <c r="A804" s="5" t="s">
        <v>1098</v>
      </c>
      <c r="B804" s="6">
        <v>44957.933228333335</v>
      </c>
      <c r="C804" s="5" t="s">
        <v>45</v>
      </c>
      <c r="D804" s="7"/>
      <c r="E804" s="8"/>
      <c r="F804" s="9">
        <v>20029.900000000001</v>
      </c>
      <c r="I804" s="10" t="s">
        <v>9</v>
      </c>
      <c r="J804" s="8" t="s">
        <v>48</v>
      </c>
    </row>
    <row r="805" spans="1:10">
      <c r="A805" s="5" t="s">
        <v>1098</v>
      </c>
      <c r="B805" s="6">
        <v>44957.933228333335</v>
      </c>
      <c r="C805" s="5" t="s">
        <v>45</v>
      </c>
      <c r="D805" s="7"/>
      <c r="E805" s="8"/>
      <c r="F805" s="9">
        <v>10779.6</v>
      </c>
      <c r="I805" s="10" t="s">
        <v>9</v>
      </c>
      <c r="J805" s="5" t="s">
        <v>49</v>
      </c>
    </row>
    <row r="806" spans="1:10">
      <c r="A806" s="5" t="s">
        <v>1098</v>
      </c>
      <c r="B806" s="6">
        <v>44957.933228333335</v>
      </c>
      <c r="C806" s="5" t="s">
        <v>45</v>
      </c>
      <c r="D806" s="7"/>
      <c r="E806" s="8"/>
      <c r="F806" s="9">
        <v>10049.4</v>
      </c>
      <c r="I806" s="10" t="s">
        <v>9</v>
      </c>
      <c r="J806" s="8" t="s">
        <v>50</v>
      </c>
    </row>
    <row r="807" spans="1:10">
      <c r="A807" s="5" t="s">
        <v>1098</v>
      </c>
      <c r="B807" s="6">
        <v>44957.933228333335</v>
      </c>
      <c r="C807" s="5" t="s">
        <v>45</v>
      </c>
      <c r="D807" s="7"/>
      <c r="E807" s="8"/>
      <c r="F807" s="9">
        <v>12780.2</v>
      </c>
      <c r="I807" s="10" t="s">
        <v>9</v>
      </c>
      <c r="J807" s="8" t="s">
        <v>51</v>
      </c>
    </row>
    <row r="808" spans="1:10">
      <c r="A808" s="5" t="s">
        <v>1098</v>
      </c>
      <c r="B808" s="6">
        <v>44957.933228333335</v>
      </c>
      <c r="C808" s="5" t="s">
        <v>45</v>
      </c>
      <c r="D808" s="7"/>
      <c r="E808" s="8"/>
      <c r="F808" s="9">
        <v>33310.199999999997</v>
      </c>
      <c r="I808" s="10" t="s">
        <v>9</v>
      </c>
      <c r="J808" s="5" t="s">
        <v>52</v>
      </c>
    </row>
    <row r="809" spans="1:10">
      <c r="A809" s="5" t="s">
        <v>1098</v>
      </c>
      <c r="B809" s="6">
        <v>44957.933228333335</v>
      </c>
      <c r="C809" s="5" t="s">
        <v>45</v>
      </c>
      <c r="D809" s="7"/>
      <c r="E809" s="8"/>
      <c r="F809" s="9">
        <v>50016.6</v>
      </c>
      <c r="I809" s="10" t="s">
        <v>9</v>
      </c>
      <c r="J809" s="8" t="s">
        <v>54</v>
      </c>
    </row>
    <row r="810" spans="1:10">
      <c r="A810" s="5" t="s">
        <v>1098</v>
      </c>
      <c r="B810" s="6">
        <v>44957.933228333335</v>
      </c>
      <c r="C810" s="5" t="s">
        <v>45</v>
      </c>
      <c r="D810" s="7"/>
      <c r="E810" s="8"/>
      <c r="F810" s="9">
        <v>2735.6</v>
      </c>
      <c r="I810" s="10" t="s">
        <v>9</v>
      </c>
      <c r="J810" s="5" t="s">
        <v>330</v>
      </c>
    </row>
    <row r="811" spans="1:10">
      <c r="A811" s="5" t="s">
        <v>1098</v>
      </c>
      <c r="B811" s="6">
        <v>44957.933228333335</v>
      </c>
      <c r="C811" s="5" t="s">
        <v>45</v>
      </c>
      <c r="D811" s="7"/>
      <c r="E811" s="8"/>
      <c r="F811" s="9">
        <v>76425</v>
      </c>
      <c r="I811" s="10" t="s">
        <v>9</v>
      </c>
      <c r="J811" s="5" t="s">
        <v>62</v>
      </c>
    </row>
    <row r="812" spans="1:10">
      <c r="A812" s="5" t="s">
        <v>1098</v>
      </c>
      <c r="B812" s="6">
        <v>44957.933228333335</v>
      </c>
      <c r="C812" s="5" t="s">
        <v>45</v>
      </c>
      <c r="D812" s="7"/>
      <c r="E812" s="8"/>
      <c r="F812" s="9">
        <v>104300.5</v>
      </c>
      <c r="I812" s="10" t="s">
        <v>9</v>
      </c>
      <c r="J812" s="5" t="s">
        <v>64</v>
      </c>
    </row>
    <row r="813" spans="1:10">
      <c r="A813" s="5" t="s">
        <v>1098</v>
      </c>
      <c r="B813" s="6">
        <v>44957.933228333335</v>
      </c>
      <c r="C813" s="5" t="s">
        <v>45</v>
      </c>
      <c r="D813" s="7"/>
      <c r="E813" s="8"/>
      <c r="F813" s="9">
        <v>12815.5</v>
      </c>
      <c r="I813" s="10" t="s">
        <v>9</v>
      </c>
      <c r="J813" s="8" t="s">
        <v>56</v>
      </c>
    </row>
    <row r="814" spans="1:10">
      <c r="A814" s="5" t="s">
        <v>1098</v>
      </c>
      <c r="B814" s="6">
        <v>44957.933228333335</v>
      </c>
      <c r="C814" s="5" t="s">
        <v>45</v>
      </c>
      <c r="D814" s="7"/>
      <c r="E814" s="8"/>
      <c r="F814" s="9">
        <v>7824.8</v>
      </c>
      <c r="I814" s="10" t="s">
        <v>9</v>
      </c>
      <c r="J814" s="8" t="s">
        <v>57</v>
      </c>
    </row>
    <row r="815" spans="1:10">
      <c r="A815" s="5" t="s">
        <v>1098</v>
      </c>
      <c r="B815" s="6">
        <v>44957.933228333335</v>
      </c>
      <c r="C815" s="5" t="s">
        <v>45</v>
      </c>
      <c r="D815" s="7"/>
      <c r="E815" s="8"/>
      <c r="F815" s="9">
        <v>8230.2000000000007</v>
      </c>
      <c r="I815" s="10" t="s">
        <v>9</v>
      </c>
      <c r="J815" s="8" t="s">
        <v>46</v>
      </c>
    </row>
    <row r="816" spans="1:10">
      <c r="A816" s="5" t="s">
        <v>1098</v>
      </c>
      <c r="B816" s="6">
        <v>44957.933228333335</v>
      </c>
      <c r="C816" s="5" t="s">
        <v>45</v>
      </c>
      <c r="D816" s="7"/>
      <c r="E816" s="8"/>
      <c r="F816" s="9">
        <v>15448</v>
      </c>
      <c r="I816" s="10" t="s">
        <v>9</v>
      </c>
      <c r="J816" s="8" t="s">
        <v>58</v>
      </c>
    </row>
    <row r="817" spans="1:10">
      <c r="A817" s="5" t="s">
        <v>1098</v>
      </c>
      <c r="B817" s="6">
        <v>44957.933228333335</v>
      </c>
      <c r="C817" s="5" t="s">
        <v>45</v>
      </c>
      <c r="D817" s="7"/>
      <c r="E817" s="8"/>
      <c r="F817" s="9">
        <v>12576.7</v>
      </c>
      <c r="I817" s="10" t="s">
        <v>9</v>
      </c>
      <c r="J817" s="8" t="s">
        <v>59</v>
      </c>
    </row>
    <row r="818" spans="1:10">
      <c r="A818" s="5" t="s">
        <v>1098</v>
      </c>
      <c r="B818" s="6">
        <v>44957.933228333335</v>
      </c>
      <c r="C818" s="5" t="s">
        <v>45</v>
      </c>
      <c r="D818" s="7"/>
      <c r="E818" s="8"/>
      <c r="F818" s="9">
        <v>0.3</v>
      </c>
      <c r="I818" s="10" t="s">
        <v>9</v>
      </c>
      <c r="J818" s="5" t="s">
        <v>63</v>
      </c>
    </row>
    <row r="819" spans="1:10">
      <c r="A819" s="11" t="s">
        <v>22</v>
      </c>
      <c r="B819" s="3"/>
      <c r="C819" s="3"/>
      <c r="D819" s="7"/>
      <c r="E819" s="8"/>
      <c r="F819" s="37">
        <f>SUM(F796:G818)</f>
        <v>405697.5</v>
      </c>
      <c r="G819" s="9"/>
      <c r="I819" s="10"/>
      <c r="J819" s="5"/>
    </row>
    <row r="820" spans="1:10" ht="15.75">
      <c r="A820" s="13" t="s">
        <v>23</v>
      </c>
      <c r="B820" s="13" t="s">
        <v>24</v>
      </c>
      <c r="C820" s="13" t="s">
        <v>25</v>
      </c>
      <c r="D820" s="14">
        <v>112695341</v>
      </c>
      <c r="E820" s="8"/>
      <c r="G820" s="9"/>
      <c r="I820" s="10"/>
      <c r="J820" s="5"/>
    </row>
    <row r="823" spans="1:10">
      <c r="A823" s="1" t="s">
        <v>0</v>
      </c>
      <c r="B823" s="2"/>
      <c r="C823" s="2"/>
      <c r="D823" s="2"/>
      <c r="E823" s="2"/>
      <c r="F823" s="2"/>
      <c r="G823" s="2"/>
      <c r="H823" s="2"/>
      <c r="I823" s="2"/>
      <c r="J823" s="2"/>
    </row>
    <row r="824" spans="1:10">
      <c r="A824" s="3" t="s">
        <v>1131</v>
      </c>
      <c r="B824" s="2"/>
      <c r="C824" s="2"/>
      <c r="D824" s="2"/>
      <c r="E824" s="2"/>
      <c r="F824" s="2"/>
      <c r="G824" s="2"/>
      <c r="H824" s="2"/>
      <c r="I824" s="2"/>
      <c r="J824" s="2"/>
    </row>
    <row r="825" spans="1:10">
      <c r="A825" s="95" t="s">
        <v>0</v>
      </c>
      <c r="B825" s="95" t="s">
        <v>2</v>
      </c>
      <c r="C825" s="95" t="s">
        <v>3</v>
      </c>
      <c r="D825" s="95" t="s">
        <v>4</v>
      </c>
      <c r="E825" s="95" t="s">
        <v>5</v>
      </c>
      <c r="F825" s="97" t="s">
        <v>6</v>
      </c>
      <c r="G825" s="98"/>
      <c r="H825" s="99"/>
      <c r="I825" s="95" t="s">
        <v>7</v>
      </c>
      <c r="J825" s="95" t="s">
        <v>8</v>
      </c>
    </row>
    <row r="826" spans="1:10">
      <c r="A826" s="96"/>
      <c r="B826" s="96"/>
      <c r="C826" s="96"/>
      <c r="D826" s="96"/>
      <c r="E826" s="96"/>
      <c r="F826" s="4" t="s">
        <v>9</v>
      </c>
      <c r="G826" s="4" t="s">
        <v>10</v>
      </c>
      <c r="H826" s="4" t="s">
        <v>11</v>
      </c>
      <c r="I826" s="96"/>
      <c r="J826" s="96"/>
    </row>
    <row r="827" spans="1:10">
      <c r="A827" s="5" t="s">
        <v>1135</v>
      </c>
      <c r="B827" s="6">
        <v>44958.742477754633</v>
      </c>
      <c r="C827" s="5" t="s">
        <v>45</v>
      </c>
      <c r="D827" s="7">
        <v>546104</v>
      </c>
      <c r="E827" s="8" t="s">
        <v>27</v>
      </c>
      <c r="H827" s="9">
        <v>39932.800000000003</v>
      </c>
      <c r="I827" s="5" t="s">
        <v>28</v>
      </c>
      <c r="J827" s="5" t="s">
        <v>63</v>
      </c>
    </row>
    <row r="828" spans="1:10">
      <c r="A828" s="5" t="s">
        <v>1135</v>
      </c>
      <c r="B828" s="6">
        <v>44958.742477754633</v>
      </c>
      <c r="C828" s="5" t="s">
        <v>45</v>
      </c>
      <c r="D828" s="7">
        <v>275569</v>
      </c>
      <c r="E828" s="8" t="s">
        <v>27</v>
      </c>
      <c r="H828" s="9">
        <v>7000</v>
      </c>
      <c r="I828" s="5" t="s">
        <v>28</v>
      </c>
      <c r="J828" s="5" t="s">
        <v>62</v>
      </c>
    </row>
    <row r="829" spans="1:10">
      <c r="A829" s="5" t="s">
        <v>1135</v>
      </c>
      <c r="B829" s="6">
        <v>44958.742477754633</v>
      </c>
      <c r="C829" s="5" t="s">
        <v>45</v>
      </c>
      <c r="D829" s="15">
        <v>45133143263</v>
      </c>
      <c r="E829" s="8" t="s">
        <v>27</v>
      </c>
      <c r="H829" s="9">
        <v>27000</v>
      </c>
      <c r="I829" s="5" t="s">
        <v>28</v>
      </c>
      <c r="J829" s="5" t="s">
        <v>64</v>
      </c>
    </row>
    <row r="830" spans="1:10">
      <c r="A830" s="5" t="s">
        <v>1135</v>
      </c>
      <c r="B830" s="6">
        <v>44958.742477754633</v>
      </c>
      <c r="C830" s="5" t="s">
        <v>45</v>
      </c>
      <c r="D830" s="7"/>
      <c r="E830" s="8"/>
      <c r="F830" s="9">
        <v>9329.2999999999993</v>
      </c>
      <c r="I830" s="10" t="s">
        <v>9</v>
      </c>
      <c r="J830" s="8" t="s">
        <v>232</v>
      </c>
    </row>
    <row r="831" spans="1:10">
      <c r="A831" s="5" t="s">
        <v>1135</v>
      </c>
      <c r="B831" s="6">
        <v>44958.742477754633</v>
      </c>
      <c r="C831" s="5" t="s">
        <v>45</v>
      </c>
      <c r="D831" s="7"/>
      <c r="E831" s="8"/>
      <c r="F831" s="9">
        <v>48440.9</v>
      </c>
      <c r="I831" s="10" t="s">
        <v>9</v>
      </c>
      <c r="J831" s="5" t="s">
        <v>64</v>
      </c>
    </row>
    <row r="832" spans="1:10">
      <c r="A832" s="11" t="s">
        <v>22</v>
      </c>
      <c r="B832" s="3"/>
      <c r="C832" s="3"/>
      <c r="D832" s="7"/>
      <c r="E832" s="8"/>
      <c r="F832" s="12">
        <f>SUM(F827:G831)</f>
        <v>57770.2</v>
      </c>
      <c r="H832" s="9"/>
      <c r="I832" s="10"/>
      <c r="J832" s="8"/>
    </row>
    <row r="833" spans="1:10" ht="15.75">
      <c r="A833" s="13" t="s">
        <v>23</v>
      </c>
      <c r="B833" s="13" t="s">
        <v>24</v>
      </c>
      <c r="C833" s="13" t="s">
        <v>25</v>
      </c>
      <c r="D833" s="14">
        <v>112695342</v>
      </c>
      <c r="E833" s="8"/>
      <c r="H833" s="9"/>
      <c r="I833" s="10"/>
      <c r="J833" s="8"/>
    </row>
    <row r="834" spans="1:10">
      <c r="A834" s="5"/>
      <c r="B834" s="6"/>
      <c r="C834" s="5"/>
      <c r="D834" s="7"/>
      <c r="E834" s="8"/>
      <c r="H834" s="9"/>
      <c r="I834" s="10"/>
      <c r="J834" s="8"/>
    </row>
    <row r="835" spans="1:10">
      <c r="A835" s="85" t="s">
        <v>1278</v>
      </c>
      <c r="B835" s="86"/>
      <c r="C835" s="86"/>
      <c r="D835" s="87"/>
    </row>
    <row r="837" spans="1:10">
      <c r="A837" s="1" t="s">
        <v>0</v>
      </c>
      <c r="B837" s="2"/>
      <c r="C837" s="2"/>
      <c r="D837" s="2"/>
      <c r="E837" s="2"/>
      <c r="F837" s="2"/>
      <c r="G837" s="2"/>
      <c r="H837" s="2"/>
      <c r="I837" s="2"/>
      <c r="J837" s="2"/>
    </row>
    <row r="838" spans="1:10">
      <c r="A838" s="3" t="s">
        <v>1169</v>
      </c>
      <c r="B838" s="2"/>
      <c r="C838" s="2"/>
      <c r="D838" s="2"/>
      <c r="E838" s="2"/>
      <c r="F838" s="2"/>
      <c r="G838" s="2"/>
      <c r="H838" s="2"/>
      <c r="I838" s="2"/>
      <c r="J838" s="2"/>
    </row>
    <row r="839" spans="1:10">
      <c r="A839" s="95" t="s">
        <v>0</v>
      </c>
      <c r="B839" s="95" t="s">
        <v>2</v>
      </c>
      <c r="C839" s="95" t="s">
        <v>3</v>
      </c>
      <c r="D839" s="95" t="s">
        <v>4</v>
      </c>
      <c r="E839" s="95" t="s">
        <v>5</v>
      </c>
      <c r="F839" s="97" t="s">
        <v>6</v>
      </c>
      <c r="G839" s="98"/>
      <c r="H839" s="99"/>
      <c r="I839" s="95" t="s">
        <v>7</v>
      </c>
      <c r="J839" s="95" t="s">
        <v>8</v>
      </c>
    </row>
    <row r="840" spans="1:10">
      <c r="A840" s="96"/>
      <c r="B840" s="96"/>
      <c r="C840" s="96"/>
      <c r="D840" s="96"/>
      <c r="E840" s="96"/>
      <c r="F840" s="4" t="s">
        <v>9</v>
      </c>
      <c r="G840" s="4" t="s">
        <v>10</v>
      </c>
      <c r="H840" s="4" t="s">
        <v>11</v>
      </c>
      <c r="I840" s="96"/>
      <c r="J840" s="96"/>
    </row>
    <row r="841" spans="1:10">
      <c r="A841" s="5" t="s">
        <v>1176</v>
      </c>
      <c r="B841" s="6">
        <v>44959.527035694446</v>
      </c>
      <c r="C841" s="5" t="s">
        <v>45</v>
      </c>
      <c r="D841" s="10"/>
      <c r="E841" s="8"/>
      <c r="F841" s="9">
        <v>11251.5</v>
      </c>
      <c r="I841" s="10" t="s">
        <v>9</v>
      </c>
      <c r="J841" s="8" t="s">
        <v>48</v>
      </c>
    </row>
    <row r="842" spans="1:10">
      <c r="A842" s="5" t="s">
        <v>1176</v>
      </c>
      <c r="B842" s="6">
        <v>44959.527035694446</v>
      </c>
      <c r="C842" s="5" t="s">
        <v>45</v>
      </c>
      <c r="D842" s="10"/>
      <c r="E842" s="8"/>
      <c r="F842" s="9">
        <v>10913.5</v>
      </c>
      <c r="I842" s="10" t="s">
        <v>9</v>
      </c>
      <c r="J842" s="5" t="s">
        <v>49</v>
      </c>
    </row>
    <row r="843" spans="1:10">
      <c r="A843" s="5" t="s">
        <v>1176</v>
      </c>
      <c r="B843" s="6">
        <v>44959.527035694446</v>
      </c>
      <c r="C843" s="5" t="s">
        <v>45</v>
      </c>
      <c r="D843" s="10"/>
      <c r="E843" s="8"/>
      <c r="F843" s="9">
        <v>8056.2</v>
      </c>
      <c r="I843" s="10" t="s">
        <v>9</v>
      </c>
      <c r="J843" s="8" t="s">
        <v>50</v>
      </c>
    </row>
    <row r="844" spans="1:10">
      <c r="A844" s="5" t="s">
        <v>1176</v>
      </c>
      <c r="B844" s="6">
        <v>44959.527035694446</v>
      </c>
      <c r="C844" s="5" t="s">
        <v>45</v>
      </c>
      <c r="D844" s="10"/>
      <c r="E844" s="8"/>
      <c r="F844" s="9">
        <v>3101.8</v>
      </c>
      <c r="I844" s="10" t="s">
        <v>9</v>
      </c>
      <c r="J844" s="8" t="s">
        <v>51</v>
      </c>
    </row>
    <row r="845" spans="1:10">
      <c r="A845" s="5" t="s">
        <v>1176</v>
      </c>
      <c r="B845" s="6">
        <v>44959.527035694446</v>
      </c>
      <c r="C845" s="5" t="s">
        <v>45</v>
      </c>
      <c r="D845" s="10"/>
      <c r="E845" s="8"/>
      <c r="F845" s="9">
        <v>29514.5</v>
      </c>
      <c r="I845" s="10" t="s">
        <v>9</v>
      </c>
      <c r="J845" s="8" t="s">
        <v>54</v>
      </c>
    </row>
    <row r="846" spans="1:10">
      <c r="A846" s="5" t="s">
        <v>1176</v>
      </c>
      <c r="B846" s="6">
        <v>44959.527035694446</v>
      </c>
      <c r="C846" s="5" t="s">
        <v>45</v>
      </c>
      <c r="D846" s="10"/>
      <c r="E846" s="8"/>
      <c r="F846" s="9">
        <v>25082.6</v>
      </c>
      <c r="I846" s="10" t="s">
        <v>9</v>
      </c>
      <c r="J846" s="8" t="s">
        <v>56</v>
      </c>
    </row>
    <row r="847" spans="1:10">
      <c r="A847" s="5" t="s">
        <v>1176</v>
      </c>
      <c r="B847" s="6">
        <v>44959.527035694446</v>
      </c>
      <c r="C847" s="5" t="s">
        <v>45</v>
      </c>
      <c r="D847" s="10"/>
      <c r="E847" s="8"/>
      <c r="F847" s="9">
        <v>23888</v>
      </c>
      <c r="I847" s="10" t="s">
        <v>9</v>
      </c>
      <c r="J847" s="8" t="s">
        <v>57</v>
      </c>
    </row>
    <row r="848" spans="1:10">
      <c r="A848" s="5" t="s">
        <v>1176</v>
      </c>
      <c r="B848" s="6">
        <v>44959.527035694446</v>
      </c>
      <c r="C848" s="5" t="s">
        <v>45</v>
      </c>
      <c r="D848" s="10"/>
      <c r="E848" s="8"/>
      <c r="F848" s="9">
        <v>5780.6</v>
      </c>
      <c r="I848" s="10" t="s">
        <v>9</v>
      </c>
      <c r="J848" s="8" t="s">
        <v>46</v>
      </c>
    </row>
    <row r="849" spans="1:10">
      <c r="A849" s="5" t="s">
        <v>1176</v>
      </c>
      <c r="B849" s="6">
        <v>44959.527035694446</v>
      </c>
      <c r="C849" s="5" t="s">
        <v>45</v>
      </c>
      <c r="D849" s="10"/>
      <c r="E849" s="8"/>
      <c r="F849" s="9">
        <v>12455.1</v>
      </c>
      <c r="I849" s="10" t="s">
        <v>9</v>
      </c>
      <c r="J849" s="8" t="s">
        <v>58</v>
      </c>
    </row>
    <row r="850" spans="1:10">
      <c r="A850" s="5" t="s">
        <v>1176</v>
      </c>
      <c r="B850" s="6">
        <v>44959.527035694446</v>
      </c>
      <c r="C850" s="5" t="s">
        <v>45</v>
      </c>
      <c r="D850" s="10"/>
      <c r="E850" s="8"/>
      <c r="F850" s="9">
        <v>8320.1</v>
      </c>
      <c r="I850" s="10" t="s">
        <v>9</v>
      </c>
      <c r="J850" s="8" t="s">
        <v>59</v>
      </c>
    </row>
    <row r="851" spans="1:10">
      <c r="A851" s="11" t="s">
        <v>22</v>
      </c>
      <c r="B851" s="3"/>
      <c r="C851" s="3"/>
      <c r="D851" s="7"/>
      <c r="E851" s="8"/>
      <c r="F851" s="12">
        <f>SUM(F841:G850)</f>
        <v>138363.90000000002</v>
      </c>
      <c r="H851" s="9"/>
      <c r="I851" s="10"/>
      <c r="J851" s="5"/>
    </row>
    <row r="852" spans="1:10" ht="15.75">
      <c r="A852" s="13" t="s">
        <v>23</v>
      </c>
      <c r="B852" s="13" t="s">
        <v>24</v>
      </c>
      <c r="C852" s="13" t="s">
        <v>25</v>
      </c>
      <c r="D852" s="14">
        <v>112695343</v>
      </c>
      <c r="E852" s="8"/>
      <c r="H852" s="9"/>
      <c r="I852" s="10"/>
      <c r="J852" s="5"/>
    </row>
    <row r="853" spans="1:10">
      <c r="A853" s="5"/>
      <c r="B853" s="6"/>
      <c r="C853" s="5"/>
      <c r="D853" s="7"/>
      <c r="E853" s="8"/>
      <c r="H853" s="9"/>
      <c r="I853" s="10"/>
      <c r="J853" s="5"/>
    </row>
    <row r="854" spans="1:10">
      <c r="A854" s="85" t="s">
        <v>1278</v>
      </c>
      <c r="B854" s="86"/>
      <c r="C854" s="86"/>
      <c r="D854" s="87"/>
    </row>
    <row r="855" spans="1:10">
      <c r="A855" s="5"/>
      <c r="B855" s="6"/>
      <c r="C855" s="5"/>
      <c r="D855" s="7"/>
      <c r="E855" s="8"/>
      <c r="H855" s="9"/>
      <c r="I855" s="10"/>
      <c r="J855" s="5"/>
    </row>
    <row r="856" spans="1:10">
      <c r="A856" s="5" t="s">
        <v>1175</v>
      </c>
      <c r="B856" s="6">
        <v>44959.76754375</v>
      </c>
      <c r="C856" s="5" t="s">
        <v>45</v>
      </c>
      <c r="D856" s="15">
        <v>45133143984</v>
      </c>
      <c r="E856" s="8" t="s">
        <v>27</v>
      </c>
      <c r="H856" s="9">
        <v>9596.66</v>
      </c>
      <c r="I856" s="5" t="s">
        <v>28</v>
      </c>
      <c r="J856" s="8" t="s">
        <v>55</v>
      </c>
    </row>
    <row r="857" spans="1:10">
      <c r="A857" s="5" t="s">
        <v>1175</v>
      </c>
      <c r="B857" s="6">
        <v>44959.76754375</v>
      </c>
      <c r="C857" s="5" t="s">
        <v>45</v>
      </c>
      <c r="D857" s="15">
        <v>45173205905</v>
      </c>
      <c r="E857" s="8" t="s">
        <v>27</v>
      </c>
      <c r="H857" s="9">
        <v>1758</v>
      </c>
      <c r="I857" s="5" t="s">
        <v>28</v>
      </c>
      <c r="J857" s="8" t="s">
        <v>55</v>
      </c>
    </row>
    <row r="858" spans="1:10">
      <c r="A858" s="5" t="s">
        <v>1175</v>
      </c>
      <c r="B858" s="6">
        <v>44959.76754375</v>
      </c>
      <c r="C858" s="5" t="s">
        <v>45</v>
      </c>
      <c r="D858" s="7">
        <v>582447</v>
      </c>
      <c r="E858" s="8" t="s">
        <v>27</v>
      </c>
      <c r="H858" s="9">
        <v>12056.8</v>
      </c>
      <c r="I858" s="5" t="s">
        <v>28</v>
      </c>
      <c r="J858" s="5" t="s">
        <v>62</v>
      </c>
    </row>
    <row r="859" spans="1:10">
      <c r="A859" s="5" t="s">
        <v>1175</v>
      </c>
      <c r="B859" s="6">
        <v>44959.76754375</v>
      </c>
      <c r="C859" s="5" t="s">
        <v>45</v>
      </c>
      <c r="D859" s="7">
        <v>582460</v>
      </c>
      <c r="E859" s="8" t="s">
        <v>27</v>
      </c>
      <c r="H859" s="9">
        <v>15347.6</v>
      </c>
      <c r="I859" s="5" t="s">
        <v>28</v>
      </c>
      <c r="J859" s="5" t="s">
        <v>64</v>
      </c>
    </row>
    <row r="860" spans="1:10">
      <c r="A860" s="5" t="s">
        <v>1175</v>
      </c>
      <c r="B860" s="6">
        <v>44959.76754375</v>
      </c>
      <c r="C860" s="5" t="s">
        <v>45</v>
      </c>
      <c r="D860" s="7">
        <v>546272</v>
      </c>
      <c r="E860" s="8" t="s">
        <v>27</v>
      </c>
      <c r="H860" s="9">
        <v>46247.7</v>
      </c>
      <c r="I860" s="5" t="s">
        <v>28</v>
      </c>
      <c r="J860" s="5" t="s">
        <v>63</v>
      </c>
    </row>
    <row r="861" spans="1:10">
      <c r="A861" s="5" t="s">
        <v>1175</v>
      </c>
      <c r="B861" s="6">
        <v>44959.76754375</v>
      </c>
      <c r="C861" s="5" t="s">
        <v>45</v>
      </c>
      <c r="D861" s="7"/>
      <c r="E861" s="8"/>
      <c r="F861" s="9">
        <v>6060.2</v>
      </c>
      <c r="I861" s="10" t="s">
        <v>9</v>
      </c>
      <c r="J861" s="8" t="s">
        <v>48</v>
      </c>
    </row>
    <row r="862" spans="1:10">
      <c r="A862" s="5" t="s">
        <v>1175</v>
      </c>
      <c r="B862" s="6">
        <v>44959.76754375</v>
      </c>
      <c r="C862" s="5" t="s">
        <v>45</v>
      </c>
      <c r="D862" s="7"/>
      <c r="E862" s="8"/>
      <c r="F862" s="9">
        <v>2675.2</v>
      </c>
      <c r="I862" s="10" t="s">
        <v>9</v>
      </c>
      <c r="J862" s="8" t="s">
        <v>51</v>
      </c>
    </row>
    <row r="863" spans="1:10">
      <c r="A863" s="5" t="s">
        <v>1175</v>
      </c>
      <c r="B863" s="6">
        <v>44959.76754375</v>
      </c>
      <c r="C863" s="5" t="s">
        <v>45</v>
      </c>
      <c r="D863" s="7"/>
      <c r="E863" s="8"/>
      <c r="F863" s="9">
        <v>6753.8</v>
      </c>
      <c r="I863" s="10" t="s">
        <v>9</v>
      </c>
      <c r="J863" s="5" t="s">
        <v>52</v>
      </c>
    </row>
    <row r="864" spans="1:10">
      <c r="A864" s="5" t="s">
        <v>1175</v>
      </c>
      <c r="B864" s="6">
        <v>44959.76754375</v>
      </c>
      <c r="C864" s="5" t="s">
        <v>45</v>
      </c>
      <c r="D864" s="7"/>
      <c r="E864" s="8"/>
      <c r="F864" s="9">
        <v>2220</v>
      </c>
      <c r="I864" s="10" t="s">
        <v>9</v>
      </c>
      <c r="J864" s="5" t="s">
        <v>62</v>
      </c>
    </row>
    <row r="865" spans="1:10">
      <c r="A865" s="11" t="s">
        <v>22</v>
      </c>
      <c r="B865" s="3"/>
      <c r="C865" s="3"/>
      <c r="D865" s="7"/>
      <c r="E865" s="8"/>
      <c r="F865" s="12">
        <f>SUM(F856:G864)</f>
        <v>17709.2</v>
      </c>
      <c r="H865" s="9"/>
      <c r="I865" s="10"/>
      <c r="J865" s="5"/>
    </row>
    <row r="866" spans="1:10" ht="15.75">
      <c r="A866" s="13" t="s">
        <v>23</v>
      </c>
      <c r="B866" s="13" t="s">
        <v>24</v>
      </c>
      <c r="C866" s="13" t="s">
        <v>25</v>
      </c>
      <c r="D866" s="14">
        <v>112722291</v>
      </c>
      <c r="E866" s="8"/>
      <c r="H866" s="9"/>
      <c r="I866" s="10"/>
      <c r="J866" s="5"/>
    </row>
    <row r="869" spans="1:10">
      <c r="A869" s="1" t="s">
        <v>0</v>
      </c>
      <c r="B869" s="2"/>
      <c r="C869" s="2"/>
      <c r="D869" s="2"/>
      <c r="E869" s="2"/>
      <c r="F869" s="2"/>
      <c r="G869" s="2"/>
      <c r="H869" s="2"/>
      <c r="I869" s="2"/>
      <c r="J869" s="2"/>
    </row>
    <row r="870" spans="1:10">
      <c r="A870" s="3" t="s">
        <v>1217</v>
      </c>
      <c r="B870" s="2"/>
      <c r="C870" s="2"/>
      <c r="D870" s="2"/>
      <c r="E870" s="2"/>
      <c r="F870" s="2"/>
      <c r="G870" s="2"/>
      <c r="H870" s="2"/>
      <c r="I870" s="2"/>
      <c r="J870" s="2"/>
    </row>
    <row r="871" spans="1:10">
      <c r="A871" s="95" t="s">
        <v>0</v>
      </c>
      <c r="B871" s="95" t="s">
        <v>2</v>
      </c>
      <c r="C871" s="95" t="s">
        <v>3</v>
      </c>
      <c r="D871" s="95" t="s">
        <v>4</v>
      </c>
      <c r="E871" s="95" t="s">
        <v>5</v>
      </c>
      <c r="F871" s="97" t="s">
        <v>6</v>
      </c>
      <c r="G871" s="98"/>
      <c r="H871" s="99"/>
      <c r="I871" s="95" t="s">
        <v>7</v>
      </c>
      <c r="J871" s="95" t="s">
        <v>8</v>
      </c>
    </row>
    <row r="872" spans="1:10">
      <c r="A872" s="96"/>
      <c r="B872" s="96"/>
      <c r="C872" s="96"/>
      <c r="D872" s="96"/>
      <c r="E872" s="96"/>
      <c r="F872" s="4" t="s">
        <v>9</v>
      </c>
      <c r="G872" s="4" t="s">
        <v>10</v>
      </c>
      <c r="H872" s="4" t="s">
        <v>11</v>
      </c>
      <c r="I872" s="96"/>
      <c r="J872" s="96"/>
    </row>
    <row r="873" spans="1:10">
      <c r="A873" s="5" t="s">
        <v>1228</v>
      </c>
      <c r="B873" s="6">
        <v>44960.467937164351</v>
      </c>
      <c r="C873" s="5" t="s">
        <v>45</v>
      </c>
      <c r="D873" s="7"/>
      <c r="E873" s="8"/>
      <c r="F873" s="9">
        <v>8947.5</v>
      </c>
      <c r="I873" s="10" t="s">
        <v>9</v>
      </c>
      <c r="J873" s="5" t="s">
        <v>49</v>
      </c>
    </row>
    <row r="874" spans="1:10">
      <c r="A874" s="5" t="s">
        <v>1228</v>
      </c>
      <c r="B874" s="6">
        <v>44960.467937164351</v>
      </c>
      <c r="C874" s="5" t="s">
        <v>45</v>
      </c>
      <c r="D874" s="7"/>
      <c r="E874" s="8"/>
      <c r="F874" s="9">
        <v>1170</v>
      </c>
      <c r="I874" s="10" t="s">
        <v>9</v>
      </c>
      <c r="J874" s="8" t="s">
        <v>50</v>
      </c>
    </row>
    <row r="875" spans="1:10">
      <c r="A875" s="5" t="s">
        <v>1228</v>
      </c>
      <c r="B875" s="6">
        <v>44960.467937164351</v>
      </c>
      <c r="C875" s="5" t="s">
        <v>45</v>
      </c>
      <c r="D875" s="7"/>
      <c r="E875" s="8"/>
      <c r="F875" s="9">
        <v>249.6</v>
      </c>
      <c r="I875" s="10" t="s">
        <v>9</v>
      </c>
      <c r="J875" s="8" t="s">
        <v>51</v>
      </c>
    </row>
    <row r="876" spans="1:10">
      <c r="A876" s="5" t="s">
        <v>1228</v>
      </c>
      <c r="B876" s="6">
        <v>44960.467937164351</v>
      </c>
      <c r="C876" s="5" t="s">
        <v>45</v>
      </c>
      <c r="D876" s="7"/>
      <c r="E876" s="8"/>
      <c r="F876" s="9">
        <v>4952.8</v>
      </c>
      <c r="I876" s="10" t="s">
        <v>9</v>
      </c>
      <c r="J876" s="8" t="s">
        <v>232</v>
      </c>
    </row>
    <row r="877" spans="1:10">
      <c r="A877" s="5" t="s">
        <v>1228</v>
      </c>
      <c r="B877" s="6">
        <v>44960.467937164351</v>
      </c>
      <c r="C877" s="5" t="s">
        <v>45</v>
      </c>
      <c r="D877" s="7"/>
      <c r="E877" s="8"/>
      <c r="F877" s="9">
        <v>13182</v>
      </c>
      <c r="I877" s="10" t="s">
        <v>9</v>
      </c>
      <c r="J877" s="8" t="s">
        <v>54</v>
      </c>
    </row>
    <row r="878" spans="1:10">
      <c r="A878" s="5" t="s">
        <v>1228</v>
      </c>
      <c r="B878" s="6">
        <v>44960.467937164351</v>
      </c>
      <c r="C878" s="5" t="s">
        <v>45</v>
      </c>
      <c r="D878" s="7"/>
      <c r="E878" s="8"/>
      <c r="F878" s="9">
        <v>1950</v>
      </c>
      <c r="I878" s="10" t="s">
        <v>9</v>
      </c>
      <c r="J878" s="5" t="s">
        <v>330</v>
      </c>
    </row>
    <row r="879" spans="1:10">
      <c r="A879" s="5" t="s">
        <v>1228</v>
      </c>
      <c r="B879" s="6">
        <v>44960.467937164351</v>
      </c>
      <c r="C879" s="5" t="s">
        <v>45</v>
      </c>
      <c r="D879" s="7"/>
      <c r="E879" s="8"/>
      <c r="F879" s="9">
        <v>4236.5</v>
      </c>
      <c r="I879" s="10" t="s">
        <v>9</v>
      </c>
      <c r="J879" s="8" t="s">
        <v>58</v>
      </c>
    </row>
    <row r="880" spans="1:10">
      <c r="A880" s="5" t="s">
        <v>1228</v>
      </c>
      <c r="B880" s="6">
        <v>44960.467937164351</v>
      </c>
      <c r="C880" s="5" t="s">
        <v>45</v>
      </c>
      <c r="D880" s="7"/>
      <c r="E880" s="8"/>
      <c r="F880" s="9">
        <v>5076.3</v>
      </c>
      <c r="I880" s="10" t="s">
        <v>9</v>
      </c>
      <c r="J880" s="8" t="s">
        <v>59</v>
      </c>
    </row>
    <row r="881" spans="1:10">
      <c r="A881" s="11" t="s">
        <v>22</v>
      </c>
      <c r="B881" s="3"/>
      <c r="C881" s="3"/>
      <c r="D881" s="7"/>
      <c r="E881" s="8"/>
      <c r="F881" s="37">
        <f>SUM(F873:G880)</f>
        <v>39764.700000000004</v>
      </c>
      <c r="H881" s="9"/>
      <c r="I881" s="10"/>
      <c r="J881" s="5"/>
    </row>
    <row r="882" spans="1:10" ht="15.75">
      <c r="A882" s="13" t="s">
        <v>23</v>
      </c>
      <c r="B882" s="13" t="s">
        <v>24</v>
      </c>
      <c r="C882" s="13" t="s">
        <v>25</v>
      </c>
      <c r="D882" s="14">
        <v>112722293</v>
      </c>
      <c r="E882" s="8"/>
      <c r="H882" s="9"/>
      <c r="I882" s="10"/>
      <c r="J882" s="5"/>
    </row>
    <row r="883" spans="1:10">
      <c r="A883" s="5"/>
      <c r="B883" s="6"/>
      <c r="C883" s="5"/>
      <c r="D883" s="7"/>
      <c r="E883" s="8"/>
      <c r="H883" s="9"/>
      <c r="I883" s="10"/>
      <c r="J883" s="5"/>
    </row>
    <row r="884" spans="1:10">
      <c r="A884" s="5"/>
      <c r="B884" s="6"/>
      <c r="C884" s="5"/>
      <c r="D884" s="7"/>
      <c r="E884" s="8"/>
      <c r="H884" s="9"/>
      <c r="I884" s="10"/>
      <c r="J884" s="5"/>
    </row>
    <row r="885" spans="1:10">
      <c r="A885" s="5" t="s">
        <v>1227</v>
      </c>
      <c r="B885" s="6">
        <v>44960.79377246528</v>
      </c>
      <c r="C885" s="5" t="s">
        <v>45</v>
      </c>
      <c r="D885" s="7"/>
      <c r="E885" s="8"/>
      <c r="G885" s="9">
        <v>30180.75</v>
      </c>
      <c r="I885" s="10" t="s">
        <v>10</v>
      </c>
      <c r="J885" s="8" t="s">
        <v>55</v>
      </c>
    </row>
    <row r="886" spans="1:10">
      <c r="A886" s="5" t="s">
        <v>1227</v>
      </c>
      <c r="B886" s="6">
        <v>44960.79377246528</v>
      </c>
      <c r="C886" s="5" t="s">
        <v>45</v>
      </c>
      <c r="D886" s="7">
        <v>3111808473</v>
      </c>
      <c r="E886" s="5" t="s">
        <v>31</v>
      </c>
      <c r="H886" s="9">
        <v>38780</v>
      </c>
      <c r="I886" s="5" t="s">
        <v>28</v>
      </c>
      <c r="J886" s="8" t="s">
        <v>55</v>
      </c>
    </row>
    <row r="887" spans="1:10">
      <c r="A887" s="5" t="s">
        <v>1227</v>
      </c>
      <c r="B887" s="6">
        <v>44960.79377246528</v>
      </c>
      <c r="C887" s="5" t="s">
        <v>45</v>
      </c>
      <c r="D887" s="7">
        <v>3111808110</v>
      </c>
      <c r="E887" s="5" t="s">
        <v>31</v>
      </c>
      <c r="H887" s="9">
        <v>4130</v>
      </c>
      <c r="I887" s="5" t="s">
        <v>28</v>
      </c>
      <c r="J887" s="8" t="s">
        <v>55</v>
      </c>
    </row>
    <row r="888" spans="1:10">
      <c r="A888" s="5" t="s">
        <v>1227</v>
      </c>
      <c r="B888" s="6">
        <v>44960.79377246528</v>
      </c>
      <c r="C888" s="5" t="s">
        <v>45</v>
      </c>
      <c r="D888" s="7">
        <v>582607</v>
      </c>
      <c r="E888" s="8" t="s">
        <v>27</v>
      </c>
      <c r="H888" s="9">
        <v>11452.4</v>
      </c>
      <c r="I888" s="5" t="s">
        <v>28</v>
      </c>
      <c r="J888" s="5" t="s">
        <v>63</v>
      </c>
    </row>
    <row r="889" spans="1:10">
      <c r="A889" s="5" t="s">
        <v>1227</v>
      </c>
      <c r="B889" s="6">
        <v>44960.79377246528</v>
      </c>
      <c r="C889" s="5" t="s">
        <v>45</v>
      </c>
      <c r="D889" s="7">
        <v>442180</v>
      </c>
      <c r="E889" s="8" t="s">
        <v>27</v>
      </c>
      <c r="H889" s="9">
        <v>21427</v>
      </c>
      <c r="I889" s="5" t="s">
        <v>28</v>
      </c>
      <c r="J889" s="5" t="s">
        <v>62</v>
      </c>
    </row>
    <row r="890" spans="1:10">
      <c r="A890" s="5" t="s">
        <v>1227</v>
      </c>
      <c r="B890" s="6">
        <v>44960.79377246528</v>
      </c>
      <c r="C890" s="5" t="s">
        <v>45</v>
      </c>
      <c r="D890" s="7">
        <v>3114722176</v>
      </c>
      <c r="E890" s="5" t="s">
        <v>31</v>
      </c>
      <c r="H890" s="9">
        <v>19757</v>
      </c>
      <c r="I890" s="5" t="s">
        <v>28</v>
      </c>
      <c r="J890" s="8" t="s">
        <v>55</v>
      </c>
    </row>
    <row r="891" spans="1:10">
      <c r="A891" s="5" t="s">
        <v>1227</v>
      </c>
      <c r="B891" s="6">
        <v>44960.79377246528</v>
      </c>
      <c r="C891" s="5" t="s">
        <v>45</v>
      </c>
      <c r="D891" s="7">
        <v>442222</v>
      </c>
      <c r="E891" s="8" t="s">
        <v>27</v>
      </c>
      <c r="H891" s="9">
        <v>40216.9</v>
      </c>
      <c r="I891" s="5" t="s">
        <v>28</v>
      </c>
      <c r="J891" s="5" t="s">
        <v>64</v>
      </c>
    </row>
    <row r="892" spans="1:10">
      <c r="A892" s="5" t="s">
        <v>1227</v>
      </c>
      <c r="B892" s="6">
        <v>44960.79377246528</v>
      </c>
      <c r="C892" s="5" t="s">
        <v>45</v>
      </c>
      <c r="D892" s="7"/>
      <c r="E892" s="8"/>
      <c r="F892" s="9">
        <v>11877.1</v>
      </c>
      <c r="I892" s="10" t="s">
        <v>9</v>
      </c>
      <c r="J892" s="8" t="s">
        <v>48</v>
      </c>
    </row>
    <row r="893" spans="1:10">
      <c r="A893" s="5" t="s">
        <v>1227</v>
      </c>
      <c r="B893" s="6">
        <v>44960.79377246528</v>
      </c>
      <c r="C893" s="5" t="s">
        <v>45</v>
      </c>
      <c r="D893" s="7"/>
      <c r="E893" s="8"/>
      <c r="F893" s="9">
        <v>3652</v>
      </c>
      <c r="I893" s="10" t="s">
        <v>9</v>
      </c>
      <c r="J893" s="8" t="s">
        <v>51</v>
      </c>
    </row>
    <row r="894" spans="1:10">
      <c r="A894" s="5" t="s">
        <v>1227</v>
      </c>
      <c r="B894" s="6">
        <v>44960.79377246528</v>
      </c>
      <c r="C894" s="5" t="s">
        <v>45</v>
      </c>
      <c r="D894" s="7"/>
      <c r="E894" s="8"/>
      <c r="F894" s="9">
        <v>5535.4</v>
      </c>
      <c r="I894" s="10" t="s">
        <v>9</v>
      </c>
      <c r="J894" s="5" t="s">
        <v>52</v>
      </c>
    </row>
    <row r="895" spans="1:10">
      <c r="A895" s="5" t="s">
        <v>1227</v>
      </c>
      <c r="B895" s="6">
        <v>44960.79377246528</v>
      </c>
      <c r="C895" s="5" t="s">
        <v>45</v>
      </c>
      <c r="D895" s="7"/>
      <c r="E895" s="8"/>
      <c r="F895" s="9">
        <v>9620.7999999999993</v>
      </c>
      <c r="I895" s="10" t="s">
        <v>9</v>
      </c>
      <c r="J895" s="8" t="s">
        <v>232</v>
      </c>
    </row>
    <row r="896" spans="1:10">
      <c r="A896" s="5" t="s">
        <v>1227</v>
      </c>
      <c r="B896" s="6">
        <v>44960.79377246528</v>
      </c>
      <c r="C896" s="5" t="s">
        <v>45</v>
      </c>
      <c r="D896" s="7"/>
      <c r="E896" s="8"/>
      <c r="F896" s="9">
        <v>195</v>
      </c>
      <c r="I896" s="10" t="s">
        <v>9</v>
      </c>
      <c r="J896" s="5" t="s">
        <v>330</v>
      </c>
    </row>
    <row r="897" spans="1:10">
      <c r="A897" s="5" t="s">
        <v>1227</v>
      </c>
      <c r="B897" s="6">
        <v>44960.79377246528</v>
      </c>
      <c r="C897" s="5" t="s">
        <v>45</v>
      </c>
      <c r="D897" s="7"/>
      <c r="E897" s="8"/>
      <c r="F897" s="9">
        <v>31233.7</v>
      </c>
      <c r="I897" s="10" t="s">
        <v>9</v>
      </c>
      <c r="J897" s="8" t="s">
        <v>56</v>
      </c>
    </row>
    <row r="898" spans="1:10">
      <c r="A898" s="5" t="s">
        <v>1227</v>
      </c>
      <c r="B898" s="6">
        <v>44960.79377246528</v>
      </c>
      <c r="C898" s="5" t="s">
        <v>45</v>
      </c>
      <c r="D898" s="7"/>
      <c r="E898" s="8"/>
      <c r="F898" s="9">
        <v>686.2</v>
      </c>
      <c r="I898" s="10" t="s">
        <v>9</v>
      </c>
      <c r="J898" s="8" t="s">
        <v>57</v>
      </c>
    </row>
    <row r="899" spans="1:10">
      <c r="A899" s="5" t="s">
        <v>1227</v>
      </c>
      <c r="B899" s="6">
        <v>44960.79377246528</v>
      </c>
      <c r="C899" s="5" t="s">
        <v>45</v>
      </c>
      <c r="D899" s="7"/>
      <c r="E899" s="8"/>
      <c r="F899" s="9">
        <v>6249.9</v>
      </c>
      <c r="I899" s="10" t="s">
        <v>9</v>
      </c>
      <c r="J899" s="8" t="s">
        <v>58</v>
      </c>
    </row>
    <row r="900" spans="1:10">
      <c r="A900" s="5" t="s">
        <v>1227</v>
      </c>
      <c r="B900" s="6">
        <v>44960.79377246528</v>
      </c>
      <c r="C900" s="5" t="s">
        <v>45</v>
      </c>
      <c r="D900" s="7"/>
      <c r="E900" s="8"/>
      <c r="F900" s="9">
        <v>8723.1</v>
      </c>
      <c r="I900" s="10" t="s">
        <v>9</v>
      </c>
      <c r="J900" s="8" t="s">
        <v>59</v>
      </c>
    </row>
    <row r="901" spans="1:10">
      <c r="A901" s="11" t="s">
        <v>22</v>
      </c>
      <c r="B901" s="3"/>
      <c r="C901" s="3"/>
      <c r="D901" s="7"/>
      <c r="E901" s="8"/>
      <c r="F901" s="37">
        <f>SUM(F885:G900)</f>
        <v>107953.95</v>
      </c>
      <c r="H901" s="9"/>
      <c r="I901" s="10"/>
      <c r="J901" s="5"/>
    </row>
    <row r="902" spans="1:10" ht="15.75">
      <c r="A902" s="13" t="s">
        <v>23</v>
      </c>
      <c r="B902" s="13" t="s">
        <v>24</v>
      </c>
      <c r="C902" s="13" t="s">
        <v>25</v>
      </c>
      <c r="D902" s="22">
        <v>112729112</v>
      </c>
      <c r="E902" s="31" t="s">
        <v>314</v>
      </c>
      <c r="H902" s="9"/>
      <c r="I902" s="10"/>
      <c r="J902" s="5"/>
    </row>
    <row r="903" spans="1:10" ht="15.75">
      <c r="A903" s="5"/>
      <c r="B903" s="6"/>
      <c r="C903" s="5"/>
      <c r="D903" s="14">
        <v>112732651</v>
      </c>
      <c r="E903" s="8"/>
      <c r="H903" s="9"/>
      <c r="I903" s="10"/>
      <c r="J903" s="5"/>
    </row>
    <row r="904" spans="1:10" ht="15.75">
      <c r="A904" s="5"/>
      <c r="B904" s="6"/>
      <c r="C904" s="5"/>
      <c r="D904" s="34">
        <v>112732650</v>
      </c>
      <c r="E904" s="36" t="s">
        <v>135</v>
      </c>
      <c r="H904" s="9"/>
      <c r="I904" s="10"/>
      <c r="J904" s="5"/>
    </row>
    <row r="905" spans="1:10">
      <c r="A905" s="40" t="s">
        <v>1390</v>
      </c>
      <c r="B905" s="41"/>
      <c r="C905" s="42"/>
      <c r="D905" s="70"/>
      <c r="E905" s="31"/>
      <c r="H905" s="9"/>
      <c r="I905" s="10"/>
      <c r="J905" s="5"/>
    </row>
    <row r="906" spans="1:10">
      <c r="A906" s="24" t="s">
        <v>134</v>
      </c>
      <c r="B906" s="24">
        <v>112728909</v>
      </c>
      <c r="C906" s="5"/>
      <c r="D906" s="7"/>
      <c r="E906" s="8"/>
      <c r="H906" s="9"/>
      <c r="I906" s="10"/>
      <c r="J906" s="5"/>
    </row>
    <row r="907" spans="1:10">
      <c r="A907" s="24" t="s">
        <v>1388</v>
      </c>
      <c r="B907" s="24">
        <v>112730319</v>
      </c>
      <c r="C907" s="5"/>
      <c r="D907" s="7"/>
      <c r="E907" s="8"/>
      <c r="H907" s="9"/>
      <c r="I907" s="10"/>
      <c r="J907" s="5"/>
    </row>
    <row r="908" spans="1:10">
      <c r="A908" s="24" t="s">
        <v>1389</v>
      </c>
      <c r="B908" s="24">
        <v>112730795</v>
      </c>
      <c r="C908" s="5"/>
      <c r="D908" s="7"/>
      <c r="E908" s="8"/>
      <c r="H908" s="9"/>
      <c r="I908" s="10"/>
      <c r="J908" s="5"/>
    </row>
    <row r="909" spans="1:10">
      <c r="A909" s="5"/>
      <c r="B909" s="6"/>
      <c r="C909" s="5"/>
      <c r="D909" s="7"/>
      <c r="E909" s="8"/>
      <c r="H909" s="9"/>
      <c r="I909" s="10"/>
      <c r="J909" s="5"/>
    </row>
    <row r="910" spans="1:10">
      <c r="A910" s="1" t="s">
        <v>0</v>
      </c>
      <c r="B910" s="2"/>
      <c r="C910" s="2"/>
      <c r="D910" s="2"/>
      <c r="E910" s="2"/>
      <c r="F910" s="2"/>
      <c r="G910" s="2"/>
      <c r="H910" s="2"/>
      <c r="I910" s="2"/>
      <c r="J910" s="2"/>
    </row>
    <row r="911" spans="1:10">
      <c r="A911" s="3" t="s">
        <v>1214</v>
      </c>
      <c r="B911" s="2"/>
      <c r="C911" s="2"/>
      <c r="D911" s="2"/>
      <c r="E911" s="2"/>
      <c r="F911" s="2"/>
      <c r="G911" s="2"/>
      <c r="H911" s="2"/>
      <c r="I911" s="2"/>
      <c r="J911" s="2"/>
    </row>
    <row r="912" spans="1:10">
      <c r="A912" s="95" t="s">
        <v>0</v>
      </c>
      <c r="B912" s="95" t="s">
        <v>2</v>
      </c>
      <c r="C912" s="95" t="s">
        <v>3</v>
      </c>
      <c r="D912" s="95" t="s">
        <v>4</v>
      </c>
      <c r="E912" s="95" t="s">
        <v>5</v>
      </c>
      <c r="F912" s="97" t="s">
        <v>6</v>
      </c>
      <c r="G912" s="98"/>
      <c r="H912" s="99"/>
      <c r="I912" s="95" t="s">
        <v>7</v>
      </c>
      <c r="J912" s="95" t="s">
        <v>8</v>
      </c>
    </row>
    <row r="913" spans="1:10">
      <c r="A913" s="96"/>
      <c r="B913" s="96"/>
      <c r="C913" s="96"/>
      <c r="D913" s="96"/>
      <c r="E913" s="96"/>
      <c r="F913" s="4" t="s">
        <v>9</v>
      </c>
      <c r="G913" s="4" t="s">
        <v>10</v>
      </c>
      <c r="H913" s="4" t="s">
        <v>11</v>
      </c>
      <c r="I913" s="96"/>
      <c r="J913" s="96"/>
    </row>
    <row r="914" spans="1:10">
      <c r="A914" s="5" t="s">
        <v>1226</v>
      </c>
      <c r="B914" s="6">
        <v>44961.677214733798</v>
      </c>
      <c r="C914" s="5" t="s">
        <v>45</v>
      </c>
      <c r="D914" s="15">
        <v>45153142880</v>
      </c>
      <c r="E914" s="8" t="s">
        <v>27</v>
      </c>
      <c r="H914" s="9">
        <v>3900</v>
      </c>
      <c r="I914" s="5" t="s">
        <v>28</v>
      </c>
      <c r="J914" s="8" t="s">
        <v>55</v>
      </c>
    </row>
    <row r="915" spans="1:10">
      <c r="A915" s="5" t="s">
        <v>1226</v>
      </c>
      <c r="B915" s="6">
        <v>44961.677214733798</v>
      </c>
      <c r="C915" s="5" t="s">
        <v>45</v>
      </c>
      <c r="D915" s="15">
        <v>45143515228</v>
      </c>
      <c r="E915" s="8" t="s">
        <v>27</v>
      </c>
      <c r="H915" s="9">
        <v>834.02</v>
      </c>
      <c r="I915" s="5" t="s">
        <v>28</v>
      </c>
      <c r="J915" s="8" t="s">
        <v>55</v>
      </c>
    </row>
    <row r="916" spans="1:10">
      <c r="A916" s="5" t="s">
        <v>1226</v>
      </c>
      <c r="B916" s="6">
        <v>44961.677214733798</v>
      </c>
      <c r="C916" s="5" t="s">
        <v>45</v>
      </c>
      <c r="D916" s="15">
        <v>45143516313</v>
      </c>
      <c r="E916" s="8" t="s">
        <v>27</v>
      </c>
      <c r="H916" s="9">
        <v>150</v>
      </c>
      <c r="I916" s="5" t="s">
        <v>28</v>
      </c>
      <c r="J916" s="5" t="s">
        <v>63</v>
      </c>
    </row>
    <row r="917" spans="1:10">
      <c r="A917" s="5" t="s">
        <v>1226</v>
      </c>
      <c r="B917" s="6">
        <v>44961.677214733798</v>
      </c>
      <c r="C917" s="5" t="s">
        <v>45</v>
      </c>
      <c r="D917" s="7">
        <v>416600</v>
      </c>
      <c r="E917" s="8" t="s">
        <v>27</v>
      </c>
      <c r="H917" s="9">
        <v>33804.199999999997</v>
      </c>
      <c r="I917" s="5" t="s">
        <v>28</v>
      </c>
      <c r="J917" s="5" t="s">
        <v>63</v>
      </c>
    </row>
    <row r="918" spans="1:10">
      <c r="A918" s="5" t="s">
        <v>1226</v>
      </c>
      <c r="B918" s="6">
        <v>44961.677214733798</v>
      </c>
      <c r="C918" s="5" t="s">
        <v>45</v>
      </c>
      <c r="D918" s="7">
        <v>416602</v>
      </c>
      <c r="E918" s="8" t="s">
        <v>27</v>
      </c>
      <c r="H918" s="9">
        <v>8486.1</v>
      </c>
      <c r="I918" s="5" t="s">
        <v>28</v>
      </c>
      <c r="J918" s="5" t="s">
        <v>64</v>
      </c>
    </row>
    <row r="919" spans="1:10">
      <c r="A919" s="5" t="s">
        <v>1226</v>
      </c>
      <c r="B919" s="6">
        <v>44961.677214733798</v>
      </c>
      <c r="C919" s="5" t="s">
        <v>45</v>
      </c>
      <c r="D919" s="7">
        <v>416601</v>
      </c>
      <c r="E919" s="8" t="s">
        <v>27</v>
      </c>
      <c r="H919" s="9">
        <v>13491.9</v>
      </c>
      <c r="I919" s="5" t="s">
        <v>28</v>
      </c>
      <c r="J919" s="5" t="s">
        <v>62</v>
      </c>
    </row>
    <row r="920" spans="1:10">
      <c r="A920" s="5" t="s">
        <v>1226</v>
      </c>
      <c r="B920" s="6">
        <v>44961.677214733798</v>
      </c>
      <c r="C920" s="5" t="s">
        <v>45</v>
      </c>
      <c r="D920" s="7"/>
      <c r="E920" s="8"/>
      <c r="F920" s="9">
        <v>1</v>
      </c>
      <c r="I920" s="10" t="s">
        <v>9</v>
      </c>
      <c r="J920" s="5" t="s">
        <v>62</v>
      </c>
    </row>
    <row r="921" spans="1:10">
      <c r="A921" s="11" t="s">
        <v>22</v>
      </c>
      <c r="B921" s="3"/>
      <c r="C921" s="3"/>
      <c r="D921" s="7"/>
      <c r="E921" s="8"/>
      <c r="H921" s="9"/>
      <c r="I921" s="10"/>
      <c r="J921" s="5"/>
    </row>
    <row r="922" spans="1:10" ht="15.75">
      <c r="A922" s="13" t="s">
        <v>23</v>
      </c>
      <c r="B922" s="13" t="s">
        <v>24</v>
      </c>
      <c r="C922" s="13" t="s">
        <v>25</v>
      </c>
      <c r="D922" s="22">
        <v>112729116</v>
      </c>
      <c r="E922" s="31" t="s">
        <v>314</v>
      </c>
      <c r="H922" s="9"/>
      <c r="I922" s="10"/>
      <c r="J922" s="5"/>
    </row>
    <row r="923" spans="1:10" ht="15.75">
      <c r="D923" s="14">
        <v>112732646</v>
      </c>
    </row>
    <row r="924" spans="1:10" ht="15.75">
      <c r="D924" s="34">
        <v>112732645</v>
      </c>
      <c r="E924" s="36" t="s">
        <v>135</v>
      </c>
    </row>
    <row r="925" spans="1:10">
      <c r="A925" s="40" t="s">
        <v>1390</v>
      </c>
      <c r="B925" s="41"/>
      <c r="C925" s="42"/>
      <c r="D925" s="70"/>
      <c r="E925" s="31"/>
      <c r="H925" s="9"/>
      <c r="I925" s="10"/>
      <c r="J925" s="5"/>
    </row>
    <row r="926" spans="1:10">
      <c r="A926" s="24" t="s">
        <v>134</v>
      </c>
      <c r="B926" s="24">
        <v>112728908</v>
      </c>
      <c r="C926" s="5"/>
      <c r="D926" s="7"/>
      <c r="E926" s="8"/>
      <c r="H926" s="9"/>
      <c r="I926" s="10"/>
      <c r="J926" s="5"/>
    </row>
    <row r="927" spans="1:10">
      <c r="A927" s="24" t="s">
        <v>1388</v>
      </c>
      <c r="B927" s="24">
        <v>112730771</v>
      </c>
      <c r="C927" s="5"/>
      <c r="D927" s="7"/>
      <c r="E927" s="8"/>
      <c r="H927" s="9"/>
      <c r="I927" s="10"/>
      <c r="J927" s="5"/>
    </row>
    <row r="928" spans="1:10">
      <c r="A928" s="24" t="s">
        <v>1389</v>
      </c>
      <c r="B928" s="24">
        <v>112730863</v>
      </c>
      <c r="C928" s="5"/>
      <c r="D928" s="7"/>
      <c r="E928" s="8"/>
      <c r="H928" s="9"/>
      <c r="I928" s="10"/>
      <c r="J928" s="5"/>
    </row>
    <row r="930" spans="1:10">
      <c r="A930" s="1" t="s">
        <v>0</v>
      </c>
      <c r="B930" s="2"/>
      <c r="C930" s="2"/>
      <c r="D930" s="2"/>
      <c r="E930" s="2"/>
      <c r="F930" s="2"/>
      <c r="G930" s="2"/>
      <c r="H930" s="2"/>
      <c r="I930" s="2"/>
      <c r="J930" s="2"/>
    </row>
    <row r="931" spans="1:10">
      <c r="A931" s="3" t="s">
        <v>1283</v>
      </c>
      <c r="B931" s="2"/>
      <c r="C931" s="2"/>
      <c r="D931" s="2"/>
      <c r="E931" s="2"/>
      <c r="F931" s="2"/>
      <c r="G931" s="2"/>
      <c r="H931" s="2"/>
      <c r="I931" s="2"/>
      <c r="J931" s="2"/>
    </row>
    <row r="932" spans="1:10">
      <c r="A932" s="95" t="s">
        <v>0</v>
      </c>
      <c r="B932" s="95" t="s">
        <v>2</v>
      </c>
      <c r="C932" s="95" t="s">
        <v>3</v>
      </c>
      <c r="D932" s="95" t="s">
        <v>4</v>
      </c>
      <c r="E932" s="95" t="s">
        <v>5</v>
      </c>
      <c r="F932" s="97" t="s">
        <v>6</v>
      </c>
      <c r="G932" s="98"/>
      <c r="H932" s="99"/>
      <c r="I932" s="95" t="s">
        <v>7</v>
      </c>
      <c r="J932" s="95" t="s">
        <v>8</v>
      </c>
    </row>
    <row r="933" spans="1:10">
      <c r="A933" s="96"/>
      <c r="B933" s="96"/>
      <c r="C933" s="96"/>
      <c r="D933" s="96"/>
      <c r="E933" s="96"/>
      <c r="F933" s="4" t="s">
        <v>9</v>
      </c>
      <c r="G933" s="4" t="s">
        <v>10</v>
      </c>
      <c r="H933" s="4" t="s">
        <v>11</v>
      </c>
      <c r="I933" s="96"/>
      <c r="J933" s="96"/>
    </row>
    <row r="934" spans="1:10">
      <c r="A934" s="5" t="s">
        <v>1290</v>
      </c>
      <c r="B934" s="6">
        <v>44963.515441944444</v>
      </c>
      <c r="C934" s="5" t="s">
        <v>45</v>
      </c>
      <c r="D934" s="7"/>
      <c r="E934" s="8"/>
      <c r="G934" s="9">
        <v>3968.43</v>
      </c>
      <c r="I934" s="10" t="s">
        <v>10</v>
      </c>
      <c r="J934" s="8" t="s">
        <v>55</v>
      </c>
    </row>
    <row r="935" spans="1:10">
      <c r="A935" s="5" t="s">
        <v>1289</v>
      </c>
      <c r="B935" s="6">
        <v>44963.515441944444</v>
      </c>
      <c r="C935" s="5" t="s">
        <v>45</v>
      </c>
      <c r="D935" s="7">
        <v>37522020</v>
      </c>
      <c r="E935" s="5" t="s">
        <v>31</v>
      </c>
      <c r="H935" s="9">
        <v>4009.1</v>
      </c>
      <c r="I935" s="5" t="s">
        <v>28</v>
      </c>
      <c r="J935" s="8" t="s">
        <v>55</v>
      </c>
    </row>
    <row r="936" spans="1:10">
      <c r="A936" s="5" t="s">
        <v>1289</v>
      </c>
      <c r="B936" s="6">
        <v>44963.515441944444</v>
      </c>
      <c r="C936" s="5" t="s">
        <v>45</v>
      </c>
      <c r="D936" s="7"/>
      <c r="E936" s="8"/>
      <c r="F936" s="9">
        <v>12053.7</v>
      </c>
      <c r="I936" s="10" t="s">
        <v>9</v>
      </c>
      <c r="J936" s="8" t="s">
        <v>48</v>
      </c>
    </row>
    <row r="937" spans="1:10">
      <c r="A937" s="5" t="s">
        <v>1289</v>
      </c>
      <c r="B937" s="6">
        <v>44963.515441944444</v>
      </c>
      <c r="C937" s="5" t="s">
        <v>45</v>
      </c>
      <c r="D937" s="7"/>
      <c r="E937" s="8"/>
      <c r="F937" s="9">
        <v>23641.3</v>
      </c>
      <c r="I937" s="10" t="s">
        <v>9</v>
      </c>
      <c r="J937" s="5" t="s">
        <v>49</v>
      </c>
    </row>
    <row r="938" spans="1:10">
      <c r="A938" s="5" t="s">
        <v>1289</v>
      </c>
      <c r="B938" s="6">
        <v>44963.515441944444</v>
      </c>
      <c r="C938" s="5" t="s">
        <v>45</v>
      </c>
      <c r="D938" s="7"/>
      <c r="E938" s="8"/>
      <c r="F938" s="9">
        <v>12449.2</v>
      </c>
      <c r="I938" s="10" t="s">
        <v>9</v>
      </c>
      <c r="J938" s="8" t="s">
        <v>50</v>
      </c>
    </row>
    <row r="939" spans="1:10">
      <c r="A939" s="5" t="s">
        <v>1289</v>
      </c>
      <c r="B939" s="6">
        <v>44963.515441944444</v>
      </c>
      <c r="C939" s="5" t="s">
        <v>45</v>
      </c>
      <c r="D939" s="7"/>
      <c r="E939" s="8"/>
      <c r="F939" s="9">
        <v>6019.2</v>
      </c>
      <c r="I939" s="10" t="s">
        <v>9</v>
      </c>
      <c r="J939" s="8" t="s">
        <v>51</v>
      </c>
    </row>
    <row r="940" spans="1:10">
      <c r="A940" s="5" t="s">
        <v>1289</v>
      </c>
      <c r="B940" s="6">
        <v>44963.515441944444</v>
      </c>
      <c r="C940" s="5" t="s">
        <v>45</v>
      </c>
      <c r="D940" s="7"/>
      <c r="E940" s="8"/>
      <c r="F940" s="9">
        <v>7573.8</v>
      </c>
      <c r="I940" s="10" t="s">
        <v>9</v>
      </c>
      <c r="J940" s="5" t="s">
        <v>52</v>
      </c>
    </row>
    <row r="941" spans="1:10">
      <c r="A941" s="5" t="s">
        <v>1289</v>
      </c>
      <c r="B941" s="6">
        <v>44963.515441944444</v>
      </c>
      <c r="C941" s="5" t="s">
        <v>45</v>
      </c>
      <c r="D941" s="7"/>
      <c r="E941" s="8"/>
      <c r="F941" s="9">
        <v>10916.6</v>
      </c>
      <c r="I941" s="10" t="s">
        <v>9</v>
      </c>
      <c r="J941" s="8" t="s">
        <v>232</v>
      </c>
    </row>
    <row r="942" spans="1:10">
      <c r="A942" s="5" t="s">
        <v>1289</v>
      </c>
      <c r="B942" s="6">
        <v>44963.515441944444</v>
      </c>
      <c r="C942" s="5" t="s">
        <v>45</v>
      </c>
      <c r="D942" s="7"/>
      <c r="E942" s="8"/>
      <c r="F942" s="9">
        <v>36772.300000000003</v>
      </c>
      <c r="I942" s="10" t="s">
        <v>9</v>
      </c>
      <c r="J942" s="8" t="s">
        <v>54</v>
      </c>
    </row>
    <row r="943" spans="1:10">
      <c r="A943" s="5" t="s">
        <v>1289</v>
      </c>
      <c r="B943" s="6">
        <v>44963.515441944444</v>
      </c>
      <c r="C943" s="5" t="s">
        <v>45</v>
      </c>
      <c r="D943" s="7"/>
      <c r="E943" s="8"/>
      <c r="F943" s="9">
        <v>905.6</v>
      </c>
      <c r="I943" s="10" t="s">
        <v>9</v>
      </c>
      <c r="J943" s="5" t="s">
        <v>330</v>
      </c>
    </row>
    <row r="944" spans="1:10">
      <c r="A944" s="5" t="s">
        <v>1289</v>
      </c>
      <c r="B944" s="6">
        <v>44963.515441944444</v>
      </c>
      <c r="C944" s="5" t="s">
        <v>45</v>
      </c>
      <c r="D944" s="7"/>
      <c r="E944" s="8"/>
      <c r="F944" s="9">
        <v>14562</v>
      </c>
      <c r="I944" s="10" t="s">
        <v>9</v>
      </c>
      <c r="J944" s="8" t="s">
        <v>56</v>
      </c>
    </row>
    <row r="945" spans="1:10">
      <c r="A945" s="5" t="s">
        <v>1289</v>
      </c>
      <c r="B945" s="6">
        <v>44963.515441944444</v>
      </c>
      <c r="C945" s="5" t="s">
        <v>45</v>
      </c>
      <c r="D945" s="7"/>
      <c r="E945" s="8"/>
      <c r="F945" s="9">
        <v>59.6</v>
      </c>
      <c r="I945" s="10" t="s">
        <v>9</v>
      </c>
      <c r="J945" s="8" t="s">
        <v>46</v>
      </c>
    </row>
    <row r="946" spans="1:10">
      <c r="A946" s="5" t="s">
        <v>1289</v>
      </c>
      <c r="B946" s="6">
        <v>44963.515441944444</v>
      </c>
      <c r="C946" s="5" t="s">
        <v>45</v>
      </c>
      <c r="D946" s="7"/>
      <c r="E946" s="8"/>
      <c r="F946" s="9">
        <v>6359.4</v>
      </c>
      <c r="I946" s="10" t="s">
        <v>9</v>
      </c>
      <c r="J946" s="8" t="s">
        <v>58</v>
      </c>
    </row>
    <row r="947" spans="1:10">
      <c r="A947" s="5" t="s">
        <v>1289</v>
      </c>
      <c r="B947" s="6">
        <v>44963.515441944444</v>
      </c>
      <c r="C947" s="5" t="s">
        <v>45</v>
      </c>
      <c r="D947" s="7"/>
      <c r="E947" s="8"/>
      <c r="F947" s="9">
        <v>6572.8</v>
      </c>
      <c r="I947" s="10" t="s">
        <v>9</v>
      </c>
      <c r="J947" s="8" t="s">
        <v>59</v>
      </c>
    </row>
    <row r="948" spans="1:10">
      <c r="A948" s="11" t="s">
        <v>22</v>
      </c>
      <c r="B948" s="3"/>
      <c r="C948" s="3"/>
      <c r="D948" s="7"/>
      <c r="E948" s="8"/>
      <c r="F948" s="39">
        <f>SUM(F934:G947)</f>
        <v>141853.93000000002</v>
      </c>
      <c r="H948" s="9"/>
      <c r="I948" s="10"/>
      <c r="J948" s="5"/>
    </row>
    <row r="949" spans="1:10" ht="15.75">
      <c r="A949" s="13" t="s">
        <v>23</v>
      </c>
      <c r="B949" s="13" t="s">
        <v>24</v>
      </c>
      <c r="C949" s="13" t="s">
        <v>25</v>
      </c>
      <c r="D949" s="22">
        <v>112729126</v>
      </c>
      <c r="E949" s="31" t="s">
        <v>1318</v>
      </c>
      <c r="H949" s="9"/>
      <c r="I949" s="10"/>
      <c r="J949" s="5"/>
    </row>
    <row r="950" spans="1:10">
      <c r="A950" s="5"/>
      <c r="B950" s="6"/>
      <c r="C950" s="5"/>
      <c r="D950" s="7"/>
      <c r="E950" s="8"/>
      <c r="H950" s="9"/>
      <c r="I950" s="10"/>
      <c r="J950" s="5"/>
    </row>
    <row r="951" spans="1:10">
      <c r="A951" s="5"/>
      <c r="B951" s="6"/>
      <c r="C951" s="5"/>
      <c r="D951" s="7"/>
      <c r="E951" s="8"/>
      <c r="H951" s="9"/>
      <c r="I951" s="10"/>
      <c r="J951" s="5"/>
    </row>
    <row r="952" spans="1:10">
      <c r="A952" s="5" t="s">
        <v>1288</v>
      </c>
      <c r="B952" s="6">
        <v>44963.709716527781</v>
      </c>
      <c r="C952" s="5" t="s">
        <v>45</v>
      </c>
      <c r="D952" s="7">
        <v>582828</v>
      </c>
      <c r="E952" s="8" t="s">
        <v>274</v>
      </c>
      <c r="H952" s="9">
        <v>13224</v>
      </c>
      <c r="I952" s="5" t="s">
        <v>28</v>
      </c>
      <c r="J952" s="5" t="s">
        <v>64</v>
      </c>
    </row>
    <row r="953" spans="1:10">
      <c r="A953" s="5" t="s">
        <v>1288</v>
      </c>
      <c r="B953" s="6">
        <v>44963.709716527781</v>
      </c>
      <c r="C953" s="5" t="s">
        <v>45</v>
      </c>
      <c r="D953" s="7">
        <v>192340</v>
      </c>
      <c r="E953" s="8" t="s">
        <v>27</v>
      </c>
      <c r="H953" s="9">
        <v>44360.5</v>
      </c>
      <c r="I953" s="5" t="s">
        <v>28</v>
      </c>
      <c r="J953" s="5" t="s">
        <v>62</v>
      </c>
    </row>
    <row r="954" spans="1:10">
      <c r="A954" s="5" t="s">
        <v>1288</v>
      </c>
      <c r="B954" s="6">
        <v>44963.709716527781</v>
      </c>
      <c r="C954" s="5" t="s">
        <v>45</v>
      </c>
      <c r="D954" s="15">
        <v>45163240787</v>
      </c>
      <c r="E954" s="8" t="s">
        <v>27</v>
      </c>
      <c r="H954" s="9">
        <v>14440.57</v>
      </c>
      <c r="I954" s="5" t="s">
        <v>28</v>
      </c>
      <c r="J954" s="5" t="s">
        <v>64</v>
      </c>
    </row>
    <row r="955" spans="1:10">
      <c r="A955" s="5" t="s">
        <v>1288</v>
      </c>
      <c r="B955" s="6">
        <v>44963.709716527781</v>
      </c>
      <c r="C955" s="5" t="s">
        <v>45</v>
      </c>
      <c r="D955" s="15">
        <v>45153145865</v>
      </c>
      <c r="E955" s="8" t="s">
        <v>27</v>
      </c>
      <c r="H955" s="9">
        <v>206.39</v>
      </c>
      <c r="I955" s="5" t="s">
        <v>28</v>
      </c>
      <c r="J955" s="5" t="s">
        <v>63</v>
      </c>
    </row>
    <row r="956" spans="1:10">
      <c r="A956" s="5" t="s">
        <v>1288</v>
      </c>
      <c r="B956" s="6">
        <v>44963.709716527781</v>
      </c>
      <c r="C956" s="5" t="s">
        <v>45</v>
      </c>
      <c r="D956" s="7">
        <v>3115698909</v>
      </c>
      <c r="E956" s="5" t="s">
        <v>31</v>
      </c>
      <c r="H956" s="9">
        <v>100</v>
      </c>
      <c r="I956" s="5" t="s">
        <v>28</v>
      </c>
      <c r="J956" s="8" t="s">
        <v>55</v>
      </c>
    </row>
    <row r="957" spans="1:10">
      <c r="A957" s="5" t="s">
        <v>1288</v>
      </c>
      <c r="B957" s="6">
        <v>44963.709716527781</v>
      </c>
      <c r="C957" s="5" t="s">
        <v>45</v>
      </c>
      <c r="D957" s="7">
        <v>442639</v>
      </c>
      <c r="E957" s="8" t="s">
        <v>27</v>
      </c>
      <c r="H957" s="9">
        <v>37998.199999999997</v>
      </c>
      <c r="I957" s="5" t="s">
        <v>28</v>
      </c>
      <c r="J957" s="5" t="s">
        <v>63</v>
      </c>
    </row>
    <row r="958" spans="1:10">
      <c r="A958" s="5" t="s">
        <v>1288</v>
      </c>
      <c r="B958" s="6">
        <v>44963.709716527781</v>
      </c>
      <c r="C958" s="5" t="s">
        <v>45</v>
      </c>
      <c r="D958" s="7">
        <v>3117657306</v>
      </c>
      <c r="E958" s="5" t="s">
        <v>31</v>
      </c>
      <c r="H958" s="9">
        <v>4121</v>
      </c>
      <c r="I958" s="5" t="s">
        <v>28</v>
      </c>
      <c r="J958" s="8" t="s">
        <v>55</v>
      </c>
    </row>
    <row r="959" spans="1:10">
      <c r="A959" s="5" t="s">
        <v>1288</v>
      </c>
      <c r="B959" s="6">
        <v>44963.709716527781</v>
      </c>
      <c r="C959" s="5" t="s">
        <v>45</v>
      </c>
      <c r="D959" s="7">
        <v>582826</v>
      </c>
      <c r="E959" s="8" t="s">
        <v>27</v>
      </c>
      <c r="H959" s="9">
        <v>29931.3</v>
      </c>
      <c r="I959" s="5" t="s">
        <v>28</v>
      </c>
      <c r="J959" s="5" t="s">
        <v>64</v>
      </c>
    </row>
    <row r="960" spans="1:10">
      <c r="A960" s="5" t="s">
        <v>1288</v>
      </c>
      <c r="B960" s="6">
        <v>44963.709716527781</v>
      </c>
      <c r="C960" s="5" t="s">
        <v>45</v>
      </c>
      <c r="D960" s="7"/>
      <c r="E960" s="8"/>
      <c r="F960" s="9">
        <v>2832.5</v>
      </c>
      <c r="I960" s="10" t="s">
        <v>9</v>
      </c>
      <c r="J960" s="8" t="s">
        <v>50</v>
      </c>
    </row>
    <row r="961" spans="1:10">
      <c r="A961" s="5" t="s">
        <v>1288</v>
      </c>
      <c r="B961" s="6">
        <v>44963.709716527781</v>
      </c>
      <c r="C961" s="5" t="s">
        <v>45</v>
      </c>
      <c r="D961" s="7"/>
      <c r="E961" s="8"/>
      <c r="F961" s="9">
        <v>7893.6</v>
      </c>
      <c r="I961" s="10" t="s">
        <v>9</v>
      </c>
      <c r="J961" s="8" t="s">
        <v>56</v>
      </c>
    </row>
    <row r="962" spans="1:10">
      <c r="A962" s="5" t="s">
        <v>1288</v>
      </c>
      <c r="B962" s="6">
        <v>44963.709716527781</v>
      </c>
      <c r="C962" s="5" t="s">
        <v>45</v>
      </c>
      <c r="D962" s="7"/>
      <c r="E962" s="8"/>
      <c r="F962" s="9">
        <v>1151.2</v>
      </c>
      <c r="I962" s="10" t="s">
        <v>9</v>
      </c>
      <c r="J962" s="8" t="s">
        <v>57</v>
      </c>
    </row>
    <row r="963" spans="1:10">
      <c r="A963" s="11" t="s">
        <v>22</v>
      </c>
      <c r="B963" s="3"/>
      <c r="C963" s="3"/>
      <c r="D963" s="7"/>
      <c r="E963" s="8"/>
      <c r="F963" s="12">
        <f>SUM(F952:G962)</f>
        <v>11877.300000000001</v>
      </c>
      <c r="H963" s="9"/>
      <c r="I963" s="10"/>
      <c r="J963" s="5"/>
    </row>
    <row r="964" spans="1:10" ht="15.75">
      <c r="A964" s="13" t="s">
        <v>23</v>
      </c>
      <c r="B964" s="13" t="s">
        <v>24</v>
      </c>
      <c r="C964" s="13" t="s">
        <v>25</v>
      </c>
      <c r="D964" s="14">
        <v>112730567</v>
      </c>
      <c r="E964" s="8"/>
      <c r="H964" s="9"/>
      <c r="I964" s="10"/>
      <c r="J964" s="5"/>
    </row>
    <row r="967" spans="1:10">
      <c r="A967" s="1" t="s">
        <v>0</v>
      </c>
      <c r="B967" s="2"/>
      <c r="C967" s="2"/>
      <c r="D967" s="2"/>
      <c r="E967" s="2"/>
      <c r="F967" s="2"/>
      <c r="G967" s="2"/>
      <c r="H967" s="2"/>
      <c r="I967" s="2"/>
      <c r="J967" s="2"/>
    </row>
    <row r="968" spans="1:10">
      <c r="A968" s="3" t="s">
        <v>1322</v>
      </c>
      <c r="B968" s="2"/>
      <c r="C968" s="2"/>
      <c r="D968" s="2"/>
      <c r="E968" s="2"/>
      <c r="F968" s="2"/>
      <c r="G968" s="2"/>
      <c r="H968" s="2"/>
      <c r="I968" s="2"/>
      <c r="J968" s="2"/>
    </row>
    <row r="969" spans="1:10">
      <c r="A969" s="95" t="s">
        <v>0</v>
      </c>
      <c r="B969" s="95" t="s">
        <v>2</v>
      </c>
      <c r="C969" s="95" t="s">
        <v>3</v>
      </c>
      <c r="D969" s="95" t="s">
        <v>4</v>
      </c>
      <c r="E969" s="95" t="s">
        <v>5</v>
      </c>
      <c r="F969" s="97" t="s">
        <v>6</v>
      </c>
      <c r="G969" s="98"/>
      <c r="H969" s="99"/>
      <c r="I969" s="95" t="s">
        <v>7</v>
      </c>
      <c r="J969" s="95" t="s">
        <v>8</v>
      </c>
    </row>
    <row r="970" spans="1:10">
      <c r="A970" s="96"/>
      <c r="B970" s="96"/>
      <c r="C970" s="96"/>
      <c r="D970" s="96"/>
      <c r="E970" s="96"/>
      <c r="F970" s="4" t="s">
        <v>9</v>
      </c>
      <c r="G970" s="4" t="s">
        <v>10</v>
      </c>
      <c r="H970" s="4" t="s">
        <v>11</v>
      </c>
      <c r="I970" s="96"/>
      <c r="J970" s="96"/>
    </row>
    <row r="971" spans="1:10">
      <c r="A971" s="5" t="s">
        <v>1328</v>
      </c>
      <c r="B971" s="6">
        <v>44964.475376747687</v>
      </c>
      <c r="C971" s="5" t="s">
        <v>45</v>
      </c>
      <c r="D971" s="7"/>
      <c r="E971" s="8"/>
      <c r="F971" s="9">
        <v>15357.3</v>
      </c>
      <c r="I971" s="10" t="s">
        <v>9</v>
      </c>
      <c r="J971" s="8" t="s">
        <v>48</v>
      </c>
    </row>
    <row r="972" spans="1:10">
      <c r="A972" s="5" t="s">
        <v>1328</v>
      </c>
      <c r="B972" s="6">
        <v>44964.475376747687</v>
      </c>
      <c r="C972" s="5" t="s">
        <v>45</v>
      </c>
      <c r="D972" s="7"/>
      <c r="E972" s="8"/>
      <c r="F972" s="9">
        <v>17358.099999999999</v>
      </c>
      <c r="I972" s="10" t="s">
        <v>9</v>
      </c>
      <c r="J972" s="5" t="s">
        <v>49</v>
      </c>
    </row>
    <row r="973" spans="1:10">
      <c r="A973" s="5" t="s">
        <v>1328</v>
      </c>
      <c r="B973" s="6">
        <v>44964.475376747687</v>
      </c>
      <c r="C973" s="5" t="s">
        <v>45</v>
      </c>
      <c r="D973" s="7"/>
      <c r="E973" s="8"/>
      <c r="F973" s="9">
        <v>10115.5</v>
      </c>
      <c r="I973" s="10" t="s">
        <v>9</v>
      </c>
      <c r="J973" s="8" t="s">
        <v>51</v>
      </c>
    </row>
    <row r="974" spans="1:10">
      <c r="A974" s="5" t="s">
        <v>1328</v>
      </c>
      <c r="B974" s="6">
        <v>44964.475376747687</v>
      </c>
      <c r="C974" s="5" t="s">
        <v>45</v>
      </c>
      <c r="D974" s="7"/>
      <c r="E974" s="8"/>
      <c r="F974" s="9">
        <v>3961.2</v>
      </c>
      <c r="I974" s="10" t="s">
        <v>9</v>
      </c>
      <c r="J974" s="5" t="s">
        <v>52</v>
      </c>
    </row>
    <row r="975" spans="1:10">
      <c r="A975" s="5" t="s">
        <v>1328</v>
      </c>
      <c r="B975" s="6">
        <v>44964.475376747687</v>
      </c>
      <c r="C975" s="5" t="s">
        <v>45</v>
      </c>
      <c r="D975" s="7"/>
      <c r="E975" s="8"/>
      <c r="F975" s="9">
        <v>11367.5</v>
      </c>
      <c r="I975" s="10" t="s">
        <v>9</v>
      </c>
      <c r="J975" s="8" t="s">
        <v>232</v>
      </c>
    </row>
    <row r="976" spans="1:10">
      <c r="A976" s="5" t="s">
        <v>1328</v>
      </c>
      <c r="B976" s="6">
        <v>44964.475376747687</v>
      </c>
      <c r="C976" s="5" t="s">
        <v>45</v>
      </c>
      <c r="D976" s="7"/>
      <c r="E976" s="8"/>
      <c r="F976" s="9">
        <v>14382.8</v>
      </c>
      <c r="I976" s="10" t="s">
        <v>9</v>
      </c>
      <c r="J976" s="8" t="s">
        <v>54</v>
      </c>
    </row>
    <row r="977" spans="1:10">
      <c r="A977" s="5" t="s">
        <v>1328</v>
      </c>
      <c r="B977" s="6">
        <v>44964.475376747687</v>
      </c>
      <c r="C977" s="5" t="s">
        <v>45</v>
      </c>
      <c r="D977" s="7"/>
      <c r="E977" s="8"/>
      <c r="F977" s="9">
        <v>840.2</v>
      </c>
      <c r="I977" s="10" t="s">
        <v>9</v>
      </c>
      <c r="J977" s="5" t="s">
        <v>330</v>
      </c>
    </row>
    <row r="978" spans="1:10">
      <c r="A978" s="5" t="s">
        <v>1328</v>
      </c>
      <c r="B978" s="6">
        <v>44964.475376747687</v>
      </c>
      <c r="C978" s="5" t="s">
        <v>45</v>
      </c>
      <c r="D978" s="7"/>
      <c r="E978" s="8"/>
      <c r="F978" s="9">
        <v>5695.6</v>
      </c>
      <c r="I978" s="10" t="s">
        <v>9</v>
      </c>
      <c r="J978" s="8" t="s">
        <v>46</v>
      </c>
    </row>
    <row r="979" spans="1:10">
      <c r="A979" s="5" t="s">
        <v>1328</v>
      </c>
      <c r="B979" s="6">
        <v>44964.475376747687</v>
      </c>
      <c r="C979" s="5" t="s">
        <v>45</v>
      </c>
      <c r="D979" s="7"/>
      <c r="E979" s="8"/>
      <c r="F979" s="9">
        <v>6817.5</v>
      </c>
      <c r="I979" s="10" t="s">
        <v>9</v>
      </c>
      <c r="J979" s="8" t="s">
        <v>58</v>
      </c>
    </row>
    <row r="980" spans="1:10">
      <c r="A980" s="5" t="s">
        <v>1328</v>
      </c>
      <c r="B980" s="6">
        <v>44964.475376747687</v>
      </c>
      <c r="C980" s="5" t="s">
        <v>45</v>
      </c>
      <c r="D980" s="7"/>
      <c r="E980" s="8"/>
      <c r="F980" s="9">
        <v>16195.8</v>
      </c>
      <c r="I980" s="10" t="s">
        <v>9</v>
      </c>
      <c r="J980" s="8" t="s">
        <v>59</v>
      </c>
    </row>
    <row r="981" spans="1:10">
      <c r="A981" s="11" t="s">
        <v>22</v>
      </c>
      <c r="B981" s="3"/>
      <c r="C981" s="3"/>
      <c r="D981" s="7"/>
      <c r="E981" s="8"/>
      <c r="F981" s="12">
        <f>SUM(F971:G980)</f>
        <v>102091.5</v>
      </c>
      <c r="H981" s="9"/>
      <c r="I981" s="10"/>
      <c r="J981" s="5"/>
    </row>
    <row r="982" spans="1:10" ht="15.75">
      <c r="A982" s="13" t="s">
        <v>23</v>
      </c>
      <c r="B982" s="13" t="s">
        <v>24</v>
      </c>
      <c r="C982" s="13" t="s">
        <v>25</v>
      </c>
      <c r="D982" s="14">
        <v>112730569</v>
      </c>
      <c r="E982" s="8"/>
      <c r="H982" s="9"/>
      <c r="I982" s="10"/>
      <c r="J982" s="5"/>
    </row>
    <row r="983" spans="1:10">
      <c r="A983" s="5"/>
      <c r="B983" s="6"/>
      <c r="C983" s="5"/>
      <c r="D983" s="7"/>
      <c r="E983" s="8"/>
      <c r="H983" s="9"/>
      <c r="I983" s="10"/>
      <c r="J983" s="5"/>
    </row>
    <row r="984" spans="1:10">
      <c r="A984" s="5"/>
      <c r="B984" s="6"/>
      <c r="C984" s="5"/>
      <c r="D984" s="7"/>
      <c r="E984" s="8"/>
      <c r="H984" s="9"/>
      <c r="I984" s="10"/>
      <c r="J984" s="5"/>
    </row>
    <row r="985" spans="1:10">
      <c r="A985" s="5" t="s">
        <v>1327</v>
      </c>
      <c r="B985" s="6">
        <v>44964.716870208336</v>
      </c>
      <c r="C985" s="5" t="s">
        <v>45</v>
      </c>
      <c r="D985" s="7">
        <v>3118943277</v>
      </c>
      <c r="E985" s="5" t="s">
        <v>31</v>
      </c>
      <c r="H985" s="9">
        <v>18258</v>
      </c>
      <c r="I985" s="5" t="s">
        <v>28</v>
      </c>
      <c r="J985" s="8" t="s">
        <v>55</v>
      </c>
    </row>
    <row r="986" spans="1:10">
      <c r="A986" s="5" t="s">
        <v>1327</v>
      </c>
      <c r="B986" s="6">
        <v>44964.716870208336</v>
      </c>
      <c r="C986" s="5" t="s">
        <v>45</v>
      </c>
      <c r="D986" s="7">
        <v>351502</v>
      </c>
      <c r="E986" s="8" t="s">
        <v>27</v>
      </c>
      <c r="H986" s="9">
        <v>9254.2000000000007</v>
      </c>
      <c r="I986" s="5" t="s">
        <v>28</v>
      </c>
      <c r="J986" s="5" t="s">
        <v>62</v>
      </c>
    </row>
    <row r="987" spans="1:10">
      <c r="A987" s="5" t="s">
        <v>1327</v>
      </c>
      <c r="B987" s="6">
        <v>44964.716870208336</v>
      </c>
      <c r="C987" s="5" t="s">
        <v>45</v>
      </c>
      <c r="D987" s="7">
        <v>473449</v>
      </c>
      <c r="E987" s="8" t="s">
        <v>27</v>
      </c>
      <c r="H987" s="9">
        <v>19520.3</v>
      </c>
      <c r="I987" s="5" t="s">
        <v>28</v>
      </c>
      <c r="J987" s="5" t="s">
        <v>63</v>
      </c>
    </row>
    <row r="988" spans="1:10">
      <c r="A988" s="5" t="s">
        <v>1327</v>
      </c>
      <c r="B988" s="6">
        <v>44964.716870208336</v>
      </c>
      <c r="C988" s="5" t="s">
        <v>45</v>
      </c>
      <c r="D988" s="7">
        <v>416923</v>
      </c>
      <c r="E988" s="8" t="s">
        <v>27</v>
      </c>
      <c r="H988" s="9">
        <v>45677.3</v>
      </c>
      <c r="I988" s="5" t="s">
        <v>28</v>
      </c>
      <c r="J988" s="5" t="s">
        <v>64</v>
      </c>
    </row>
    <row r="989" spans="1:10">
      <c r="A989" s="5" t="s">
        <v>1327</v>
      </c>
      <c r="B989" s="6">
        <v>44964.716870208336</v>
      </c>
      <c r="C989" s="5" t="s">
        <v>45</v>
      </c>
      <c r="D989" s="7">
        <v>3119162657</v>
      </c>
      <c r="E989" s="5" t="s">
        <v>31</v>
      </c>
      <c r="H989" s="9">
        <v>7584.22</v>
      </c>
      <c r="I989" s="5" t="s">
        <v>28</v>
      </c>
      <c r="J989" s="8" t="s">
        <v>55</v>
      </c>
    </row>
    <row r="990" spans="1:10">
      <c r="A990" s="5" t="s">
        <v>1327</v>
      </c>
      <c r="B990" s="6">
        <v>44964.716870208336</v>
      </c>
      <c r="C990" s="5" t="s">
        <v>45</v>
      </c>
      <c r="D990" s="7"/>
      <c r="E990" s="8"/>
      <c r="F990" s="9">
        <v>2000</v>
      </c>
      <c r="I990" s="10" t="s">
        <v>9</v>
      </c>
      <c r="J990" s="5" t="s">
        <v>62</v>
      </c>
    </row>
    <row r="991" spans="1:10">
      <c r="A991" s="11" t="s">
        <v>22</v>
      </c>
      <c r="B991" s="3"/>
      <c r="C991" s="3"/>
      <c r="D991" s="7"/>
      <c r="E991" s="8"/>
      <c r="H991" s="9"/>
      <c r="I991" s="10"/>
      <c r="J991" s="5"/>
    </row>
    <row r="992" spans="1:10" ht="15.75">
      <c r="A992" s="13" t="s">
        <v>23</v>
      </c>
      <c r="B992" s="13" t="s">
        <v>24</v>
      </c>
      <c r="C992" s="13" t="s">
        <v>25</v>
      </c>
      <c r="D992" s="14">
        <v>112732584</v>
      </c>
      <c r="E992" s="8"/>
      <c r="H992" s="9"/>
      <c r="I992" s="10"/>
      <c r="J992" s="5"/>
    </row>
    <row r="993" spans="1:10">
      <c r="A993" s="5"/>
      <c r="B993" s="6"/>
      <c r="C993" s="5"/>
      <c r="D993" s="7"/>
      <c r="E993" s="8"/>
      <c r="H993" s="9"/>
      <c r="I993" s="10"/>
      <c r="J993" s="5"/>
    </row>
    <row r="995" spans="1:10">
      <c r="A995" s="1" t="s">
        <v>0</v>
      </c>
      <c r="B995" s="2"/>
      <c r="C995" s="2"/>
      <c r="D995" s="2"/>
      <c r="E995" s="2"/>
      <c r="F995" s="2"/>
      <c r="G995" s="2"/>
      <c r="H995" s="2"/>
      <c r="I995" s="2"/>
      <c r="J995" s="2"/>
    </row>
    <row r="996" spans="1:10">
      <c r="A996" s="3" t="s">
        <v>1355</v>
      </c>
      <c r="B996" s="2"/>
      <c r="C996" s="2"/>
      <c r="D996" s="2"/>
      <c r="E996" s="2"/>
      <c r="F996" s="2"/>
      <c r="G996" s="2"/>
      <c r="H996" s="2"/>
      <c r="I996" s="2"/>
      <c r="J996" s="2"/>
    </row>
    <row r="997" spans="1:10">
      <c r="A997" s="95" t="s">
        <v>0</v>
      </c>
      <c r="B997" s="95" t="s">
        <v>2</v>
      </c>
      <c r="C997" s="95" t="s">
        <v>3</v>
      </c>
      <c r="D997" s="95" t="s">
        <v>4</v>
      </c>
      <c r="E997" s="95" t="s">
        <v>5</v>
      </c>
      <c r="F997" s="97" t="s">
        <v>6</v>
      </c>
      <c r="G997" s="98"/>
      <c r="H997" s="99"/>
      <c r="I997" s="95" t="s">
        <v>7</v>
      </c>
      <c r="J997" s="95" t="s">
        <v>8</v>
      </c>
    </row>
    <row r="998" spans="1:10">
      <c r="A998" s="96"/>
      <c r="B998" s="96"/>
      <c r="C998" s="96"/>
      <c r="D998" s="96"/>
      <c r="E998" s="96"/>
      <c r="F998" s="4" t="s">
        <v>9</v>
      </c>
      <c r="G998" s="4" t="s">
        <v>10</v>
      </c>
      <c r="H998" s="4" t="s">
        <v>11</v>
      </c>
      <c r="I998" s="96"/>
      <c r="J998" s="96"/>
    </row>
    <row r="999" spans="1:10">
      <c r="A999" s="5" t="s">
        <v>1362</v>
      </c>
      <c r="B999" s="6">
        <v>44965.51896898148</v>
      </c>
      <c r="C999" s="5" t="s">
        <v>45</v>
      </c>
      <c r="D999" s="10"/>
      <c r="E999" s="8"/>
      <c r="F999" s="9">
        <v>12131.4</v>
      </c>
      <c r="I999" s="10" t="s">
        <v>9</v>
      </c>
      <c r="J999" s="8" t="s">
        <v>48</v>
      </c>
    </row>
    <row r="1000" spans="1:10">
      <c r="A1000" s="5" t="s">
        <v>1362</v>
      </c>
      <c r="B1000" s="6">
        <v>44965.51896898148</v>
      </c>
      <c r="C1000" s="5" t="s">
        <v>45</v>
      </c>
      <c r="D1000" s="10"/>
      <c r="E1000" s="8"/>
      <c r="F1000" s="9">
        <v>15911.6</v>
      </c>
      <c r="I1000" s="10" t="s">
        <v>9</v>
      </c>
      <c r="J1000" s="5" t="s">
        <v>49</v>
      </c>
    </row>
    <row r="1001" spans="1:10">
      <c r="A1001" s="5" t="s">
        <v>1362</v>
      </c>
      <c r="B1001" s="6">
        <v>44965.51896898148</v>
      </c>
      <c r="C1001" s="5" t="s">
        <v>45</v>
      </c>
      <c r="D1001" s="10"/>
      <c r="E1001" s="8"/>
      <c r="F1001" s="9">
        <v>10103.9</v>
      </c>
      <c r="I1001" s="10" t="s">
        <v>9</v>
      </c>
      <c r="J1001" s="8" t="s">
        <v>50</v>
      </c>
    </row>
    <row r="1002" spans="1:10">
      <c r="A1002" s="5" t="s">
        <v>1362</v>
      </c>
      <c r="B1002" s="6">
        <v>44965.51896898148</v>
      </c>
      <c r="C1002" s="5" t="s">
        <v>45</v>
      </c>
      <c r="D1002" s="10"/>
      <c r="E1002" s="8"/>
      <c r="F1002" s="9">
        <v>7945.1</v>
      </c>
      <c r="I1002" s="10" t="s">
        <v>9</v>
      </c>
      <c r="J1002" s="8" t="s">
        <v>51</v>
      </c>
    </row>
    <row r="1003" spans="1:10">
      <c r="A1003" s="5" t="s">
        <v>1362</v>
      </c>
      <c r="B1003" s="6">
        <v>44965.51896898148</v>
      </c>
      <c r="C1003" s="5" t="s">
        <v>45</v>
      </c>
      <c r="D1003" s="10"/>
      <c r="E1003" s="8"/>
      <c r="F1003" s="9">
        <v>26185</v>
      </c>
      <c r="I1003" s="10" t="s">
        <v>9</v>
      </c>
      <c r="J1003" s="5" t="s">
        <v>52</v>
      </c>
    </row>
    <row r="1004" spans="1:10">
      <c r="A1004" s="5" t="s">
        <v>1362</v>
      </c>
      <c r="B1004" s="6">
        <v>44965.51896898148</v>
      </c>
      <c r="C1004" s="5" t="s">
        <v>45</v>
      </c>
      <c r="D1004" s="10"/>
      <c r="E1004" s="8"/>
      <c r="F1004" s="9">
        <v>10834.8</v>
      </c>
      <c r="I1004" s="10" t="s">
        <v>9</v>
      </c>
      <c r="J1004" s="8" t="s">
        <v>232</v>
      </c>
    </row>
    <row r="1005" spans="1:10">
      <c r="A1005" s="5" t="s">
        <v>1362</v>
      </c>
      <c r="B1005" s="6">
        <v>44965.51896898148</v>
      </c>
      <c r="C1005" s="5" t="s">
        <v>45</v>
      </c>
      <c r="D1005" s="10"/>
      <c r="E1005" s="8"/>
      <c r="F1005" s="9">
        <v>43794</v>
      </c>
      <c r="I1005" s="10" t="s">
        <v>9</v>
      </c>
      <c r="J1005" s="8" t="s">
        <v>54</v>
      </c>
    </row>
    <row r="1006" spans="1:10">
      <c r="A1006" s="5" t="s">
        <v>1362</v>
      </c>
      <c r="B1006" s="6">
        <v>44965.51896898148</v>
      </c>
      <c r="C1006" s="5" t="s">
        <v>45</v>
      </c>
      <c r="D1006" s="10"/>
      <c r="E1006" s="8"/>
      <c r="F1006" s="9">
        <v>197</v>
      </c>
      <c r="I1006" s="10" t="s">
        <v>9</v>
      </c>
      <c r="J1006" s="5" t="s">
        <v>330</v>
      </c>
    </row>
    <row r="1007" spans="1:10">
      <c r="A1007" s="5" t="s">
        <v>1362</v>
      </c>
      <c r="B1007" s="6">
        <v>44965.51896898148</v>
      </c>
      <c r="C1007" s="5" t="s">
        <v>45</v>
      </c>
      <c r="D1007" s="10"/>
      <c r="E1007" s="8"/>
      <c r="F1007" s="9">
        <v>12649.4</v>
      </c>
      <c r="I1007" s="10" t="s">
        <v>9</v>
      </c>
      <c r="J1007" s="8" t="s">
        <v>56</v>
      </c>
    </row>
    <row r="1008" spans="1:10">
      <c r="A1008" s="5" t="s">
        <v>1362</v>
      </c>
      <c r="B1008" s="6">
        <v>44965.51896898148</v>
      </c>
      <c r="C1008" s="5" t="s">
        <v>45</v>
      </c>
      <c r="D1008" s="10"/>
      <c r="E1008" s="8"/>
      <c r="F1008" s="9">
        <v>5721.4</v>
      </c>
      <c r="I1008" s="10" t="s">
        <v>9</v>
      </c>
      <c r="J1008" s="8" t="s">
        <v>57</v>
      </c>
    </row>
    <row r="1009" spans="1:10">
      <c r="A1009" s="5" t="s">
        <v>1362</v>
      </c>
      <c r="B1009" s="6">
        <v>44965.51896898148</v>
      </c>
      <c r="C1009" s="5" t="s">
        <v>45</v>
      </c>
      <c r="D1009" s="10"/>
      <c r="E1009" s="8"/>
      <c r="F1009" s="9">
        <v>6119.4</v>
      </c>
      <c r="I1009" s="10" t="s">
        <v>9</v>
      </c>
      <c r="J1009" s="8" t="s">
        <v>46</v>
      </c>
    </row>
    <row r="1010" spans="1:10">
      <c r="A1010" s="11" t="s">
        <v>22</v>
      </c>
      <c r="B1010" s="3"/>
      <c r="C1010" s="3"/>
      <c r="D1010" s="7"/>
      <c r="E1010" s="8"/>
      <c r="F1010" s="54">
        <f>SUM(F999:G1009)</f>
        <v>151593</v>
      </c>
      <c r="I1010" s="10"/>
      <c r="J1010" s="5"/>
    </row>
    <row r="1011" spans="1:10" ht="15.75">
      <c r="A1011" s="13" t="s">
        <v>23</v>
      </c>
      <c r="B1011" s="13" t="s">
        <v>24</v>
      </c>
      <c r="C1011" s="13" t="s">
        <v>25</v>
      </c>
      <c r="D1011" s="14">
        <v>112732590</v>
      </c>
      <c r="E1011" s="8"/>
      <c r="F1011" s="9"/>
      <c r="I1011" s="10"/>
      <c r="J1011" s="5"/>
    </row>
    <row r="1012" spans="1:10">
      <c r="A1012" s="5"/>
      <c r="B1012" s="6"/>
      <c r="C1012" s="5"/>
      <c r="D1012" s="7"/>
      <c r="E1012" s="8"/>
      <c r="F1012" s="9"/>
      <c r="I1012" s="10"/>
      <c r="J1012" s="5"/>
    </row>
    <row r="1013" spans="1:10">
      <c r="A1013" s="5"/>
      <c r="B1013" s="6"/>
      <c r="C1013" s="5"/>
      <c r="D1013" s="7"/>
      <c r="E1013" s="8"/>
      <c r="F1013" s="9"/>
      <c r="I1013" s="10"/>
      <c r="J1013" s="5"/>
    </row>
    <row r="1014" spans="1:10">
      <c r="A1014" s="5" t="s">
        <v>1361</v>
      </c>
      <c r="B1014" s="6">
        <v>44965.716026550923</v>
      </c>
      <c r="C1014" s="5" t="s">
        <v>45</v>
      </c>
      <c r="D1014" s="15">
        <v>45133156188</v>
      </c>
      <c r="E1014" s="8" t="s">
        <v>27</v>
      </c>
      <c r="H1014" s="9">
        <v>5095</v>
      </c>
      <c r="I1014" s="5" t="s">
        <v>28</v>
      </c>
      <c r="J1014" s="8" t="s">
        <v>55</v>
      </c>
    </row>
    <row r="1015" spans="1:10">
      <c r="A1015" s="5" t="s">
        <v>1360</v>
      </c>
      <c r="B1015" s="6">
        <v>44965.716026550923</v>
      </c>
      <c r="C1015" s="5" t="s">
        <v>45</v>
      </c>
      <c r="D1015" s="15">
        <v>45163246975</v>
      </c>
      <c r="E1015" s="8" t="s">
        <v>27</v>
      </c>
      <c r="H1015" s="9">
        <v>2313</v>
      </c>
      <c r="I1015" s="5" t="s">
        <v>28</v>
      </c>
      <c r="J1015" s="8" t="s">
        <v>55</v>
      </c>
    </row>
    <row r="1016" spans="1:10">
      <c r="A1016" s="5" t="s">
        <v>1360</v>
      </c>
      <c r="B1016" s="6">
        <v>44965.716026550923</v>
      </c>
      <c r="C1016" s="5" t="s">
        <v>45</v>
      </c>
      <c r="D1016" s="15">
        <v>51217585365</v>
      </c>
      <c r="E1016" s="8" t="s">
        <v>27</v>
      </c>
      <c r="H1016" s="9">
        <v>81689.33</v>
      </c>
      <c r="I1016" s="5" t="s">
        <v>28</v>
      </c>
      <c r="J1016" s="8" t="s">
        <v>55</v>
      </c>
    </row>
    <row r="1017" spans="1:10">
      <c r="A1017" s="5" t="s">
        <v>1360</v>
      </c>
      <c r="B1017" s="6">
        <v>44965.716026550923</v>
      </c>
      <c r="C1017" s="5" t="s">
        <v>45</v>
      </c>
      <c r="D1017" s="7">
        <v>583113</v>
      </c>
      <c r="E1017" s="8" t="s">
        <v>27</v>
      </c>
      <c r="H1017" s="9">
        <v>21859</v>
      </c>
      <c r="I1017" s="5" t="s">
        <v>28</v>
      </c>
      <c r="J1017" s="5" t="s">
        <v>63</v>
      </c>
    </row>
    <row r="1018" spans="1:10">
      <c r="A1018" s="5" t="s">
        <v>1360</v>
      </c>
      <c r="B1018" s="6">
        <v>44965.716026550923</v>
      </c>
      <c r="C1018" s="5" t="s">
        <v>45</v>
      </c>
      <c r="D1018" s="7">
        <v>547056</v>
      </c>
      <c r="E1018" s="8" t="s">
        <v>27</v>
      </c>
      <c r="H1018" s="9">
        <v>11136.9</v>
      </c>
      <c r="I1018" s="5" t="s">
        <v>28</v>
      </c>
      <c r="J1018" s="5" t="s">
        <v>62</v>
      </c>
    </row>
    <row r="1019" spans="1:10">
      <c r="A1019" s="5" t="s">
        <v>1360</v>
      </c>
      <c r="B1019" s="6">
        <v>44965.716026550923</v>
      </c>
      <c r="C1019" s="5" t="s">
        <v>45</v>
      </c>
      <c r="D1019" s="15">
        <v>45133160211</v>
      </c>
      <c r="E1019" s="8" t="s">
        <v>27</v>
      </c>
      <c r="H1019" s="9">
        <v>18785.599999999999</v>
      </c>
      <c r="I1019" s="5" t="s">
        <v>28</v>
      </c>
      <c r="J1019" s="5" t="s">
        <v>63</v>
      </c>
    </row>
    <row r="1020" spans="1:10">
      <c r="A1020" s="5" t="s">
        <v>1360</v>
      </c>
      <c r="B1020" s="6">
        <v>44965.716026550923</v>
      </c>
      <c r="C1020" s="5" t="s">
        <v>45</v>
      </c>
      <c r="D1020" s="7">
        <v>417095</v>
      </c>
      <c r="E1020" s="8" t="s">
        <v>27</v>
      </c>
      <c r="H1020" s="9">
        <v>48634.400000000001</v>
      </c>
      <c r="I1020" s="5" t="s">
        <v>28</v>
      </c>
      <c r="J1020" s="5" t="s">
        <v>64</v>
      </c>
    </row>
    <row r="1021" spans="1:10">
      <c r="A1021" s="5" t="s">
        <v>1360</v>
      </c>
      <c r="B1021" s="6">
        <v>44965.716026550923</v>
      </c>
      <c r="C1021" s="5" t="s">
        <v>45</v>
      </c>
      <c r="D1021" s="7"/>
      <c r="E1021" s="8"/>
      <c r="F1021" s="9">
        <v>152.80000000000001</v>
      </c>
      <c r="I1021" s="10" t="s">
        <v>9</v>
      </c>
      <c r="J1021" s="5" t="s">
        <v>53</v>
      </c>
    </row>
    <row r="1022" spans="1:10">
      <c r="A1022" s="5" t="s">
        <v>1360</v>
      </c>
      <c r="B1022" s="6">
        <v>44965.716026550923</v>
      </c>
      <c r="C1022" s="5" t="s">
        <v>45</v>
      </c>
      <c r="D1022" s="7"/>
      <c r="E1022" s="8"/>
      <c r="F1022" s="9">
        <v>0.5</v>
      </c>
      <c r="I1022" s="10" t="s">
        <v>9</v>
      </c>
      <c r="J1022" s="8" t="s">
        <v>55</v>
      </c>
    </row>
    <row r="1023" spans="1:10">
      <c r="A1023" s="5" t="s">
        <v>1360</v>
      </c>
      <c r="B1023" s="6">
        <v>44965.716026550923</v>
      </c>
      <c r="C1023" s="5" t="s">
        <v>45</v>
      </c>
      <c r="D1023" s="7"/>
      <c r="E1023" s="8"/>
      <c r="F1023" s="9">
        <v>12421.6</v>
      </c>
      <c r="I1023" s="10" t="s">
        <v>9</v>
      </c>
      <c r="J1023" s="8" t="s">
        <v>58</v>
      </c>
    </row>
    <row r="1024" spans="1:10">
      <c r="A1024" s="11" t="s">
        <v>22</v>
      </c>
      <c r="B1024" s="3"/>
      <c r="C1024" s="3"/>
      <c r="D1024" s="7"/>
      <c r="E1024" s="8"/>
      <c r="F1024" s="54">
        <f>SUM(F1014:G1023)</f>
        <v>12574.9</v>
      </c>
      <c r="I1024" s="10"/>
      <c r="J1024" s="5"/>
    </row>
    <row r="1025" spans="1:10" ht="15.75">
      <c r="A1025" s="13" t="s">
        <v>23</v>
      </c>
      <c r="B1025" s="13" t="s">
        <v>24</v>
      </c>
      <c r="C1025" s="13" t="s">
        <v>25</v>
      </c>
      <c r="D1025" s="14">
        <v>112734065</v>
      </c>
      <c r="E1025" s="8"/>
      <c r="F1025" s="9"/>
      <c r="I1025" s="10"/>
      <c r="J1025" s="5"/>
    </row>
    <row r="1028" spans="1:10">
      <c r="A1028" s="1" t="s">
        <v>0</v>
      </c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>
      <c r="A1029" s="3" t="s">
        <v>1394</v>
      </c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>
      <c r="A1030" s="95" t="s">
        <v>0</v>
      </c>
      <c r="B1030" s="95" t="s">
        <v>2</v>
      </c>
      <c r="C1030" s="95" t="s">
        <v>3</v>
      </c>
      <c r="D1030" s="95" t="s">
        <v>4</v>
      </c>
      <c r="E1030" s="95" t="s">
        <v>5</v>
      </c>
      <c r="F1030" s="97" t="s">
        <v>6</v>
      </c>
      <c r="G1030" s="98"/>
      <c r="H1030" s="99"/>
      <c r="I1030" s="95" t="s">
        <v>7</v>
      </c>
      <c r="J1030" s="95" t="s">
        <v>8</v>
      </c>
    </row>
    <row r="1031" spans="1:10">
      <c r="A1031" s="96"/>
      <c r="B1031" s="96"/>
      <c r="C1031" s="96"/>
      <c r="D1031" s="96"/>
      <c r="E1031" s="96"/>
      <c r="F1031" s="4" t="s">
        <v>9</v>
      </c>
      <c r="G1031" s="4" t="s">
        <v>10</v>
      </c>
      <c r="H1031" s="4" t="s">
        <v>11</v>
      </c>
      <c r="I1031" s="96"/>
      <c r="J1031" s="96"/>
    </row>
    <row r="1032" spans="1:10">
      <c r="A1032" s="5" t="s">
        <v>1400</v>
      </c>
      <c r="B1032" s="6">
        <v>44966.530998344904</v>
      </c>
      <c r="C1032" s="5" t="s">
        <v>45</v>
      </c>
      <c r="D1032" s="10"/>
      <c r="E1032" s="8"/>
      <c r="F1032" s="9">
        <v>13654.8</v>
      </c>
      <c r="I1032" s="10" t="s">
        <v>9</v>
      </c>
      <c r="J1032" s="8" t="s">
        <v>48</v>
      </c>
    </row>
    <row r="1033" spans="1:10">
      <c r="A1033" s="5" t="s">
        <v>1400</v>
      </c>
      <c r="B1033" s="6">
        <v>44966.530998344904</v>
      </c>
      <c r="C1033" s="5" t="s">
        <v>45</v>
      </c>
      <c r="D1033" s="10"/>
      <c r="E1033" s="8"/>
      <c r="F1033" s="9">
        <v>13785.5</v>
      </c>
      <c r="I1033" s="10" t="s">
        <v>9</v>
      </c>
      <c r="J1033" s="5" t="s">
        <v>49</v>
      </c>
    </row>
    <row r="1034" spans="1:10">
      <c r="A1034" s="5" t="s">
        <v>1400</v>
      </c>
      <c r="B1034" s="6">
        <v>44966.530998344904</v>
      </c>
      <c r="C1034" s="5" t="s">
        <v>45</v>
      </c>
      <c r="D1034" s="10"/>
      <c r="E1034" s="8"/>
      <c r="F1034" s="9">
        <v>10030.9</v>
      </c>
      <c r="I1034" s="10" t="s">
        <v>9</v>
      </c>
      <c r="J1034" s="8" t="s">
        <v>50</v>
      </c>
    </row>
    <row r="1035" spans="1:10">
      <c r="A1035" s="5" t="s">
        <v>1400</v>
      </c>
      <c r="B1035" s="6">
        <v>44966.530998344904</v>
      </c>
      <c r="C1035" s="5" t="s">
        <v>45</v>
      </c>
      <c r="D1035" s="10"/>
      <c r="E1035" s="8"/>
      <c r="F1035" s="9">
        <v>4789.7</v>
      </c>
      <c r="I1035" s="10" t="s">
        <v>9</v>
      </c>
      <c r="J1035" s="8" t="s">
        <v>51</v>
      </c>
    </row>
    <row r="1036" spans="1:10">
      <c r="A1036" s="5" t="s">
        <v>1400</v>
      </c>
      <c r="B1036" s="6">
        <v>44966.530998344904</v>
      </c>
      <c r="C1036" s="5" t="s">
        <v>45</v>
      </c>
      <c r="D1036" s="10"/>
      <c r="E1036" s="8"/>
      <c r="F1036" s="9">
        <v>29093.599999999999</v>
      </c>
      <c r="I1036" s="10" t="s">
        <v>9</v>
      </c>
      <c r="J1036" s="5" t="s">
        <v>52</v>
      </c>
    </row>
    <row r="1037" spans="1:10">
      <c r="A1037" s="5" t="s">
        <v>1400</v>
      </c>
      <c r="B1037" s="6">
        <v>44966.530998344904</v>
      </c>
      <c r="C1037" s="5" t="s">
        <v>45</v>
      </c>
      <c r="D1037" s="10"/>
      <c r="E1037" s="8"/>
      <c r="F1037" s="9">
        <v>19096.3</v>
      </c>
      <c r="I1037" s="10" t="s">
        <v>9</v>
      </c>
      <c r="J1037" s="8" t="s">
        <v>232</v>
      </c>
    </row>
    <row r="1038" spans="1:10">
      <c r="A1038" s="5" t="s">
        <v>1400</v>
      </c>
      <c r="B1038" s="6">
        <v>44966.530998344904</v>
      </c>
      <c r="C1038" s="5" t="s">
        <v>45</v>
      </c>
      <c r="D1038" s="10"/>
      <c r="E1038" s="8"/>
      <c r="F1038" s="9">
        <v>31110.3</v>
      </c>
      <c r="I1038" s="10" t="s">
        <v>9</v>
      </c>
      <c r="J1038" s="8" t="s">
        <v>54</v>
      </c>
    </row>
    <row r="1039" spans="1:10">
      <c r="A1039" s="5" t="s">
        <v>1400</v>
      </c>
      <c r="B1039" s="6">
        <v>44966.530998344904</v>
      </c>
      <c r="C1039" s="5" t="s">
        <v>45</v>
      </c>
      <c r="D1039" s="10"/>
      <c r="E1039" s="8"/>
      <c r="F1039" s="9">
        <v>27860.6</v>
      </c>
      <c r="I1039" s="10" t="s">
        <v>9</v>
      </c>
      <c r="J1039" s="8" t="s">
        <v>56</v>
      </c>
    </row>
    <row r="1040" spans="1:10">
      <c r="A1040" s="5" t="s">
        <v>1400</v>
      </c>
      <c r="B1040" s="6">
        <v>44966.530998344904</v>
      </c>
      <c r="C1040" s="5" t="s">
        <v>45</v>
      </c>
      <c r="D1040" s="10"/>
      <c r="E1040" s="8"/>
      <c r="F1040" s="9">
        <v>17521.400000000001</v>
      </c>
      <c r="I1040" s="10" t="s">
        <v>9</v>
      </c>
      <c r="J1040" s="8" t="s">
        <v>57</v>
      </c>
    </row>
    <row r="1041" spans="1:10">
      <c r="A1041" s="5" t="s">
        <v>1400</v>
      </c>
      <c r="B1041" s="6">
        <v>44966.530998344904</v>
      </c>
      <c r="C1041" s="5" t="s">
        <v>45</v>
      </c>
      <c r="D1041" s="10"/>
      <c r="E1041" s="8"/>
      <c r="F1041" s="9">
        <v>29796.9</v>
      </c>
      <c r="I1041" s="10" t="s">
        <v>9</v>
      </c>
      <c r="J1041" s="8" t="s">
        <v>46</v>
      </c>
    </row>
    <row r="1042" spans="1:10">
      <c r="A1042" s="5" t="s">
        <v>1400</v>
      </c>
      <c r="B1042" s="6">
        <v>44966.530998344904</v>
      </c>
      <c r="C1042" s="5" t="s">
        <v>45</v>
      </c>
      <c r="D1042" s="10"/>
      <c r="E1042" s="8"/>
      <c r="F1042" s="9">
        <v>12978</v>
      </c>
      <c r="I1042" s="10" t="s">
        <v>9</v>
      </c>
      <c r="J1042" s="8" t="s">
        <v>58</v>
      </c>
    </row>
    <row r="1043" spans="1:10">
      <c r="A1043" s="5" t="s">
        <v>1400</v>
      </c>
      <c r="B1043" s="6">
        <v>44966.530998344904</v>
      </c>
      <c r="C1043" s="5" t="s">
        <v>45</v>
      </c>
      <c r="D1043" s="10"/>
      <c r="E1043" s="8"/>
      <c r="F1043" s="9">
        <v>23658.1</v>
      </c>
      <c r="I1043" s="10" t="s">
        <v>9</v>
      </c>
      <c r="J1043" s="8" t="s">
        <v>59</v>
      </c>
    </row>
    <row r="1044" spans="1:10">
      <c r="A1044" s="11" t="s">
        <v>22</v>
      </c>
      <c r="B1044" s="3"/>
      <c r="C1044" s="3"/>
      <c r="D1044" s="7"/>
      <c r="E1044" s="8"/>
      <c r="F1044" s="37">
        <f>SUM(F1032:G1043)</f>
        <v>233376.1</v>
      </c>
      <c r="G1044" s="9"/>
      <c r="I1044" s="10"/>
      <c r="J1044" s="8"/>
    </row>
    <row r="1045" spans="1:10" ht="15.75">
      <c r="A1045" s="13" t="s">
        <v>23</v>
      </c>
      <c r="B1045" s="13" t="s">
        <v>24</v>
      </c>
      <c r="C1045" s="13" t="s">
        <v>25</v>
      </c>
      <c r="D1045" s="14">
        <v>112734076</v>
      </c>
      <c r="E1045" s="8"/>
      <c r="G1045" s="9"/>
      <c r="I1045" s="10"/>
      <c r="J1045" s="8"/>
    </row>
    <row r="1046" spans="1:10">
      <c r="A1046" s="5"/>
      <c r="B1046" s="6"/>
      <c r="C1046" s="5"/>
      <c r="D1046" s="7"/>
      <c r="E1046" s="8"/>
      <c r="G1046" s="9"/>
      <c r="I1046" s="10"/>
      <c r="J1046" s="8"/>
    </row>
    <row r="1047" spans="1:10">
      <c r="A1047" s="5"/>
      <c r="B1047" s="6"/>
      <c r="C1047" s="5"/>
      <c r="D1047" s="7"/>
      <c r="E1047" s="8"/>
      <c r="G1047" s="9"/>
      <c r="I1047" s="10"/>
      <c r="J1047" s="8"/>
    </row>
    <row r="1048" spans="1:10">
      <c r="A1048" s="5" t="s">
        <v>1399</v>
      </c>
      <c r="B1048" s="6">
        <v>44966.687043275466</v>
      </c>
      <c r="C1048" s="5" t="s">
        <v>45</v>
      </c>
      <c r="D1048" s="7">
        <v>443452</v>
      </c>
      <c r="E1048" s="8" t="s">
        <v>27</v>
      </c>
      <c r="H1048" s="9">
        <v>13287.6</v>
      </c>
      <c r="I1048" s="5" t="s">
        <v>28</v>
      </c>
      <c r="J1048" s="5" t="s">
        <v>62</v>
      </c>
    </row>
    <row r="1049" spans="1:10">
      <c r="A1049" s="5" t="s">
        <v>1399</v>
      </c>
      <c r="B1049" s="6">
        <v>44966.687043275466</v>
      </c>
      <c r="C1049" s="5" t="s">
        <v>45</v>
      </c>
      <c r="D1049" s="7">
        <v>192802</v>
      </c>
      <c r="E1049" s="8" t="s">
        <v>27</v>
      </c>
      <c r="H1049" s="9">
        <v>39900</v>
      </c>
      <c r="I1049" s="5" t="s">
        <v>28</v>
      </c>
      <c r="J1049" s="5" t="s">
        <v>63</v>
      </c>
    </row>
    <row r="1050" spans="1:10">
      <c r="A1050" s="5" t="s">
        <v>1399</v>
      </c>
      <c r="B1050" s="6">
        <v>44966.687043275466</v>
      </c>
      <c r="C1050" s="5" t="s">
        <v>45</v>
      </c>
      <c r="D1050" s="7">
        <v>473704</v>
      </c>
      <c r="E1050" s="8" t="s">
        <v>27</v>
      </c>
      <c r="H1050" s="9">
        <v>19545.400000000001</v>
      </c>
      <c r="I1050" s="5" t="s">
        <v>28</v>
      </c>
      <c r="J1050" s="5" t="s">
        <v>63</v>
      </c>
    </row>
    <row r="1051" spans="1:10">
      <c r="A1051" s="5" t="s">
        <v>1399</v>
      </c>
      <c r="B1051" s="6">
        <v>44966.687043275466</v>
      </c>
      <c r="C1051" s="5" t="s">
        <v>45</v>
      </c>
      <c r="D1051" s="15">
        <v>45143529220</v>
      </c>
      <c r="E1051" s="8" t="s">
        <v>27</v>
      </c>
      <c r="H1051" s="9">
        <v>4090.32</v>
      </c>
      <c r="I1051" s="5" t="s">
        <v>28</v>
      </c>
      <c r="J1051" s="8" t="s">
        <v>55</v>
      </c>
    </row>
    <row r="1052" spans="1:10">
      <c r="A1052" s="5" t="s">
        <v>1399</v>
      </c>
      <c r="B1052" s="6">
        <v>44966.687043275466</v>
      </c>
      <c r="C1052" s="5" t="s">
        <v>45</v>
      </c>
      <c r="D1052" s="7">
        <v>583257</v>
      </c>
      <c r="E1052" s="8" t="s">
        <v>27</v>
      </c>
      <c r="H1052" s="9">
        <v>70700</v>
      </c>
      <c r="I1052" s="5" t="s">
        <v>28</v>
      </c>
      <c r="J1052" s="8" t="s">
        <v>55</v>
      </c>
    </row>
    <row r="1053" spans="1:10">
      <c r="A1053" s="5" t="s">
        <v>1399</v>
      </c>
      <c r="B1053" s="6">
        <v>44966.687043275466</v>
      </c>
      <c r="C1053" s="5" t="s">
        <v>45</v>
      </c>
      <c r="D1053" s="7">
        <v>583254</v>
      </c>
      <c r="E1053" s="8" t="s">
        <v>27</v>
      </c>
      <c r="H1053" s="9">
        <v>20000</v>
      </c>
      <c r="I1053" s="5" t="s">
        <v>28</v>
      </c>
      <c r="J1053" s="5" t="s">
        <v>64</v>
      </c>
    </row>
    <row r="1054" spans="1:10">
      <c r="A1054" s="5" t="s">
        <v>1399</v>
      </c>
      <c r="B1054" s="6">
        <v>44966.687043275466</v>
      </c>
      <c r="C1054" s="5" t="s">
        <v>45</v>
      </c>
      <c r="D1054" s="7"/>
      <c r="E1054" s="8"/>
      <c r="F1054" s="9">
        <v>27681</v>
      </c>
      <c r="I1054" s="10" t="s">
        <v>9</v>
      </c>
      <c r="J1054" s="5" t="s">
        <v>64</v>
      </c>
    </row>
    <row r="1055" spans="1:10">
      <c r="A1055" s="11" t="s">
        <v>22</v>
      </c>
      <c r="B1055" s="3"/>
      <c r="C1055" s="3"/>
      <c r="D1055" s="7"/>
      <c r="E1055" s="8"/>
      <c r="G1055" s="9"/>
      <c r="I1055" s="10"/>
      <c r="J1055" s="8"/>
    </row>
    <row r="1056" spans="1:10" ht="15.75">
      <c r="A1056" s="13" t="s">
        <v>23</v>
      </c>
      <c r="B1056" s="13" t="s">
        <v>24</v>
      </c>
      <c r="C1056" s="13" t="s">
        <v>25</v>
      </c>
      <c r="D1056" s="14">
        <v>112736362</v>
      </c>
      <c r="E1056" s="8"/>
      <c r="G1056" s="9"/>
      <c r="I1056" s="10"/>
      <c r="J1056" s="8"/>
    </row>
    <row r="1059" spans="1:10">
      <c r="A1059" s="1" t="s">
        <v>0</v>
      </c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>
      <c r="A1060" s="3" t="s">
        <v>1433</v>
      </c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>
      <c r="A1061" s="95" t="s">
        <v>0</v>
      </c>
      <c r="B1061" s="95" t="s">
        <v>2</v>
      </c>
      <c r="C1061" s="95" t="s">
        <v>3</v>
      </c>
      <c r="D1061" s="95" t="s">
        <v>4</v>
      </c>
      <c r="E1061" s="95" t="s">
        <v>5</v>
      </c>
      <c r="F1061" s="97" t="s">
        <v>6</v>
      </c>
      <c r="G1061" s="98"/>
      <c r="H1061" s="99"/>
      <c r="I1061" s="95" t="s">
        <v>7</v>
      </c>
      <c r="J1061" s="95" t="s">
        <v>8</v>
      </c>
    </row>
    <row r="1062" spans="1:10">
      <c r="A1062" s="96"/>
      <c r="B1062" s="96"/>
      <c r="C1062" s="96"/>
      <c r="D1062" s="96"/>
      <c r="E1062" s="96"/>
      <c r="F1062" s="4" t="s">
        <v>9</v>
      </c>
      <c r="G1062" s="4" t="s">
        <v>10</v>
      </c>
      <c r="H1062" s="4" t="s">
        <v>11</v>
      </c>
      <c r="I1062" s="96"/>
      <c r="J1062" s="96"/>
    </row>
    <row r="1063" spans="1:10">
      <c r="A1063" s="5" t="s">
        <v>1443</v>
      </c>
      <c r="B1063" s="6">
        <v>44967.51145085648</v>
      </c>
      <c r="C1063" s="5" t="s">
        <v>45</v>
      </c>
      <c r="D1063" s="10"/>
      <c r="E1063" s="8"/>
      <c r="F1063" s="9">
        <v>13502.8</v>
      </c>
      <c r="I1063" s="10" t="s">
        <v>9</v>
      </c>
      <c r="J1063" s="8" t="s">
        <v>48</v>
      </c>
    </row>
    <row r="1064" spans="1:10">
      <c r="A1064" s="5" t="s">
        <v>1443</v>
      </c>
      <c r="B1064" s="6">
        <v>44967.51145085648</v>
      </c>
      <c r="C1064" s="5" t="s">
        <v>45</v>
      </c>
      <c r="D1064" s="10"/>
      <c r="E1064" s="8"/>
      <c r="F1064" s="9">
        <v>10736.4</v>
      </c>
      <c r="I1064" s="10" t="s">
        <v>9</v>
      </c>
      <c r="J1064" s="5" t="s">
        <v>49</v>
      </c>
    </row>
    <row r="1065" spans="1:10">
      <c r="A1065" s="5" t="s">
        <v>1443</v>
      </c>
      <c r="B1065" s="6">
        <v>44967.51145085648</v>
      </c>
      <c r="C1065" s="5" t="s">
        <v>45</v>
      </c>
      <c r="D1065" s="10"/>
      <c r="E1065" s="8"/>
      <c r="F1065" s="9">
        <v>8102.4</v>
      </c>
      <c r="I1065" s="10" t="s">
        <v>9</v>
      </c>
      <c r="J1065" s="8" t="s">
        <v>50</v>
      </c>
    </row>
    <row r="1066" spans="1:10">
      <c r="A1066" s="5" t="s">
        <v>1443</v>
      </c>
      <c r="B1066" s="6">
        <v>44967.51145085648</v>
      </c>
      <c r="C1066" s="5" t="s">
        <v>45</v>
      </c>
      <c r="D1066" s="10"/>
      <c r="E1066" s="8"/>
      <c r="F1066" s="9">
        <v>5363.7</v>
      </c>
      <c r="I1066" s="10" t="s">
        <v>9</v>
      </c>
      <c r="J1066" s="8" t="s">
        <v>51</v>
      </c>
    </row>
    <row r="1067" spans="1:10">
      <c r="A1067" s="5" t="s">
        <v>1443</v>
      </c>
      <c r="B1067" s="6">
        <v>44967.51145085648</v>
      </c>
      <c r="C1067" s="5" t="s">
        <v>45</v>
      </c>
      <c r="D1067" s="10"/>
      <c r="E1067" s="8"/>
      <c r="F1067" s="9">
        <v>6207.4</v>
      </c>
      <c r="I1067" s="10" t="s">
        <v>9</v>
      </c>
      <c r="J1067" s="5" t="s">
        <v>52</v>
      </c>
    </row>
    <row r="1068" spans="1:10">
      <c r="A1068" s="5" t="s">
        <v>1443</v>
      </c>
      <c r="B1068" s="6">
        <v>44967.51145085648</v>
      </c>
      <c r="C1068" s="5" t="s">
        <v>45</v>
      </c>
      <c r="D1068" s="10"/>
      <c r="E1068" s="8"/>
      <c r="F1068" s="9">
        <v>15583.5</v>
      </c>
      <c r="I1068" s="10" t="s">
        <v>9</v>
      </c>
      <c r="J1068" s="8" t="s">
        <v>232</v>
      </c>
    </row>
    <row r="1069" spans="1:10">
      <c r="A1069" s="5" t="s">
        <v>1443</v>
      </c>
      <c r="B1069" s="6">
        <v>44967.51145085648</v>
      </c>
      <c r="C1069" s="5" t="s">
        <v>45</v>
      </c>
      <c r="D1069" s="10"/>
      <c r="E1069" s="8"/>
      <c r="F1069" s="9">
        <v>23375.7</v>
      </c>
      <c r="I1069" s="10" t="s">
        <v>9</v>
      </c>
      <c r="J1069" s="8" t="s">
        <v>54</v>
      </c>
    </row>
    <row r="1070" spans="1:10">
      <c r="A1070" s="5" t="s">
        <v>1443</v>
      </c>
      <c r="B1070" s="6">
        <v>44967.51145085648</v>
      </c>
      <c r="C1070" s="5" t="s">
        <v>45</v>
      </c>
      <c r="D1070" s="10"/>
      <c r="E1070" s="8"/>
      <c r="F1070" s="9">
        <v>728.7</v>
      </c>
      <c r="I1070" s="10" t="s">
        <v>9</v>
      </c>
      <c r="J1070" s="5" t="s">
        <v>330</v>
      </c>
    </row>
    <row r="1071" spans="1:10">
      <c r="A1071" s="5" t="s">
        <v>1443</v>
      </c>
      <c r="B1071" s="6">
        <v>44967.51145085648</v>
      </c>
      <c r="C1071" s="5" t="s">
        <v>45</v>
      </c>
      <c r="D1071" s="10"/>
      <c r="E1071" s="8"/>
      <c r="F1071" s="9">
        <v>18712.5</v>
      </c>
      <c r="I1071" s="10" t="s">
        <v>9</v>
      </c>
      <c r="J1071" s="8" t="s">
        <v>56</v>
      </c>
    </row>
    <row r="1072" spans="1:10">
      <c r="A1072" s="5" t="s">
        <v>1443</v>
      </c>
      <c r="B1072" s="6">
        <v>44967.51145085648</v>
      </c>
      <c r="C1072" s="5" t="s">
        <v>45</v>
      </c>
      <c r="D1072" s="10"/>
      <c r="E1072" s="8"/>
      <c r="F1072" s="9">
        <v>15408.4</v>
      </c>
      <c r="I1072" s="10" t="s">
        <v>9</v>
      </c>
      <c r="J1072" s="8" t="s">
        <v>57</v>
      </c>
    </row>
    <row r="1073" spans="1:10">
      <c r="A1073" s="5" t="s">
        <v>1443</v>
      </c>
      <c r="B1073" s="6">
        <v>44967.51145085648</v>
      </c>
      <c r="C1073" s="5" t="s">
        <v>45</v>
      </c>
      <c r="D1073" s="10"/>
      <c r="E1073" s="8"/>
      <c r="F1073" s="9">
        <v>3913.4</v>
      </c>
      <c r="I1073" s="10" t="s">
        <v>9</v>
      </c>
      <c r="J1073" s="8" t="s">
        <v>46</v>
      </c>
    </row>
    <row r="1074" spans="1:10">
      <c r="A1074" s="5" t="s">
        <v>1443</v>
      </c>
      <c r="B1074" s="6">
        <v>44967.51145085648</v>
      </c>
      <c r="C1074" s="5" t="s">
        <v>45</v>
      </c>
      <c r="D1074" s="10"/>
      <c r="E1074" s="8"/>
      <c r="F1074" s="9">
        <v>12955.4</v>
      </c>
      <c r="I1074" s="10" t="s">
        <v>9</v>
      </c>
      <c r="J1074" s="8" t="s">
        <v>58</v>
      </c>
    </row>
    <row r="1075" spans="1:10">
      <c r="A1075" s="5" t="s">
        <v>1443</v>
      </c>
      <c r="B1075" s="6">
        <v>44967.51145085648</v>
      </c>
      <c r="C1075" s="5" t="s">
        <v>45</v>
      </c>
      <c r="D1075" s="10"/>
      <c r="E1075" s="8"/>
      <c r="F1075" s="9">
        <v>14189.1</v>
      </c>
      <c r="I1075" s="10" t="s">
        <v>9</v>
      </c>
      <c r="J1075" s="8" t="s">
        <v>59</v>
      </c>
    </row>
    <row r="1076" spans="1:10">
      <c r="A1076" s="11" t="s">
        <v>22</v>
      </c>
      <c r="B1076" s="3"/>
      <c r="C1076" s="3"/>
      <c r="D1076" s="7"/>
      <c r="E1076" s="8"/>
      <c r="F1076" s="37">
        <f>SUM(F1063:G1075)</f>
        <v>148779.4</v>
      </c>
      <c r="H1076" s="9"/>
      <c r="I1076" s="10"/>
      <c r="J1076" s="5"/>
    </row>
    <row r="1077" spans="1:10" ht="15.75">
      <c r="A1077" s="13" t="s">
        <v>23</v>
      </c>
      <c r="B1077" s="13" t="s">
        <v>24</v>
      </c>
      <c r="C1077" s="13" t="s">
        <v>25</v>
      </c>
      <c r="D1077" s="14">
        <v>112736363</v>
      </c>
      <c r="E1077" s="8"/>
      <c r="H1077" s="9"/>
      <c r="I1077" s="10"/>
      <c r="J1077" s="5"/>
    </row>
    <row r="1078" spans="1:10">
      <c r="A1078" s="5"/>
      <c r="B1078" s="6"/>
      <c r="C1078" s="5"/>
      <c r="D1078" s="7"/>
      <c r="E1078" s="8"/>
      <c r="H1078" s="9"/>
      <c r="I1078" s="10"/>
      <c r="J1078" s="5"/>
    </row>
    <row r="1079" spans="1:10">
      <c r="A1079" s="5"/>
      <c r="B1079" s="6"/>
      <c r="C1079" s="5"/>
      <c r="D1079" s="7"/>
      <c r="E1079" s="8"/>
      <c r="H1079" s="9"/>
      <c r="I1079" s="10"/>
      <c r="J1079" s="5"/>
    </row>
    <row r="1080" spans="1:10">
      <c r="A1080" s="5" t="s">
        <v>1442</v>
      </c>
      <c r="B1080" s="6">
        <v>44967.856693773145</v>
      </c>
      <c r="C1080" s="5" t="s">
        <v>45</v>
      </c>
      <c r="D1080" s="7">
        <v>241989</v>
      </c>
      <c r="E1080" s="8" t="s">
        <v>27</v>
      </c>
      <c r="H1080" s="9">
        <v>5847.18</v>
      </c>
      <c r="I1080" s="5" t="s">
        <v>28</v>
      </c>
      <c r="J1080" s="8" t="s">
        <v>55</v>
      </c>
    </row>
    <row r="1081" spans="1:10">
      <c r="A1081" s="5" t="s">
        <v>1441</v>
      </c>
      <c r="B1081" s="6">
        <v>44967.856693773145</v>
      </c>
      <c r="C1081" s="5" t="s">
        <v>45</v>
      </c>
      <c r="D1081" s="15">
        <v>45163256560</v>
      </c>
      <c r="E1081" s="8" t="s">
        <v>27</v>
      </c>
      <c r="H1081" s="9">
        <v>104.1</v>
      </c>
      <c r="I1081" s="5" t="s">
        <v>28</v>
      </c>
      <c r="J1081" s="8" t="s">
        <v>55</v>
      </c>
    </row>
    <row r="1082" spans="1:10">
      <c r="A1082" s="5" t="s">
        <v>1441</v>
      </c>
      <c r="B1082" s="6">
        <v>44967.856693773145</v>
      </c>
      <c r="C1082" s="5" t="s">
        <v>45</v>
      </c>
      <c r="D1082" s="7">
        <v>547426</v>
      </c>
      <c r="E1082" s="8" t="s">
        <v>27</v>
      </c>
      <c r="H1082" s="9">
        <v>30311.200000000001</v>
      </c>
      <c r="I1082" s="5" t="s">
        <v>28</v>
      </c>
      <c r="J1082" s="5" t="s">
        <v>63</v>
      </c>
    </row>
    <row r="1083" spans="1:10">
      <c r="A1083" s="5" t="s">
        <v>1441</v>
      </c>
      <c r="B1083" s="6">
        <v>44967.856693773145</v>
      </c>
      <c r="C1083" s="5" t="s">
        <v>45</v>
      </c>
      <c r="D1083" s="7"/>
      <c r="E1083" s="8"/>
      <c r="F1083" s="9">
        <v>16127.3</v>
      </c>
      <c r="I1083" s="10" t="s">
        <v>9</v>
      </c>
      <c r="J1083" s="8" t="s">
        <v>48</v>
      </c>
    </row>
    <row r="1084" spans="1:10">
      <c r="A1084" s="5" t="s">
        <v>1441</v>
      </c>
      <c r="B1084" s="6">
        <v>44967.856693773145</v>
      </c>
      <c r="C1084" s="5" t="s">
        <v>45</v>
      </c>
      <c r="D1084" s="7"/>
      <c r="E1084" s="8"/>
      <c r="F1084" s="9">
        <v>9871.4</v>
      </c>
      <c r="I1084" s="10" t="s">
        <v>9</v>
      </c>
      <c r="J1084" s="5" t="s">
        <v>49</v>
      </c>
    </row>
    <row r="1085" spans="1:10">
      <c r="A1085" s="5" t="s">
        <v>1441</v>
      </c>
      <c r="B1085" s="6">
        <v>44967.856693773145</v>
      </c>
      <c r="C1085" s="5" t="s">
        <v>45</v>
      </c>
      <c r="D1085" s="7"/>
      <c r="E1085" s="8"/>
      <c r="F1085" s="9">
        <v>4207.2</v>
      </c>
      <c r="I1085" s="10" t="s">
        <v>9</v>
      </c>
      <c r="J1085" s="8" t="s">
        <v>50</v>
      </c>
    </row>
    <row r="1086" spans="1:10">
      <c r="A1086" s="5" t="s">
        <v>1441</v>
      </c>
      <c r="B1086" s="6">
        <v>44967.856693773145</v>
      </c>
      <c r="C1086" s="5" t="s">
        <v>45</v>
      </c>
      <c r="D1086" s="7"/>
      <c r="E1086" s="8"/>
      <c r="F1086" s="9">
        <v>1782.9</v>
      </c>
      <c r="I1086" s="10" t="s">
        <v>9</v>
      </c>
      <c r="J1086" s="8" t="s">
        <v>51</v>
      </c>
    </row>
    <row r="1087" spans="1:10">
      <c r="A1087" s="5" t="s">
        <v>1441</v>
      </c>
      <c r="B1087" s="6">
        <v>44967.856693773145</v>
      </c>
      <c r="C1087" s="5" t="s">
        <v>45</v>
      </c>
      <c r="D1087" s="7"/>
      <c r="E1087" s="8"/>
      <c r="F1087" s="9">
        <v>17167.2</v>
      </c>
      <c r="I1087" s="10" t="s">
        <v>9</v>
      </c>
      <c r="J1087" s="5" t="s">
        <v>52</v>
      </c>
    </row>
    <row r="1088" spans="1:10">
      <c r="A1088" s="5" t="s">
        <v>1441</v>
      </c>
      <c r="B1088" s="6">
        <v>44967.856693773145</v>
      </c>
      <c r="C1088" s="5" t="s">
        <v>45</v>
      </c>
      <c r="D1088" s="7"/>
      <c r="E1088" s="8"/>
      <c r="F1088" s="9">
        <v>12361.5</v>
      </c>
      <c r="I1088" s="10" t="s">
        <v>9</v>
      </c>
      <c r="J1088" s="8" t="s">
        <v>232</v>
      </c>
    </row>
    <row r="1089" spans="1:10">
      <c r="A1089" s="5" t="s">
        <v>1441</v>
      </c>
      <c r="B1089" s="6">
        <v>44967.856693773145</v>
      </c>
      <c r="C1089" s="5" t="s">
        <v>45</v>
      </c>
      <c r="D1089" s="7"/>
      <c r="E1089" s="8"/>
      <c r="F1089" s="9">
        <v>3044.3</v>
      </c>
      <c r="I1089" s="10" t="s">
        <v>9</v>
      </c>
      <c r="J1089" s="5" t="s">
        <v>330</v>
      </c>
    </row>
    <row r="1090" spans="1:10">
      <c r="A1090" s="5" t="s">
        <v>1441</v>
      </c>
      <c r="B1090" s="6">
        <v>44967.856693773145</v>
      </c>
      <c r="C1090" s="5" t="s">
        <v>45</v>
      </c>
      <c r="D1090" s="7"/>
      <c r="E1090" s="8"/>
      <c r="F1090" s="9">
        <v>40926.199999999997</v>
      </c>
      <c r="I1090" s="10" t="s">
        <v>9</v>
      </c>
      <c r="J1090" s="5" t="s">
        <v>62</v>
      </c>
    </row>
    <row r="1091" spans="1:10">
      <c r="A1091" s="5" t="s">
        <v>1441</v>
      </c>
      <c r="B1091" s="6">
        <v>44967.856693773145</v>
      </c>
      <c r="C1091" s="5" t="s">
        <v>45</v>
      </c>
      <c r="D1091" s="7"/>
      <c r="E1091" s="8"/>
      <c r="F1091" s="9">
        <v>71056.600000000006</v>
      </c>
      <c r="I1091" s="10" t="s">
        <v>9</v>
      </c>
      <c r="J1091" s="5" t="s">
        <v>64</v>
      </c>
    </row>
    <row r="1092" spans="1:10">
      <c r="A1092" s="5" t="s">
        <v>1441</v>
      </c>
      <c r="B1092" s="6">
        <v>44967.856693773145</v>
      </c>
      <c r="C1092" s="5" t="s">
        <v>45</v>
      </c>
      <c r="D1092" s="7"/>
      <c r="E1092" s="8"/>
      <c r="F1092" s="9">
        <v>21238.400000000001</v>
      </c>
      <c r="I1092" s="10" t="s">
        <v>9</v>
      </c>
      <c r="J1092" s="8" t="s">
        <v>56</v>
      </c>
    </row>
    <row r="1093" spans="1:10">
      <c r="A1093" s="5" t="s">
        <v>1441</v>
      </c>
      <c r="B1093" s="6">
        <v>44967.856693773145</v>
      </c>
      <c r="C1093" s="5" t="s">
        <v>45</v>
      </c>
      <c r="D1093" s="7"/>
      <c r="E1093" s="8"/>
      <c r="F1093" s="9">
        <v>2632.5</v>
      </c>
      <c r="I1093" s="10" t="s">
        <v>9</v>
      </c>
      <c r="J1093" s="8" t="s">
        <v>46</v>
      </c>
    </row>
    <row r="1094" spans="1:10">
      <c r="A1094" s="5" t="s">
        <v>1441</v>
      </c>
      <c r="B1094" s="6">
        <v>44967.856693773145</v>
      </c>
      <c r="C1094" s="5" t="s">
        <v>45</v>
      </c>
      <c r="D1094" s="7"/>
      <c r="E1094" s="8"/>
      <c r="F1094" s="9">
        <v>9840</v>
      </c>
      <c r="I1094" s="10" t="s">
        <v>9</v>
      </c>
      <c r="J1094" s="8" t="s">
        <v>58</v>
      </c>
    </row>
    <row r="1095" spans="1:10">
      <c r="A1095" s="5" t="s">
        <v>1441</v>
      </c>
      <c r="B1095" s="6">
        <v>44967.856693773145</v>
      </c>
      <c r="C1095" s="5" t="s">
        <v>45</v>
      </c>
      <c r="D1095" s="7"/>
      <c r="E1095" s="8"/>
      <c r="F1095" s="9">
        <v>8632.5</v>
      </c>
      <c r="I1095" s="10" t="s">
        <v>9</v>
      </c>
      <c r="J1095" s="8" t="s">
        <v>59</v>
      </c>
    </row>
    <row r="1096" spans="1:10">
      <c r="A1096" s="11" t="s">
        <v>22</v>
      </c>
      <c r="B1096" s="3"/>
      <c r="C1096" s="3"/>
      <c r="D1096" s="7"/>
      <c r="E1096" s="8"/>
      <c r="F1096" s="37">
        <f>SUM(F1080:G1095)</f>
        <v>218888</v>
      </c>
      <c r="H1096" s="9"/>
      <c r="I1096" s="10"/>
      <c r="J1096" s="5"/>
    </row>
    <row r="1097" spans="1:10" ht="15.75">
      <c r="A1097" s="13" t="s">
        <v>23</v>
      </c>
      <c r="B1097" s="13" t="s">
        <v>24</v>
      </c>
      <c r="C1097" s="13" t="s">
        <v>25</v>
      </c>
      <c r="D1097" s="14">
        <v>112761097</v>
      </c>
      <c r="E1097" s="8"/>
      <c r="H1097" s="9"/>
      <c r="I1097" s="10"/>
      <c r="J1097" s="5"/>
    </row>
    <row r="1098" spans="1:10">
      <c r="A1098" s="5"/>
      <c r="B1098" s="6"/>
      <c r="C1098" s="5"/>
      <c r="D1098" s="7"/>
      <c r="E1098" s="8"/>
      <c r="H1098" s="9"/>
      <c r="I1098" s="10"/>
      <c r="J1098" s="5"/>
    </row>
    <row r="1099" spans="1:10">
      <c r="A1099" s="5"/>
      <c r="B1099" s="6"/>
      <c r="C1099" s="5"/>
      <c r="D1099" s="7"/>
      <c r="E1099" s="8"/>
      <c r="H1099" s="9"/>
      <c r="I1099" s="10"/>
      <c r="J1099" s="5"/>
    </row>
    <row r="1100" spans="1:10">
      <c r="A1100" s="1" t="s">
        <v>0</v>
      </c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>
      <c r="A1101" s="3" t="s">
        <v>1429</v>
      </c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>
      <c r="A1102" s="95" t="s">
        <v>0</v>
      </c>
      <c r="B1102" s="95" t="s">
        <v>2</v>
      </c>
      <c r="C1102" s="95" t="s">
        <v>3</v>
      </c>
      <c r="D1102" s="95" t="s">
        <v>4</v>
      </c>
      <c r="E1102" s="95" t="s">
        <v>5</v>
      </c>
      <c r="F1102" s="97" t="s">
        <v>6</v>
      </c>
      <c r="G1102" s="98"/>
      <c r="H1102" s="99"/>
      <c r="I1102" s="95" t="s">
        <v>7</v>
      </c>
      <c r="J1102" s="95" t="s">
        <v>8</v>
      </c>
    </row>
    <row r="1103" spans="1:10">
      <c r="A1103" s="96"/>
      <c r="B1103" s="96"/>
      <c r="C1103" s="96"/>
      <c r="D1103" s="96"/>
      <c r="E1103" s="96"/>
      <c r="F1103" s="4" t="s">
        <v>9</v>
      </c>
      <c r="G1103" s="4" t="s">
        <v>10</v>
      </c>
      <c r="H1103" s="4" t="s">
        <v>11</v>
      </c>
      <c r="I1103" s="96"/>
      <c r="J1103" s="96"/>
    </row>
    <row r="1104" spans="1:10">
      <c r="A1104" s="5" t="s">
        <v>1440</v>
      </c>
      <c r="B1104" s="6">
        <v>44968.732388576391</v>
      </c>
      <c r="C1104" s="5" t="s">
        <v>45</v>
      </c>
      <c r="D1104" s="15">
        <v>45143536931</v>
      </c>
      <c r="E1104" s="8" t="s">
        <v>27</v>
      </c>
      <c r="H1104" s="9">
        <v>3749.4</v>
      </c>
      <c r="I1104" s="5" t="s">
        <v>28</v>
      </c>
      <c r="J1104" s="8" t="s">
        <v>55</v>
      </c>
    </row>
    <row r="1105" spans="1:10">
      <c r="A1105" s="5" t="s">
        <v>1440</v>
      </c>
      <c r="B1105" s="6">
        <v>44968.732388576391</v>
      </c>
      <c r="C1105" s="5" t="s">
        <v>45</v>
      </c>
      <c r="D1105" s="7">
        <v>417535</v>
      </c>
      <c r="E1105" s="8" t="s">
        <v>27</v>
      </c>
      <c r="H1105" s="9">
        <v>2600.8000000000002</v>
      </c>
      <c r="I1105" s="5" t="s">
        <v>28</v>
      </c>
      <c r="J1105" s="5" t="s">
        <v>62</v>
      </c>
    </row>
    <row r="1106" spans="1:10">
      <c r="A1106" s="5" t="s">
        <v>1440</v>
      </c>
      <c r="B1106" s="6">
        <v>44968.732388576391</v>
      </c>
      <c r="C1106" s="5" t="s">
        <v>45</v>
      </c>
      <c r="D1106" s="7">
        <v>474036</v>
      </c>
      <c r="E1106" s="8" t="s">
        <v>27</v>
      </c>
      <c r="H1106" s="9">
        <v>2335.6</v>
      </c>
      <c r="I1106" s="5" t="s">
        <v>28</v>
      </c>
      <c r="J1106" s="5" t="s">
        <v>64</v>
      </c>
    </row>
    <row r="1107" spans="1:10">
      <c r="A1107" s="5" t="s">
        <v>1440</v>
      </c>
      <c r="B1107" s="6">
        <v>44968.732388576391</v>
      </c>
      <c r="C1107" s="5" t="s">
        <v>45</v>
      </c>
      <c r="D1107" s="7">
        <v>474048</v>
      </c>
      <c r="E1107" s="8" t="s">
        <v>27</v>
      </c>
      <c r="H1107" s="9">
        <v>19534</v>
      </c>
      <c r="I1107" s="5" t="s">
        <v>28</v>
      </c>
      <c r="J1107" s="5" t="s">
        <v>63</v>
      </c>
    </row>
    <row r="1108" spans="1:10">
      <c r="A1108" s="5" t="s">
        <v>1440</v>
      </c>
      <c r="B1108" s="6">
        <v>44968.732388576391</v>
      </c>
      <c r="C1108" s="5" t="s">
        <v>45</v>
      </c>
      <c r="D1108" s="7"/>
      <c r="E1108" s="8"/>
      <c r="F1108" s="9">
        <v>23000</v>
      </c>
      <c r="I1108" s="10" t="s">
        <v>9</v>
      </c>
      <c r="J1108" s="5" t="s">
        <v>63</v>
      </c>
    </row>
    <row r="1109" spans="1:10">
      <c r="A1109" s="11" t="s">
        <v>22</v>
      </c>
      <c r="B1109" s="3"/>
      <c r="C1109" s="3"/>
      <c r="D1109" s="7"/>
      <c r="E1109" s="8"/>
      <c r="H1109" s="9"/>
      <c r="I1109" s="10"/>
      <c r="J1109" s="5"/>
    </row>
    <row r="1110" spans="1:10" ht="15.75">
      <c r="A1110" s="13" t="s">
        <v>23</v>
      </c>
      <c r="B1110" s="13" t="s">
        <v>24</v>
      </c>
      <c r="C1110" s="13" t="s">
        <v>25</v>
      </c>
      <c r="D1110" s="14">
        <v>112761098</v>
      </c>
      <c r="E1110" s="8"/>
      <c r="H1110" s="9"/>
      <c r="I1110" s="10"/>
      <c r="J1110" s="5"/>
    </row>
    <row r="1111" spans="1:10">
      <c r="A1111" s="5"/>
      <c r="B1111" s="6"/>
      <c r="C1111" s="5"/>
      <c r="D1111" s="7"/>
      <c r="E1111" s="8"/>
      <c r="H1111" s="9"/>
      <c r="I1111" s="10"/>
      <c r="J1111" s="5"/>
    </row>
    <row r="1113" spans="1:10">
      <c r="A1113" s="1" t="s">
        <v>0</v>
      </c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>
      <c r="A1114" s="3" t="s">
        <v>1496</v>
      </c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>
      <c r="A1115" s="95" t="s">
        <v>0</v>
      </c>
      <c r="B1115" s="95" t="s">
        <v>2</v>
      </c>
      <c r="C1115" s="95" t="s">
        <v>3</v>
      </c>
      <c r="D1115" s="95" t="s">
        <v>4</v>
      </c>
      <c r="E1115" s="95" t="s">
        <v>5</v>
      </c>
      <c r="F1115" s="97" t="s">
        <v>6</v>
      </c>
      <c r="G1115" s="98"/>
      <c r="H1115" s="99"/>
      <c r="I1115" s="95" t="s">
        <v>7</v>
      </c>
      <c r="J1115" s="95" t="s">
        <v>8</v>
      </c>
    </row>
    <row r="1116" spans="1:10">
      <c r="A1116" s="96"/>
      <c r="B1116" s="96"/>
      <c r="C1116" s="96"/>
      <c r="D1116" s="96"/>
      <c r="E1116" s="96"/>
      <c r="F1116" s="4" t="s">
        <v>9</v>
      </c>
      <c r="G1116" s="4" t="s">
        <v>10</v>
      </c>
      <c r="H1116" s="4" t="s">
        <v>11</v>
      </c>
      <c r="I1116" s="96"/>
      <c r="J1116" s="96"/>
    </row>
    <row r="1117" spans="1:10">
      <c r="A1117" s="5" t="s">
        <v>1503</v>
      </c>
      <c r="B1117" s="6">
        <v>44970.524632928238</v>
      </c>
      <c r="C1117" s="5" t="s">
        <v>45</v>
      </c>
      <c r="D1117" s="10"/>
      <c r="E1117" s="8"/>
      <c r="F1117" s="9">
        <v>24873.1</v>
      </c>
      <c r="I1117" s="10" t="s">
        <v>9</v>
      </c>
      <c r="J1117" s="8" t="s">
        <v>56</v>
      </c>
    </row>
    <row r="1118" spans="1:10">
      <c r="A1118" s="5" t="s">
        <v>1502</v>
      </c>
      <c r="B1118" s="6">
        <v>44970.524632928238</v>
      </c>
      <c r="C1118" s="5" t="s">
        <v>45</v>
      </c>
      <c r="D1118" s="10"/>
      <c r="E1118" s="8"/>
      <c r="F1118" s="9">
        <v>8389.5</v>
      </c>
      <c r="I1118" s="10" t="s">
        <v>9</v>
      </c>
      <c r="J1118" s="8" t="s">
        <v>48</v>
      </c>
    </row>
    <row r="1119" spans="1:10">
      <c r="A1119" s="5" t="s">
        <v>1502</v>
      </c>
      <c r="B1119" s="6">
        <v>44970.524632928238</v>
      </c>
      <c r="C1119" s="5" t="s">
        <v>45</v>
      </c>
      <c r="D1119" s="10"/>
      <c r="E1119" s="8"/>
      <c r="F1119" s="9">
        <v>9470.7999999999993</v>
      </c>
      <c r="I1119" s="10" t="s">
        <v>9</v>
      </c>
      <c r="J1119" s="5" t="s">
        <v>49</v>
      </c>
    </row>
    <row r="1120" spans="1:10">
      <c r="A1120" s="5" t="s">
        <v>1502</v>
      </c>
      <c r="B1120" s="6">
        <v>44970.524632928238</v>
      </c>
      <c r="C1120" s="5" t="s">
        <v>45</v>
      </c>
      <c r="D1120" s="10"/>
      <c r="E1120" s="8"/>
      <c r="F1120" s="9">
        <v>4290.8</v>
      </c>
      <c r="I1120" s="10" t="s">
        <v>9</v>
      </c>
      <c r="J1120" s="8" t="s">
        <v>50</v>
      </c>
    </row>
    <row r="1121" spans="1:10">
      <c r="A1121" s="5" t="s">
        <v>1502</v>
      </c>
      <c r="B1121" s="6">
        <v>44970.524632928238</v>
      </c>
      <c r="C1121" s="5" t="s">
        <v>45</v>
      </c>
      <c r="D1121" s="10"/>
      <c r="E1121" s="8"/>
      <c r="F1121" s="9">
        <v>10076.799999999999</v>
      </c>
      <c r="I1121" s="10" t="s">
        <v>9</v>
      </c>
      <c r="J1121" s="8" t="s">
        <v>51</v>
      </c>
    </row>
    <row r="1122" spans="1:10">
      <c r="A1122" s="5" t="s">
        <v>1502</v>
      </c>
      <c r="B1122" s="6">
        <v>44970.524632928238</v>
      </c>
      <c r="C1122" s="5" t="s">
        <v>45</v>
      </c>
      <c r="D1122" s="10"/>
      <c r="E1122" s="8"/>
      <c r="F1122" s="9">
        <v>10945.1</v>
      </c>
      <c r="I1122" s="10" t="s">
        <v>9</v>
      </c>
      <c r="J1122" s="5" t="s">
        <v>52</v>
      </c>
    </row>
    <row r="1123" spans="1:10">
      <c r="A1123" s="5" t="s">
        <v>1502</v>
      </c>
      <c r="B1123" s="6">
        <v>44970.524632928238</v>
      </c>
      <c r="C1123" s="5" t="s">
        <v>45</v>
      </c>
      <c r="D1123" s="10"/>
      <c r="E1123" s="8"/>
      <c r="F1123" s="9">
        <v>451.5</v>
      </c>
      <c r="I1123" s="10" t="s">
        <v>9</v>
      </c>
      <c r="J1123" s="5" t="s">
        <v>53</v>
      </c>
    </row>
    <row r="1124" spans="1:10">
      <c r="A1124" s="5" t="s">
        <v>1502</v>
      </c>
      <c r="B1124" s="6">
        <v>44970.524632928238</v>
      </c>
      <c r="C1124" s="5" t="s">
        <v>45</v>
      </c>
      <c r="D1124" s="10"/>
      <c r="E1124" s="8"/>
      <c r="F1124" s="9">
        <v>18542.8</v>
      </c>
      <c r="I1124" s="10" t="s">
        <v>9</v>
      </c>
      <c r="J1124" s="8" t="s">
        <v>232</v>
      </c>
    </row>
    <row r="1125" spans="1:10">
      <c r="A1125" s="5" t="s">
        <v>1502</v>
      </c>
      <c r="B1125" s="6">
        <v>44970.524632928238</v>
      </c>
      <c r="C1125" s="5" t="s">
        <v>45</v>
      </c>
      <c r="D1125" s="10"/>
      <c r="E1125" s="8"/>
      <c r="F1125" s="9">
        <v>45507</v>
      </c>
      <c r="I1125" s="10" t="s">
        <v>9</v>
      </c>
      <c r="J1125" s="8" t="s">
        <v>54</v>
      </c>
    </row>
    <row r="1126" spans="1:10">
      <c r="A1126" s="5" t="s">
        <v>1502</v>
      </c>
      <c r="B1126" s="6">
        <v>44970.524632928238</v>
      </c>
      <c r="C1126" s="5" t="s">
        <v>45</v>
      </c>
      <c r="D1126" s="10"/>
      <c r="E1126" s="8"/>
      <c r="F1126" s="9">
        <v>198.5</v>
      </c>
      <c r="I1126" s="10" t="s">
        <v>9</v>
      </c>
      <c r="J1126" s="5" t="s">
        <v>330</v>
      </c>
    </row>
    <row r="1127" spans="1:10">
      <c r="A1127" s="5" t="s">
        <v>1502</v>
      </c>
      <c r="B1127" s="6">
        <v>44970.524632928238</v>
      </c>
      <c r="C1127" s="5" t="s">
        <v>45</v>
      </c>
      <c r="D1127" s="10"/>
      <c r="E1127" s="8"/>
      <c r="F1127" s="9">
        <v>19590</v>
      </c>
      <c r="I1127" s="10" t="s">
        <v>9</v>
      </c>
      <c r="J1127" s="8" t="s">
        <v>57</v>
      </c>
    </row>
    <row r="1128" spans="1:10">
      <c r="A1128" s="5" t="s">
        <v>1502</v>
      </c>
      <c r="B1128" s="6">
        <v>44970.524632928238</v>
      </c>
      <c r="C1128" s="5" t="s">
        <v>45</v>
      </c>
      <c r="D1128" s="10"/>
      <c r="E1128" s="8"/>
      <c r="F1128" s="9">
        <v>5805</v>
      </c>
      <c r="I1128" s="10" t="s">
        <v>9</v>
      </c>
      <c r="J1128" s="8" t="s">
        <v>46</v>
      </c>
    </row>
    <row r="1129" spans="1:10">
      <c r="A1129" s="5" t="s">
        <v>1502</v>
      </c>
      <c r="B1129" s="6">
        <v>44970.524632928238</v>
      </c>
      <c r="C1129" s="5" t="s">
        <v>45</v>
      </c>
      <c r="D1129" s="10"/>
      <c r="E1129" s="8"/>
      <c r="F1129" s="9">
        <v>9236.7000000000007</v>
      </c>
      <c r="I1129" s="10" t="s">
        <v>9</v>
      </c>
      <c r="J1129" s="8" t="s">
        <v>58</v>
      </c>
    </row>
    <row r="1130" spans="1:10">
      <c r="A1130" s="5" t="s">
        <v>1502</v>
      </c>
      <c r="B1130" s="6">
        <v>44970.524632928238</v>
      </c>
      <c r="C1130" s="5" t="s">
        <v>45</v>
      </c>
      <c r="D1130" s="10"/>
      <c r="E1130" s="8"/>
      <c r="F1130" s="9">
        <v>9903.9</v>
      </c>
      <c r="I1130" s="10" t="s">
        <v>9</v>
      </c>
      <c r="J1130" s="8" t="s">
        <v>59</v>
      </c>
    </row>
    <row r="1131" spans="1:10">
      <c r="A1131" s="11" t="s">
        <v>22</v>
      </c>
      <c r="B1131" s="3"/>
      <c r="C1131" s="3"/>
      <c r="D1131" s="7"/>
      <c r="E1131" s="8"/>
      <c r="F1131" s="37">
        <f>SUM(F1117:G1130)</f>
        <v>177281.50000000003</v>
      </c>
      <c r="H1131" s="9"/>
      <c r="I1131" s="10"/>
      <c r="J1131" s="5"/>
    </row>
    <row r="1132" spans="1:10" ht="15.75">
      <c r="A1132" s="13" t="s">
        <v>23</v>
      </c>
      <c r="B1132" s="13" t="s">
        <v>24</v>
      </c>
      <c r="C1132" s="13" t="s">
        <v>25</v>
      </c>
      <c r="D1132" s="14">
        <v>112761099</v>
      </c>
      <c r="E1132" s="8"/>
      <c r="H1132" s="9"/>
      <c r="I1132" s="10"/>
      <c r="J1132" s="5"/>
    </row>
    <row r="1133" spans="1:10">
      <c r="A1133" s="5"/>
      <c r="B1133" s="6"/>
      <c r="C1133" s="5"/>
      <c r="D1133" s="7"/>
      <c r="E1133" s="8"/>
      <c r="H1133" s="9"/>
      <c r="I1133" s="10"/>
      <c r="J1133" s="5"/>
    </row>
    <row r="1134" spans="1:10">
      <c r="A1134" s="5"/>
      <c r="B1134" s="6"/>
      <c r="C1134" s="5"/>
      <c r="D1134" s="7"/>
      <c r="E1134" s="8"/>
      <c r="H1134" s="9"/>
      <c r="I1134" s="10"/>
      <c r="J1134" s="5"/>
    </row>
    <row r="1135" spans="1:10">
      <c r="A1135" s="5" t="s">
        <v>1501</v>
      </c>
      <c r="B1135" s="6">
        <v>44970.836852696761</v>
      </c>
      <c r="C1135" s="5" t="s">
        <v>45</v>
      </c>
      <c r="D1135" s="7">
        <v>583731</v>
      </c>
      <c r="E1135" s="8" t="s">
        <v>27</v>
      </c>
      <c r="H1135" s="9">
        <v>47140.800000000003</v>
      </c>
      <c r="I1135" s="5" t="s">
        <v>28</v>
      </c>
      <c r="J1135" s="5" t="s">
        <v>62</v>
      </c>
    </row>
    <row r="1136" spans="1:10">
      <c r="A1136" s="5" t="s">
        <v>1501</v>
      </c>
      <c r="B1136" s="6">
        <v>44970.836852696761</v>
      </c>
      <c r="C1136" s="5" t="s">
        <v>45</v>
      </c>
      <c r="D1136" s="15">
        <v>51117579335</v>
      </c>
      <c r="E1136" s="8" t="s">
        <v>27</v>
      </c>
      <c r="H1136" s="9">
        <v>10046.41</v>
      </c>
      <c r="I1136" s="5" t="s">
        <v>28</v>
      </c>
      <c r="J1136" s="8" t="s">
        <v>55</v>
      </c>
    </row>
    <row r="1137" spans="1:10">
      <c r="A1137" s="5" t="s">
        <v>1501</v>
      </c>
      <c r="B1137" s="6">
        <v>44970.836852696761</v>
      </c>
      <c r="C1137" s="5" t="s">
        <v>45</v>
      </c>
      <c r="D1137" s="7">
        <v>474223</v>
      </c>
      <c r="E1137" s="8" t="s">
        <v>27</v>
      </c>
      <c r="H1137" s="9">
        <v>53751</v>
      </c>
      <c r="I1137" s="5" t="s">
        <v>28</v>
      </c>
      <c r="J1137" s="5" t="s">
        <v>64</v>
      </c>
    </row>
    <row r="1138" spans="1:10">
      <c r="A1138" s="5" t="s">
        <v>1501</v>
      </c>
      <c r="B1138" s="6">
        <v>44970.836852696761</v>
      </c>
      <c r="C1138" s="5" t="s">
        <v>45</v>
      </c>
      <c r="D1138" s="15">
        <v>45123303872</v>
      </c>
      <c r="E1138" s="8" t="s">
        <v>27</v>
      </c>
      <c r="H1138" s="9">
        <v>4682.28</v>
      </c>
      <c r="I1138" s="5" t="s">
        <v>28</v>
      </c>
      <c r="J1138" s="8" t="s">
        <v>55</v>
      </c>
    </row>
    <row r="1139" spans="1:10">
      <c r="A1139" s="5" t="s">
        <v>1501</v>
      </c>
      <c r="B1139" s="6">
        <v>44970.836852696761</v>
      </c>
      <c r="C1139" s="5" t="s">
        <v>45</v>
      </c>
      <c r="D1139" s="15">
        <v>51117590656</v>
      </c>
      <c r="E1139" s="8" t="s">
        <v>27</v>
      </c>
      <c r="H1139" s="9">
        <v>16919.46</v>
      </c>
      <c r="I1139" s="5" t="s">
        <v>28</v>
      </c>
      <c r="J1139" s="8" t="s">
        <v>55</v>
      </c>
    </row>
    <row r="1140" spans="1:10">
      <c r="A1140" s="5" t="s">
        <v>1501</v>
      </c>
      <c r="B1140" s="6">
        <v>44970.836852696761</v>
      </c>
      <c r="C1140" s="5" t="s">
        <v>45</v>
      </c>
      <c r="D1140" s="7">
        <v>474226</v>
      </c>
      <c r="E1140" s="8" t="s">
        <v>27</v>
      </c>
      <c r="H1140" s="9">
        <v>96706.4</v>
      </c>
      <c r="I1140" s="5" t="s">
        <v>28</v>
      </c>
      <c r="J1140" s="5" t="s">
        <v>63</v>
      </c>
    </row>
    <row r="1141" spans="1:10">
      <c r="A1141" s="5" t="s">
        <v>1501</v>
      </c>
      <c r="B1141" s="6">
        <v>44970.836852696761</v>
      </c>
      <c r="C1141" s="5" t="s">
        <v>45</v>
      </c>
      <c r="D1141" s="7"/>
      <c r="E1141" s="8"/>
      <c r="F1141" s="9">
        <v>7427</v>
      </c>
      <c r="I1141" s="10" t="s">
        <v>9</v>
      </c>
      <c r="J1141" s="8" t="s">
        <v>50</v>
      </c>
    </row>
    <row r="1142" spans="1:10">
      <c r="A1142" s="5" t="s">
        <v>1501</v>
      </c>
      <c r="B1142" s="6">
        <v>44970.836852696761</v>
      </c>
      <c r="C1142" s="5" t="s">
        <v>45</v>
      </c>
      <c r="D1142" s="7"/>
      <c r="E1142" s="8"/>
      <c r="F1142" s="9">
        <v>122.4</v>
      </c>
      <c r="I1142" s="10" t="s">
        <v>9</v>
      </c>
      <c r="J1142" s="5" t="s">
        <v>52</v>
      </c>
    </row>
    <row r="1143" spans="1:10">
      <c r="A1143" s="5" t="s">
        <v>1501</v>
      </c>
      <c r="B1143" s="6">
        <v>44970.836852696761</v>
      </c>
      <c r="C1143" s="5" t="s">
        <v>45</v>
      </c>
      <c r="D1143" s="7"/>
      <c r="E1143" s="8"/>
      <c r="F1143" s="9">
        <v>4000</v>
      </c>
      <c r="I1143" s="10" t="s">
        <v>9</v>
      </c>
      <c r="J1143" s="5" t="s">
        <v>62</v>
      </c>
    </row>
    <row r="1144" spans="1:10">
      <c r="A1144" s="5" t="s">
        <v>1501</v>
      </c>
      <c r="B1144" s="6">
        <v>44970.836852696761</v>
      </c>
      <c r="C1144" s="5" t="s">
        <v>45</v>
      </c>
      <c r="D1144" s="7"/>
      <c r="E1144" s="8"/>
      <c r="F1144" s="9">
        <v>46300.7</v>
      </c>
      <c r="I1144" s="10" t="s">
        <v>9</v>
      </c>
      <c r="J1144" s="5" t="s">
        <v>63</v>
      </c>
    </row>
    <row r="1145" spans="1:10">
      <c r="A1145" s="11" t="s">
        <v>22</v>
      </c>
      <c r="B1145" s="3"/>
      <c r="C1145" s="3"/>
      <c r="D1145" s="7"/>
      <c r="E1145" s="8"/>
      <c r="F1145" s="37">
        <f>SUM(F1135:G1144)</f>
        <v>57850.1</v>
      </c>
      <c r="H1145" s="9"/>
      <c r="I1145" s="10"/>
      <c r="J1145" s="5"/>
    </row>
    <row r="1146" spans="1:10" ht="15.75">
      <c r="A1146" s="13" t="s">
        <v>23</v>
      </c>
      <c r="B1146" s="13" t="s">
        <v>24</v>
      </c>
      <c r="C1146" s="13" t="s">
        <v>25</v>
      </c>
      <c r="D1146" s="14">
        <v>112774123</v>
      </c>
      <c r="E1146" s="8"/>
      <c r="H1146" s="9"/>
      <c r="I1146" s="10"/>
      <c r="J1146" s="5"/>
    </row>
    <row r="1147" spans="1:10">
      <c r="A1147" s="5"/>
      <c r="B1147" s="6"/>
      <c r="C1147" s="5"/>
      <c r="D1147" s="7"/>
      <c r="E1147" s="8"/>
      <c r="H1147" s="9"/>
      <c r="I1147" s="10"/>
      <c r="J1147" s="5"/>
    </row>
    <row r="1149" spans="1:10">
      <c r="A1149" s="1" t="s">
        <v>0</v>
      </c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1:10">
      <c r="A1150" s="3" t="s">
        <v>1535</v>
      </c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1:10">
      <c r="A1151" s="95" t="s">
        <v>0</v>
      </c>
      <c r="B1151" s="95" t="s">
        <v>2</v>
      </c>
      <c r="C1151" s="95" t="s">
        <v>3</v>
      </c>
      <c r="D1151" s="95" t="s">
        <v>4</v>
      </c>
      <c r="E1151" s="95" t="s">
        <v>5</v>
      </c>
      <c r="F1151" s="97" t="s">
        <v>6</v>
      </c>
      <c r="G1151" s="98"/>
      <c r="H1151" s="99"/>
      <c r="I1151" s="95" t="s">
        <v>7</v>
      </c>
      <c r="J1151" s="95" t="s">
        <v>8</v>
      </c>
    </row>
    <row r="1152" spans="1:10">
      <c r="A1152" s="96"/>
      <c r="B1152" s="96"/>
      <c r="C1152" s="96"/>
      <c r="D1152" s="96"/>
      <c r="E1152" s="96"/>
      <c r="F1152" s="4" t="s">
        <v>9</v>
      </c>
      <c r="G1152" s="4" t="s">
        <v>10</v>
      </c>
      <c r="H1152" s="4" t="s">
        <v>11</v>
      </c>
      <c r="I1152" s="96"/>
      <c r="J1152" s="96"/>
    </row>
    <row r="1153" spans="1:10">
      <c r="A1153" s="5" t="s">
        <v>1541</v>
      </c>
      <c r="B1153" s="6">
        <v>44971.502783622687</v>
      </c>
      <c r="C1153" s="5" t="s">
        <v>45</v>
      </c>
      <c r="D1153" s="10"/>
      <c r="E1153" s="8"/>
      <c r="F1153" s="9">
        <v>15204.5</v>
      </c>
      <c r="I1153" s="10" t="s">
        <v>9</v>
      </c>
      <c r="J1153" s="8" t="s">
        <v>48</v>
      </c>
    </row>
    <row r="1154" spans="1:10">
      <c r="A1154" s="5" t="s">
        <v>1541</v>
      </c>
      <c r="B1154" s="6">
        <v>44971.502783622687</v>
      </c>
      <c r="C1154" s="5" t="s">
        <v>45</v>
      </c>
      <c r="D1154" s="10"/>
      <c r="E1154" s="8"/>
      <c r="F1154" s="9">
        <v>12294.6</v>
      </c>
      <c r="I1154" s="10" t="s">
        <v>9</v>
      </c>
      <c r="J1154" s="5" t="s">
        <v>49</v>
      </c>
    </row>
    <row r="1155" spans="1:10">
      <c r="A1155" s="5" t="s">
        <v>1541</v>
      </c>
      <c r="B1155" s="6">
        <v>44971.502783622687</v>
      </c>
      <c r="C1155" s="5" t="s">
        <v>45</v>
      </c>
      <c r="D1155" s="10"/>
      <c r="E1155" s="8"/>
      <c r="F1155" s="9">
        <v>4534</v>
      </c>
      <c r="I1155" s="10" t="s">
        <v>9</v>
      </c>
      <c r="J1155" s="8" t="s">
        <v>51</v>
      </c>
    </row>
    <row r="1156" spans="1:10">
      <c r="A1156" s="5" t="s">
        <v>1541</v>
      </c>
      <c r="B1156" s="6">
        <v>44971.502783622687</v>
      </c>
      <c r="C1156" s="5" t="s">
        <v>45</v>
      </c>
      <c r="D1156" s="10"/>
      <c r="E1156" s="8"/>
      <c r="F1156" s="9">
        <v>16005.3</v>
      </c>
      <c r="I1156" s="10" t="s">
        <v>9</v>
      </c>
      <c r="J1156" s="5" t="s">
        <v>52</v>
      </c>
    </row>
    <row r="1157" spans="1:10">
      <c r="A1157" s="5" t="s">
        <v>1541</v>
      </c>
      <c r="B1157" s="6">
        <v>44971.502783622687</v>
      </c>
      <c r="C1157" s="5" t="s">
        <v>45</v>
      </c>
      <c r="D1157" s="10"/>
      <c r="E1157" s="8"/>
      <c r="F1157" s="9">
        <v>15049.8</v>
      </c>
      <c r="I1157" s="10" t="s">
        <v>9</v>
      </c>
      <c r="J1157" s="8" t="s">
        <v>232</v>
      </c>
    </row>
    <row r="1158" spans="1:10">
      <c r="A1158" s="5" t="s">
        <v>1541</v>
      </c>
      <c r="B1158" s="6">
        <v>44971.502783622687</v>
      </c>
      <c r="C1158" s="5" t="s">
        <v>45</v>
      </c>
      <c r="D1158" s="10"/>
      <c r="E1158" s="8"/>
      <c r="F1158" s="9">
        <v>16226.8</v>
      </c>
      <c r="I1158" s="10" t="s">
        <v>9</v>
      </c>
      <c r="J1158" s="8" t="s">
        <v>54</v>
      </c>
    </row>
    <row r="1159" spans="1:10">
      <c r="A1159" s="5" t="s">
        <v>1541</v>
      </c>
      <c r="B1159" s="6">
        <v>44971.502783622687</v>
      </c>
      <c r="C1159" s="5" t="s">
        <v>45</v>
      </c>
      <c r="D1159" s="10"/>
      <c r="E1159" s="8"/>
      <c r="F1159" s="9">
        <v>794</v>
      </c>
      <c r="I1159" s="10" t="s">
        <v>9</v>
      </c>
      <c r="J1159" s="5" t="s">
        <v>330</v>
      </c>
    </row>
    <row r="1160" spans="1:10">
      <c r="A1160" s="5" t="s">
        <v>1541</v>
      </c>
      <c r="B1160" s="6">
        <v>44971.502783622687</v>
      </c>
      <c r="C1160" s="5" t="s">
        <v>45</v>
      </c>
      <c r="D1160" s="10"/>
      <c r="E1160" s="8"/>
      <c r="F1160" s="9">
        <v>13481.4</v>
      </c>
      <c r="I1160" s="10" t="s">
        <v>9</v>
      </c>
      <c r="J1160" s="8" t="s">
        <v>56</v>
      </c>
    </row>
    <row r="1161" spans="1:10">
      <c r="A1161" s="5" t="s">
        <v>1541</v>
      </c>
      <c r="B1161" s="6">
        <v>44971.502783622687</v>
      </c>
      <c r="C1161" s="5" t="s">
        <v>45</v>
      </c>
      <c r="D1161" s="10"/>
      <c r="E1161" s="8"/>
      <c r="F1161" s="9">
        <v>7789.2</v>
      </c>
      <c r="I1161" s="10" t="s">
        <v>9</v>
      </c>
      <c r="J1161" s="8" t="s">
        <v>58</v>
      </c>
    </row>
    <row r="1162" spans="1:10">
      <c r="A1162" s="5" t="s">
        <v>1541</v>
      </c>
      <c r="B1162" s="6">
        <v>44971.502783622687</v>
      </c>
      <c r="C1162" s="5" t="s">
        <v>45</v>
      </c>
      <c r="D1162" s="10"/>
      <c r="E1162" s="8"/>
      <c r="F1162" s="9">
        <v>9252.5</v>
      </c>
      <c r="I1162" s="10" t="s">
        <v>9</v>
      </c>
      <c r="J1162" s="8" t="s">
        <v>59</v>
      </c>
    </row>
    <row r="1163" spans="1:10">
      <c r="A1163" s="11" t="s">
        <v>22</v>
      </c>
      <c r="B1163" s="3"/>
      <c r="C1163" s="3"/>
      <c r="D1163" s="7"/>
      <c r="E1163" s="8"/>
      <c r="F1163" s="37">
        <f>SUM(F1153:G1162)</f>
        <v>110632.09999999999</v>
      </c>
      <c r="H1163" s="9"/>
      <c r="I1163" s="10"/>
      <c r="J1163" s="5"/>
    </row>
    <row r="1164" spans="1:10" ht="15.75">
      <c r="A1164" s="13" t="s">
        <v>23</v>
      </c>
      <c r="B1164" s="13" t="s">
        <v>24</v>
      </c>
      <c r="C1164" s="13" t="s">
        <v>25</v>
      </c>
      <c r="D1164" s="14">
        <v>112774125</v>
      </c>
      <c r="E1164" s="8"/>
      <c r="H1164" s="9"/>
      <c r="I1164" s="10"/>
      <c r="J1164" s="5"/>
    </row>
    <row r="1165" spans="1:10">
      <c r="A1165" s="5"/>
      <c r="B1165" s="6"/>
      <c r="C1165" s="5"/>
      <c r="D1165" s="7"/>
      <c r="E1165" s="8"/>
      <c r="H1165" s="9"/>
      <c r="I1165" s="10"/>
      <c r="J1165" s="5"/>
    </row>
    <row r="1166" spans="1:10">
      <c r="A1166" s="5"/>
      <c r="B1166" s="6"/>
      <c r="C1166" s="5"/>
      <c r="D1166" s="7"/>
      <c r="E1166" s="8"/>
      <c r="H1166" s="9"/>
      <c r="I1166" s="10"/>
      <c r="J1166" s="5"/>
    </row>
    <row r="1167" spans="1:10">
      <c r="A1167" s="5" t="s">
        <v>1540</v>
      </c>
      <c r="B1167" s="6">
        <v>44971.808780555555</v>
      </c>
      <c r="C1167" s="5" t="s">
        <v>45</v>
      </c>
      <c r="D1167" s="7">
        <v>333942026</v>
      </c>
      <c r="E1167" s="5" t="s">
        <v>61</v>
      </c>
      <c r="H1167" s="9">
        <v>20382</v>
      </c>
      <c r="I1167" s="5" t="s">
        <v>28</v>
      </c>
      <c r="J1167" s="8" t="s">
        <v>55</v>
      </c>
    </row>
    <row r="1168" spans="1:10">
      <c r="A1168" s="5" t="s">
        <v>1540</v>
      </c>
      <c r="B1168" s="6">
        <v>44971.808780555555</v>
      </c>
      <c r="C1168" s="5" t="s">
        <v>45</v>
      </c>
      <c r="D1168" s="7">
        <v>3126568812</v>
      </c>
      <c r="E1168" s="5" t="s">
        <v>31</v>
      </c>
      <c r="H1168" s="9">
        <v>47361.46</v>
      </c>
      <c r="I1168" s="5" t="s">
        <v>28</v>
      </c>
      <c r="J1168" s="8" t="s">
        <v>55</v>
      </c>
    </row>
    <row r="1169" spans="1:10">
      <c r="A1169" s="5" t="s">
        <v>1540</v>
      </c>
      <c r="B1169" s="6">
        <v>44971.808780555555</v>
      </c>
      <c r="C1169" s="5" t="s">
        <v>45</v>
      </c>
      <c r="D1169" s="15">
        <v>45153176310</v>
      </c>
      <c r="E1169" s="8" t="s">
        <v>27</v>
      </c>
      <c r="H1169" s="9">
        <v>4125</v>
      </c>
      <c r="I1169" s="5" t="s">
        <v>28</v>
      </c>
      <c r="J1169" s="5" t="s">
        <v>63</v>
      </c>
    </row>
    <row r="1170" spans="1:10">
      <c r="A1170" s="5" t="s">
        <v>1540</v>
      </c>
      <c r="B1170" s="6">
        <v>44971.808780555555</v>
      </c>
      <c r="C1170" s="5" t="s">
        <v>45</v>
      </c>
      <c r="D1170" s="7">
        <v>38653734</v>
      </c>
      <c r="E1170" s="5" t="s">
        <v>31</v>
      </c>
      <c r="H1170" s="9">
        <v>1626</v>
      </c>
      <c r="I1170" s="5" t="s">
        <v>28</v>
      </c>
      <c r="J1170" s="8" t="s">
        <v>55</v>
      </c>
    </row>
    <row r="1171" spans="1:10">
      <c r="A1171" s="5" t="s">
        <v>1540</v>
      </c>
      <c r="B1171" s="6">
        <v>44971.808780555555</v>
      </c>
      <c r="C1171" s="5" t="s">
        <v>45</v>
      </c>
      <c r="D1171" s="15">
        <v>31274523851</v>
      </c>
      <c r="E1171" s="5" t="s">
        <v>31</v>
      </c>
      <c r="H1171" s="9">
        <v>2609.64</v>
      </c>
      <c r="I1171" s="5" t="s">
        <v>28</v>
      </c>
      <c r="J1171" s="8" t="s">
        <v>55</v>
      </c>
    </row>
    <row r="1172" spans="1:10">
      <c r="A1172" s="5" t="s">
        <v>1540</v>
      </c>
      <c r="B1172" s="6">
        <v>44971.808780555555</v>
      </c>
      <c r="C1172" s="5" t="s">
        <v>45</v>
      </c>
      <c r="D1172" s="15">
        <v>31274523852</v>
      </c>
      <c r="E1172" s="5" t="s">
        <v>31</v>
      </c>
      <c r="H1172" s="9">
        <v>32187.360000000001</v>
      </c>
      <c r="I1172" s="5" t="s">
        <v>28</v>
      </c>
      <c r="J1172" s="8" t="s">
        <v>55</v>
      </c>
    </row>
    <row r="1173" spans="1:10">
      <c r="A1173" s="5" t="s">
        <v>1540</v>
      </c>
      <c r="B1173" s="6">
        <v>44971.808780555555</v>
      </c>
      <c r="C1173" s="5" t="s">
        <v>45</v>
      </c>
      <c r="D1173" s="15">
        <v>51660842719</v>
      </c>
      <c r="E1173" s="8" t="s">
        <v>27</v>
      </c>
      <c r="H1173" s="9">
        <v>2000</v>
      </c>
      <c r="I1173" s="5" t="s">
        <v>28</v>
      </c>
      <c r="J1173" s="5" t="s">
        <v>62</v>
      </c>
    </row>
    <row r="1174" spans="1:10">
      <c r="A1174" s="5" t="s">
        <v>1540</v>
      </c>
      <c r="B1174" s="6">
        <v>44971.808780555555</v>
      </c>
      <c r="C1174" s="5" t="s">
        <v>45</v>
      </c>
      <c r="D1174" s="15">
        <v>71848378735</v>
      </c>
      <c r="E1174" s="5" t="s">
        <v>61</v>
      </c>
      <c r="H1174" s="9">
        <v>3832.74</v>
      </c>
      <c r="I1174" s="5" t="s">
        <v>28</v>
      </c>
      <c r="J1174" s="8" t="s">
        <v>55</v>
      </c>
    </row>
    <row r="1175" spans="1:10">
      <c r="A1175" s="5" t="s">
        <v>1540</v>
      </c>
      <c r="B1175" s="6">
        <v>44971.808780555555</v>
      </c>
      <c r="C1175" s="5" t="s">
        <v>45</v>
      </c>
      <c r="D1175" s="7">
        <v>3127591194</v>
      </c>
      <c r="E1175" s="5" t="s">
        <v>31</v>
      </c>
      <c r="H1175" s="9">
        <v>5714.52</v>
      </c>
      <c r="I1175" s="5" t="s">
        <v>28</v>
      </c>
      <c r="J1175" s="8" t="s">
        <v>55</v>
      </c>
    </row>
    <row r="1176" spans="1:10">
      <c r="A1176" s="5" t="s">
        <v>1540</v>
      </c>
      <c r="B1176" s="6">
        <v>44971.808780555555</v>
      </c>
      <c r="C1176" s="5" t="s">
        <v>45</v>
      </c>
      <c r="D1176" s="15">
        <v>31275911942</v>
      </c>
      <c r="E1176" s="5" t="s">
        <v>31</v>
      </c>
      <c r="H1176" s="9">
        <v>24285.48</v>
      </c>
      <c r="I1176" s="5" t="s">
        <v>28</v>
      </c>
      <c r="J1176" s="8" t="s">
        <v>55</v>
      </c>
    </row>
    <row r="1177" spans="1:10">
      <c r="A1177" s="5" t="s">
        <v>1540</v>
      </c>
      <c r="B1177" s="6">
        <v>44971.808780555555</v>
      </c>
      <c r="C1177" s="5" t="s">
        <v>45</v>
      </c>
      <c r="D1177" s="7">
        <v>474345</v>
      </c>
      <c r="E1177" s="8" t="s">
        <v>27</v>
      </c>
      <c r="H1177" s="9">
        <v>11095.2</v>
      </c>
      <c r="I1177" s="5" t="s">
        <v>28</v>
      </c>
      <c r="J1177" s="5" t="s">
        <v>63</v>
      </c>
    </row>
    <row r="1178" spans="1:10">
      <c r="A1178" s="5" t="s">
        <v>1540</v>
      </c>
      <c r="B1178" s="6">
        <v>44971.808780555555</v>
      </c>
      <c r="C1178" s="5" t="s">
        <v>45</v>
      </c>
      <c r="D1178" s="7">
        <v>583874</v>
      </c>
      <c r="E1178" s="8" t="s">
        <v>27</v>
      </c>
      <c r="H1178" s="9">
        <v>44539.199999999997</v>
      </c>
      <c r="I1178" s="5" t="s">
        <v>28</v>
      </c>
      <c r="J1178" s="5" t="s">
        <v>62</v>
      </c>
    </row>
    <row r="1179" spans="1:10">
      <c r="A1179" s="5" t="s">
        <v>1540</v>
      </c>
      <c r="B1179" s="6">
        <v>44971.808780555555</v>
      </c>
      <c r="C1179" s="5" t="s">
        <v>45</v>
      </c>
      <c r="D1179" s="7"/>
      <c r="E1179" s="8"/>
      <c r="F1179" s="9">
        <v>1000</v>
      </c>
      <c r="I1179" s="10" t="s">
        <v>9</v>
      </c>
      <c r="J1179" s="5" t="s">
        <v>62</v>
      </c>
    </row>
    <row r="1180" spans="1:10">
      <c r="A1180" s="5" t="s">
        <v>1540</v>
      </c>
      <c r="B1180" s="6">
        <v>44971.808780555555</v>
      </c>
      <c r="C1180" s="5" t="s">
        <v>45</v>
      </c>
      <c r="D1180" s="7"/>
      <c r="E1180" s="8"/>
      <c r="F1180" s="9">
        <v>72709.3</v>
      </c>
      <c r="I1180" s="10" t="s">
        <v>9</v>
      </c>
      <c r="J1180" s="5" t="s">
        <v>64</v>
      </c>
    </row>
    <row r="1181" spans="1:10">
      <c r="A1181" s="5" t="s">
        <v>1540</v>
      </c>
      <c r="B1181" s="6">
        <v>44971.808780555555</v>
      </c>
      <c r="C1181" s="5" t="s">
        <v>45</v>
      </c>
      <c r="D1181" s="7"/>
      <c r="E1181" s="8"/>
      <c r="F1181" s="9">
        <v>16475.400000000001</v>
      </c>
      <c r="I1181" s="10" t="s">
        <v>9</v>
      </c>
      <c r="J1181" s="5" t="s">
        <v>63</v>
      </c>
    </row>
    <row r="1182" spans="1:10">
      <c r="A1182" s="11" t="s">
        <v>22</v>
      </c>
      <c r="B1182" s="3"/>
      <c r="C1182" s="3"/>
      <c r="D1182" s="7"/>
      <c r="E1182" s="8"/>
      <c r="F1182" s="37">
        <f>SUM(F1167:G1181)</f>
        <v>90184.700000000012</v>
      </c>
      <c r="H1182" s="9"/>
      <c r="I1182" s="10"/>
      <c r="J1182" s="5"/>
    </row>
    <row r="1183" spans="1:10" ht="15.75">
      <c r="A1183" s="13" t="s">
        <v>23</v>
      </c>
      <c r="B1183" s="13" t="s">
        <v>24</v>
      </c>
      <c r="C1183" s="13" t="s">
        <v>25</v>
      </c>
      <c r="D1183" s="14">
        <v>112782201</v>
      </c>
      <c r="E1183" s="8"/>
      <c r="H1183" s="9"/>
      <c r="I1183" s="10"/>
      <c r="J1183" s="5"/>
    </row>
    <row r="1186" spans="1:10">
      <c r="A1186" s="1" t="s">
        <v>0</v>
      </c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1:10">
      <c r="A1187" s="3" t="s">
        <v>1572</v>
      </c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1:10">
      <c r="A1188" s="95" t="s">
        <v>0</v>
      </c>
      <c r="B1188" s="95" t="s">
        <v>2</v>
      </c>
      <c r="C1188" s="95" t="s">
        <v>3</v>
      </c>
      <c r="D1188" s="95" t="s">
        <v>4</v>
      </c>
      <c r="E1188" s="95" t="s">
        <v>5</v>
      </c>
      <c r="F1188" s="97" t="s">
        <v>6</v>
      </c>
      <c r="G1188" s="98"/>
      <c r="H1188" s="99"/>
      <c r="I1188" s="95" t="s">
        <v>7</v>
      </c>
      <c r="J1188" s="95" t="s">
        <v>8</v>
      </c>
    </row>
    <row r="1189" spans="1:10">
      <c r="A1189" s="96"/>
      <c r="B1189" s="96"/>
      <c r="C1189" s="96"/>
      <c r="D1189" s="96"/>
      <c r="E1189" s="96"/>
      <c r="F1189" s="4" t="s">
        <v>9</v>
      </c>
      <c r="G1189" s="4" t="s">
        <v>10</v>
      </c>
      <c r="H1189" s="4" t="s">
        <v>11</v>
      </c>
      <c r="I1189" s="96"/>
      <c r="J1189" s="96"/>
    </row>
    <row r="1190" spans="1:10">
      <c r="A1190" s="5" t="s">
        <v>1579</v>
      </c>
      <c r="B1190" s="6">
        <v>44972.520538993056</v>
      </c>
      <c r="C1190" s="5" t="s">
        <v>45</v>
      </c>
      <c r="D1190" s="7"/>
      <c r="E1190" s="8"/>
      <c r="F1190" s="9">
        <v>9607.6</v>
      </c>
      <c r="I1190" s="10" t="s">
        <v>9</v>
      </c>
      <c r="J1190" s="8" t="s">
        <v>59</v>
      </c>
    </row>
    <row r="1191" spans="1:10">
      <c r="A1191" s="5" t="s">
        <v>1578</v>
      </c>
      <c r="B1191" s="6">
        <v>44972.520538993056</v>
      </c>
      <c r="C1191" s="5" t="s">
        <v>45</v>
      </c>
      <c r="D1191" s="7"/>
      <c r="E1191" s="8"/>
      <c r="F1191" s="9">
        <v>12543.5</v>
      </c>
      <c r="I1191" s="10" t="s">
        <v>9</v>
      </c>
      <c r="J1191" s="8" t="s">
        <v>48</v>
      </c>
    </row>
    <row r="1192" spans="1:10">
      <c r="A1192" s="5" t="s">
        <v>1578</v>
      </c>
      <c r="B1192" s="6">
        <v>44972.520538993056</v>
      </c>
      <c r="C1192" s="5" t="s">
        <v>45</v>
      </c>
      <c r="D1192" s="7"/>
      <c r="E1192" s="8"/>
      <c r="F1192" s="9">
        <v>16100.5</v>
      </c>
      <c r="I1192" s="10" t="s">
        <v>9</v>
      </c>
      <c r="J1192" s="5" t="s">
        <v>49</v>
      </c>
    </row>
    <row r="1193" spans="1:10">
      <c r="A1193" s="5" t="s">
        <v>1578</v>
      </c>
      <c r="B1193" s="6">
        <v>44972.520538993056</v>
      </c>
      <c r="C1193" s="5" t="s">
        <v>45</v>
      </c>
      <c r="D1193" s="7"/>
      <c r="E1193" s="8"/>
      <c r="F1193" s="9">
        <v>7197.1</v>
      </c>
      <c r="I1193" s="10" t="s">
        <v>9</v>
      </c>
      <c r="J1193" s="8" t="s">
        <v>50</v>
      </c>
    </row>
    <row r="1194" spans="1:10">
      <c r="A1194" s="5" t="s">
        <v>1578</v>
      </c>
      <c r="B1194" s="6">
        <v>44972.520538993056</v>
      </c>
      <c r="C1194" s="5" t="s">
        <v>45</v>
      </c>
      <c r="D1194" s="7"/>
      <c r="E1194" s="8"/>
      <c r="F1194" s="9">
        <v>4666.6000000000004</v>
      </c>
      <c r="I1194" s="10" t="s">
        <v>9</v>
      </c>
      <c r="J1194" s="8" t="s">
        <v>51</v>
      </c>
    </row>
    <row r="1195" spans="1:10">
      <c r="A1195" s="5" t="s">
        <v>1578</v>
      </c>
      <c r="B1195" s="6">
        <v>44972.520538993056</v>
      </c>
      <c r="C1195" s="5" t="s">
        <v>45</v>
      </c>
      <c r="D1195" s="7"/>
      <c r="E1195" s="8"/>
      <c r="F1195" s="9">
        <v>34978.5</v>
      </c>
      <c r="I1195" s="10" t="s">
        <v>9</v>
      </c>
      <c r="J1195" s="5" t="s">
        <v>52</v>
      </c>
    </row>
    <row r="1196" spans="1:10">
      <c r="A1196" s="5" t="s">
        <v>1578</v>
      </c>
      <c r="B1196" s="6">
        <v>44972.520538993056</v>
      </c>
      <c r="C1196" s="5" t="s">
        <v>45</v>
      </c>
      <c r="D1196" s="7"/>
      <c r="E1196" s="8"/>
      <c r="F1196" s="9">
        <v>12822.3</v>
      </c>
      <c r="I1196" s="10" t="s">
        <v>9</v>
      </c>
      <c r="J1196" s="5" t="s">
        <v>53</v>
      </c>
    </row>
    <row r="1197" spans="1:10">
      <c r="A1197" s="5" t="s">
        <v>1578</v>
      </c>
      <c r="B1197" s="6">
        <v>44972.520538993056</v>
      </c>
      <c r="C1197" s="5" t="s">
        <v>45</v>
      </c>
      <c r="D1197" s="7"/>
      <c r="E1197" s="8"/>
      <c r="F1197" s="9">
        <v>12309.9</v>
      </c>
      <c r="I1197" s="10" t="s">
        <v>9</v>
      </c>
      <c r="J1197" s="8" t="s">
        <v>232</v>
      </c>
    </row>
    <row r="1198" spans="1:10">
      <c r="A1198" s="5" t="s">
        <v>1578</v>
      </c>
      <c r="B1198" s="6">
        <v>44972.520538993056</v>
      </c>
      <c r="C1198" s="5" t="s">
        <v>45</v>
      </c>
      <c r="D1198" s="7"/>
      <c r="E1198" s="8"/>
      <c r="F1198" s="9">
        <v>41129.199999999997</v>
      </c>
      <c r="I1198" s="10" t="s">
        <v>9</v>
      </c>
      <c r="J1198" s="8" t="s">
        <v>54</v>
      </c>
    </row>
    <row r="1199" spans="1:10">
      <c r="A1199" s="5" t="s">
        <v>1578</v>
      </c>
      <c r="B1199" s="6">
        <v>44972.520538993056</v>
      </c>
      <c r="C1199" s="5" t="s">
        <v>45</v>
      </c>
      <c r="D1199" s="7"/>
      <c r="E1199" s="8"/>
      <c r="F1199" s="9">
        <v>812.5</v>
      </c>
      <c r="I1199" s="10" t="s">
        <v>9</v>
      </c>
      <c r="J1199" s="5" t="s">
        <v>330</v>
      </c>
    </row>
    <row r="1200" spans="1:10">
      <c r="A1200" s="5" t="s">
        <v>1578</v>
      </c>
      <c r="B1200" s="6">
        <v>44972.520538993056</v>
      </c>
      <c r="C1200" s="5" t="s">
        <v>45</v>
      </c>
      <c r="D1200" s="7"/>
      <c r="E1200" s="8"/>
      <c r="F1200" s="9">
        <v>13406.2</v>
      </c>
      <c r="I1200" s="10" t="s">
        <v>9</v>
      </c>
      <c r="J1200" s="8" t="s">
        <v>56</v>
      </c>
    </row>
    <row r="1201" spans="1:10">
      <c r="A1201" s="5" t="s">
        <v>1578</v>
      </c>
      <c r="B1201" s="6">
        <v>44972.520538993056</v>
      </c>
      <c r="C1201" s="5" t="s">
        <v>45</v>
      </c>
      <c r="D1201" s="7"/>
      <c r="E1201" s="8"/>
      <c r="F1201" s="9">
        <v>6621.5</v>
      </c>
      <c r="I1201" s="10" t="s">
        <v>9</v>
      </c>
      <c r="J1201" s="8" t="s">
        <v>57</v>
      </c>
    </row>
    <row r="1202" spans="1:10">
      <c r="A1202" s="11" t="s">
        <v>22</v>
      </c>
      <c r="B1202" s="3"/>
      <c r="C1202" s="3"/>
      <c r="D1202" s="7"/>
      <c r="E1202" s="8"/>
      <c r="F1202" s="37">
        <f>SUM(F1190:G1201)</f>
        <v>172195.4</v>
      </c>
      <c r="H1202" s="9"/>
      <c r="I1202" s="10"/>
      <c r="J1202" s="5"/>
    </row>
    <row r="1203" spans="1:10" ht="15.75">
      <c r="A1203" s="13" t="s">
        <v>23</v>
      </c>
      <c r="B1203" s="13" t="s">
        <v>24</v>
      </c>
      <c r="C1203" s="13" t="s">
        <v>25</v>
      </c>
      <c r="D1203" s="14">
        <v>112782202</v>
      </c>
      <c r="E1203" s="8"/>
      <c r="H1203" s="9"/>
      <c r="I1203" s="10"/>
      <c r="J1203" s="5"/>
    </row>
    <row r="1204" spans="1:10">
      <c r="A1204" s="5"/>
      <c r="B1204" s="6"/>
      <c r="C1204" s="5"/>
      <c r="D1204" s="7"/>
      <c r="E1204" s="8"/>
      <c r="H1204" s="9"/>
      <c r="I1204" s="10"/>
      <c r="J1204" s="5"/>
    </row>
    <row r="1205" spans="1:10">
      <c r="A1205" s="5"/>
      <c r="B1205" s="6"/>
      <c r="C1205" s="5"/>
      <c r="D1205" s="7"/>
      <c r="E1205" s="8"/>
      <c r="H1205" s="9"/>
      <c r="I1205" s="10"/>
      <c r="J1205" s="5"/>
    </row>
    <row r="1206" spans="1:10">
      <c r="A1206" s="5" t="s">
        <v>1577</v>
      </c>
      <c r="B1206" s="6">
        <v>44972.738229374998</v>
      </c>
      <c r="C1206" s="5" t="s">
        <v>45</v>
      </c>
      <c r="D1206" s="7">
        <v>451531750871</v>
      </c>
      <c r="E1206" s="8" t="s">
        <v>27</v>
      </c>
      <c r="H1206" s="9">
        <v>1778.5</v>
      </c>
      <c r="I1206" s="5" t="s">
        <v>28</v>
      </c>
      <c r="J1206" s="8" t="s">
        <v>55</v>
      </c>
    </row>
    <row r="1207" spans="1:10">
      <c r="A1207" s="5" t="s">
        <v>1577</v>
      </c>
      <c r="B1207" s="6">
        <v>44972.738229374998</v>
      </c>
      <c r="C1207" s="5" t="s">
        <v>45</v>
      </c>
      <c r="D1207" s="15">
        <v>45153175087</v>
      </c>
      <c r="E1207" s="8" t="s">
        <v>27</v>
      </c>
      <c r="H1207" s="9">
        <v>1962.3</v>
      </c>
      <c r="I1207" s="5" t="s">
        <v>28</v>
      </c>
      <c r="J1207" s="8" t="s">
        <v>55</v>
      </c>
    </row>
    <row r="1208" spans="1:10">
      <c r="A1208" s="5" t="s">
        <v>1577</v>
      </c>
      <c r="B1208" s="6">
        <v>44972.738229374998</v>
      </c>
      <c r="C1208" s="5" t="s">
        <v>45</v>
      </c>
      <c r="D1208" s="7">
        <v>444780</v>
      </c>
      <c r="E1208" s="8" t="s">
        <v>27</v>
      </c>
      <c r="H1208" s="9">
        <v>13202.2</v>
      </c>
      <c r="I1208" s="5" t="s">
        <v>28</v>
      </c>
      <c r="J1208" s="5" t="s">
        <v>64</v>
      </c>
    </row>
    <row r="1209" spans="1:10">
      <c r="A1209" s="5" t="s">
        <v>1577</v>
      </c>
      <c r="B1209" s="6">
        <v>44972.738229374998</v>
      </c>
      <c r="C1209" s="5" t="s">
        <v>45</v>
      </c>
      <c r="D1209" s="7">
        <v>584023</v>
      </c>
      <c r="E1209" s="8" t="s">
        <v>27</v>
      </c>
      <c r="H1209" s="9">
        <v>38749.4</v>
      </c>
      <c r="I1209" s="5" t="s">
        <v>28</v>
      </c>
      <c r="J1209" s="5" t="s">
        <v>63</v>
      </c>
    </row>
    <row r="1210" spans="1:10">
      <c r="A1210" s="5" t="s">
        <v>1577</v>
      </c>
      <c r="B1210" s="6">
        <v>44972.738229374998</v>
      </c>
      <c r="C1210" s="5" t="s">
        <v>45</v>
      </c>
      <c r="D1210" s="15">
        <v>45173241740</v>
      </c>
      <c r="E1210" s="8" t="s">
        <v>27</v>
      </c>
      <c r="H1210" s="9">
        <v>23662.21</v>
      </c>
      <c r="I1210" s="5" t="s">
        <v>28</v>
      </c>
      <c r="J1210" s="8" t="s">
        <v>55</v>
      </c>
    </row>
    <row r="1211" spans="1:10">
      <c r="A1211" s="5" t="s">
        <v>1577</v>
      </c>
      <c r="B1211" s="6">
        <v>44972.738229374998</v>
      </c>
      <c r="C1211" s="5" t="s">
        <v>45</v>
      </c>
      <c r="D1211" s="15">
        <v>451732417401</v>
      </c>
      <c r="E1211" s="8" t="s">
        <v>27</v>
      </c>
      <c r="H1211" s="9">
        <v>73914.179999999993</v>
      </c>
      <c r="I1211" s="5" t="s">
        <v>28</v>
      </c>
      <c r="J1211" s="8" t="s">
        <v>55</v>
      </c>
    </row>
    <row r="1212" spans="1:10">
      <c r="A1212" s="5" t="s">
        <v>1577</v>
      </c>
      <c r="B1212" s="6">
        <v>44972.738229374998</v>
      </c>
      <c r="C1212" s="5" t="s">
        <v>45</v>
      </c>
      <c r="D1212" s="15">
        <v>45153175091</v>
      </c>
      <c r="E1212" s="8" t="s">
        <v>27</v>
      </c>
      <c r="H1212" s="9">
        <v>8182.98</v>
      </c>
      <c r="I1212" s="5" t="s">
        <v>28</v>
      </c>
      <c r="J1212" s="8" t="s">
        <v>55</v>
      </c>
    </row>
    <row r="1213" spans="1:10">
      <c r="A1213" s="5" t="s">
        <v>1577</v>
      </c>
      <c r="B1213" s="6">
        <v>44972.738229374998</v>
      </c>
      <c r="C1213" s="5" t="s">
        <v>45</v>
      </c>
      <c r="D1213" s="15">
        <v>451531750911</v>
      </c>
      <c r="E1213" s="8" t="s">
        <v>27</v>
      </c>
      <c r="H1213" s="9">
        <v>11173.83</v>
      </c>
      <c r="I1213" s="5" t="s">
        <v>28</v>
      </c>
      <c r="J1213" s="8" t="s">
        <v>55</v>
      </c>
    </row>
    <row r="1214" spans="1:10">
      <c r="A1214" s="5" t="s">
        <v>1577</v>
      </c>
      <c r="B1214" s="6">
        <v>44972.738229374998</v>
      </c>
      <c r="C1214" s="5" t="s">
        <v>45</v>
      </c>
      <c r="D1214" s="7"/>
      <c r="E1214" s="8"/>
      <c r="F1214" s="9">
        <v>0.3</v>
      </c>
      <c r="I1214" s="10" t="s">
        <v>9</v>
      </c>
      <c r="J1214" s="8" t="s">
        <v>55</v>
      </c>
    </row>
    <row r="1215" spans="1:10">
      <c r="A1215" s="5" t="s">
        <v>1577</v>
      </c>
      <c r="B1215" s="6">
        <v>44972.738229374998</v>
      </c>
      <c r="C1215" s="5" t="s">
        <v>45</v>
      </c>
      <c r="D1215" s="7"/>
      <c r="E1215" s="8"/>
      <c r="F1215" s="9">
        <v>37646.5</v>
      </c>
      <c r="I1215" s="10" t="s">
        <v>9</v>
      </c>
      <c r="J1215" s="5" t="s">
        <v>62</v>
      </c>
    </row>
    <row r="1216" spans="1:10">
      <c r="A1216" s="5" t="s">
        <v>1577</v>
      </c>
      <c r="B1216" s="6">
        <v>44972.738229374998</v>
      </c>
      <c r="C1216" s="5" t="s">
        <v>45</v>
      </c>
      <c r="D1216" s="7"/>
      <c r="E1216" s="8"/>
      <c r="F1216" s="9">
        <v>11117.5</v>
      </c>
      <c r="I1216" s="10" t="s">
        <v>9</v>
      </c>
      <c r="J1216" s="8" t="s">
        <v>59</v>
      </c>
    </row>
    <row r="1217" spans="1:10">
      <c r="A1217" s="11" t="s">
        <v>22</v>
      </c>
      <c r="B1217" s="3"/>
      <c r="C1217" s="3"/>
      <c r="D1217" s="7"/>
      <c r="E1217" s="8"/>
      <c r="F1217" s="37">
        <f>SUM(F1206:G1216)</f>
        <v>48764.3</v>
      </c>
      <c r="H1217" s="9"/>
      <c r="I1217" s="10"/>
      <c r="J1217" s="5"/>
    </row>
    <row r="1218" spans="1:10" ht="15.75">
      <c r="A1218" s="13" t="s">
        <v>23</v>
      </c>
      <c r="B1218" s="13" t="s">
        <v>24</v>
      </c>
      <c r="C1218" s="13" t="s">
        <v>25</v>
      </c>
      <c r="D1218" s="14">
        <v>112790480</v>
      </c>
      <c r="E1218" s="8"/>
      <c r="H1218" s="9"/>
      <c r="I1218" s="10"/>
      <c r="J1218" s="5"/>
    </row>
    <row r="1219" spans="1:10">
      <c r="A1219" s="5"/>
      <c r="B1219" s="6"/>
      <c r="C1219" s="5"/>
      <c r="D1219" s="7"/>
      <c r="E1219" s="8"/>
      <c r="H1219" s="9"/>
      <c r="I1219" s="10"/>
      <c r="J1219" s="5"/>
    </row>
    <row r="1221" spans="1:10">
      <c r="A1221" s="1" t="s">
        <v>0</v>
      </c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1:10">
      <c r="A1222" s="3" t="s">
        <v>1612</v>
      </c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1:10">
      <c r="A1223" s="95" t="s">
        <v>0</v>
      </c>
      <c r="B1223" s="95" t="s">
        <v>2</v>
      </c>
      <c r="C1223" s="95" t="s">
        <v>3</v>
      </c>
      <c r="D1223" s="95" t="s">
        <v>4</v>
      </c>
      <c r="E1223" s="95" t="s">
        <v>5</v>
      </c>
      <c r="F1223" s="97" t="s">
        <v>6</v>
      </c>
      <c r="G1223" s="98"/>
      <c r="H1223" s="99"/>
      <c r="I1223" s="95" t="s">
        <v>7</v>
      </c>
      <c r="J1223" s="95" t="s">
        <v>8</v>
      </c>
    </row>
    <row r="1224" spans="1:10">
      <c r="A1224" s="96"/>
      <c r="B1224" s="96"/>
      <c r="C1224" s="96"/>
      <c r="D1224" s="96"/>
      <c r="E1224" s="96"/>
      <c r="F1224" s="4" t="s">
        <v>9</v>
      </c>
      <c r="G1224" s="4" t="s">
        <v>10</v>
      </c>
      <c r="H1224" s="4" t="s">
        <v>11</v>
      </c>
      <c r="I1224" s="96"/>
      <c r="J1224" s="96"/>
    </row>
    <row r="1225" spans="1:10">
      <c r="A1225" s="5" t="s">
        <v>1618</v>
      </c>
      <c r="B1225" s="6">
        <v>44973.531844490739</v>
      </c>
      <c r="C1225" s="5" t="s">
        <v>45</v>
      </c>
      <c r="D1225" s="7"/>
      <c r="E1225" s="8"/>
      <c r="F1225" s="9">
        <v>17597.5</v>
      </c>
      <c r="I1225" s="10" t="s">
        <v>9</v>
      </c>
      <c r="J1225" s="8" t="s">
        <v>48</v>
      </c>
    </row>
    <row r="1226" spans="1:10">
      <c r="A1226" s="5" t="s">
        <v>1618</v>
      </c>
      <c r="B1226" s="6">
        <v>44973.531844490739</v>
      </c>
      <c r="C1226" s="5" t="s">
        <v>45</v>
      </c>
      <c r="D1226" s="7"/>
      <c r="E1226" s="8"/>
      <c r="F1226" s="9">
        <v>18864.900000000001</v>
      </c>
      <c r="I1226" s="10" t="s">
        <v>9</v>
      </c>
      <c r="J1226" s="5" t="s">
        <v>49</v>
      </c>
    </row>
    <row r="1227" spans="1:10">
      <c r="A1227" s="5" t="s">
        <v>1618</v>
      </c>
      <c r="B1227" s="6">
        <v>44973.531844490739</v>
      </c>
      <c r="C1227" s="5" t="s">
        <v>45</v>
      </c>
      <c r="D1227" s="7"/>
      <c r="E1227" s="8"/>
      <c r="F1227" s="9">
        <v>15122.7</v>
      </c>
      <c r="I1227" s="10" t="s">
        <v>9</v>
      </c>
      <c r="J1227" s="8" t="s">
        <v>50</v>
      </c>
    </row>
    <row r="1228" spans="1:10">
      <c r="A1228" s="5" t="s">
        <v>1618</v>
      </c>
      <c r="B1228" s="6">
        <v>44973.531844490739</v>
      </c>
      <c r="C1228" s="5" t="s">
        <v>45</v>
      </c>
      <c r="D1228" s="7"/>
      <c r="E1228" s="8"/>
      <c r="F1228" s="9">
        <v>5786.1</v>
      </c>
      <c r="I1228" s="10" t="s">
        <v>9</v>
      </c>
      <c r="J1228" s="8" t="s">
        <v>51</v>
      </c>
    </row>
    <row r="1229" spans="1:10">
      <c r="A1229" s="5" t="s">
        <v>1618</v>
      </c>
      <c r="B1229" s="6">
        <v>44973.531844490739</v>
      </c>
      <c r="C1229" s="5" t="s">
        <v>45</v>
      </c>
      <c r="D1229" s="7"/>
      <c r="E1229" s="8"/>
      <c r="F1229" s="9">
        <v>18174.900000000001</v>
      </c>
      <c r="I1229" s="10" t="s">
        <v>9</v>
      </c>
      <c r="J1229" s="5" t="s">
        <v>52</v>
      </c>
    </row>
    <row r="1230" spans="1:10">
      <c r="A1230" s="5" t="s">
        <v>1618</v>
      </c>
      <c r="B1230" s="6">
        <v>44973.531844490739</v>
      </c>
      <c r="C1230" s="5" t="s">
        <v>45</v>
      </c>
      <c r="D1230" s="7"/>
      <c r="E1230" s="8"/>
      <c r="F1230" s="9">
        <v>1237.0999999999999</v>
      </c>
      <c r="I1230" s="10" t="s">
        <v>9</v>
      </c>
      <c r="J1230" s="5" t="s">
        <v>53</v>
      </c>
    </row>
    <row r="1231" spans="1:10">
      <c r="A1231" s="5" t="s">
        <v>1618</v>
      </c>
      <c r="B1231" s="6">
        <v>44973.531844490739</v>
      </c>
      <c r="C1231" s="5" t="s">
        <v>45</v>
      </c>
      <c r="D1231" s="7"/>
      <c r="E1231" s="8"/>
      <c r="F1231" s="9">
        <v>14853.2</v>
      </c>
      <c r="I1231" s="10" t="s">
        <v>9</v>
      </c>
      <c r="J1231" s="8" t="s">
        <v>232</v>
      </c>
    </row>
    <row r="1232" spans="1:10">
      <c r="A1232" s="5" t="s">
        <v>1618</v>
      </c>
      <c r="B1232" s="6">
        <v>44973.531844490739</v>
      </c>
      <c r="C1232" s="5" t="s">
        <v>45</v>
      </c>
      <c r="D1232" s="7"/>
      <c r="E1232" s="8"/>
      <c r="F1232" s="9">
        <v>45673</v>
      </c>
      <c r="I1232" s="10" t="s">
        <v>9</v>
      </c>
      <c r="J1232" s="8" t="s">
        <v>54</v>
      </c>
    </row>
    <row r="1233" spans="1:10">
      <c r="A1233" s="5" t="s">
        <v>1618</v>
      </c>
      <c r="B1233" s="6">
        <v>44973.531844490739</v>
      </c>
      <c r="C1233" s="5" t="s">
        <v>45</v>
      </c>
      <c r="D1233" s="7"/>
      <c r="E1233" s="8"/>
      <c r="F1233" s="9">
        <v>5840</v>
      </c>
      <c r="I1233" s="10" t="s">
        <v>9</v>
      </c>
      <c r="J1233" s="5" t="s">
        <v>330</v>
      </c>
    </row>
    <row r="1234" spans="1:10">
      <c r="A1234" s="5" t="s">
        <v>1618</v>
      </c>
      <c r="B1234" s="6">
        <v>44973.531844490739</v>
      </c>
      <c r="C1234" s="5" t="s">
        <v>45</v>
      </c>
      <c r="D1234" s="7"/>
      <c r="E1234" s="8"/>
      <c r="F1234" s="9">
        <v>16740.3</v>
      </c>
      <c r="I1234" s="10" t="s">
        <v>9</v>
      </c>
      <c r="J1234" s="8" t="s">
        <v>56</v>
      </c>
    </row>
    <row r="1235" spans="1:10">
      <c r="A1235" s="5" t="s">
        <v>1618</v>
      </c>
      <c r="B1235" s="6">
        <v>44973.531844490739</v>
      </c>
      <c r="C1235" s="5" t="s">
        <v>45</v>
      </c>
      <c r="D1235" s="7"/>
      <c r="E1235" s="8"/>
      <c r="F1235" s="9">
        <v>4797</v>
      </c>
      <c r="I1235" s="10" t="s">
        <v>9</v>
      </c>
      <c r="J1235" s="8" t="s">
        <v>57</v>
      </c>
    </row>
    <row r="1236" spans="1:10">
      <c r="A1236" s="5" t="s">
        <v>1618</v>
      </c>
      <c r="B1236" s="6">
        <v>44973.531844490739</v>
      </c>
      <c r="C1236" s="5" t="s">
        <v>45</v>
      </c>
      <c r="D1236" s="7"/>
      <c r="E1236" s="8"/>
      <c r="F1236" s="9">
        <v>53362.6</v>
      </c>
      <c r="I1236" s="10" t="s">
        <v>9</v>
      </c>
      <c r="J1236" s="8" t="s">
        <v>46</v>
      </c>
    </row>
    <row r="1237" spans="1:10">
      <c r="A1237" s="5" t="s">
        <v>1618</v>
      </c>
      <c r="B1237" s="6">
        <v>44973.531844490739</v>
      </c>
      <c r="C1237" s="5" t="s">
        <v>45</v>
      </c>
      <c r="D1237" s="7"/>
      <c r="E1237" s="8"/>
      <c r="F1237" s="9">
        <v>8262.6</v>
      </c>
      <c r="I1237" s="10" t="s">
        <v>9</v>
      </c>
      <c r="J1237" s="8" t="s">
        <v>58</v>
      </c>
    </row>
    <row r="1238" spans="1:10">
      <c r="A1238" s="11" t="s">
        <v>22</v>
      </c>
      <c r="B1238" s="3"/>
      <c r="C1238" s="3"/>
      <c r="D1238" s="7"/>
      <c r="E1238" s="8"/>
      <c r="F1238" s="37">
        <f>SUM(F1225:G1237)</f>
        <v>226311.90000000002</v>
      </c>
      <c r="H1238" s="9"/>
      <c r="I1238" s="10"/>
      <c r="J1238" s="8"/>
    </row>
    <row r="1239" spans="1:10" ht="15.75">
      <c r="A1239" s="13" t="s">
        <v>23</v>
      </c>
      <c r="B1239" s="13" t="s">
        <v>24</v>
      </c>
      <c r="C1239" s="13" t="s">
        <v>25</v>
      </c>
      <c r="D1239" s="14">
        <v>112790481</v>
      </c>
      <c r="E1239" s="8"/>
      <c r="H1239" s="9"/>
      <c r="I1239" s="10"/>
      <c r="J1239" s="8"/>
    </row>
    <row r="1240" spans="1:10">
      <c r="A1240" s="5"/>
      <c r="B1240" s="6"/>
      <c r="C1240" s="5"/>
      <c r="D1240" s="7"/>
      <c r="E1240" s="8"/>
      <c r="H1240" s="9"/>
      <c r="I1240" s="10"/>
      <c r="J1240" s="8"/>
    </row>
    <row r="1241" spans="1:10">
      <c r="A1241" s="5"/>
      <c r="B1241" s="6"/>
      <c r="C1241" s="5"/>
      <c r="D1241" s="7"/>
      <c r="E1241" s="8"/>
      <c r="H1241" s="9"/>
      <c r="I1241" s="10"/>
      <c r="J1241" s="8"/>
    </row>
    <row r="1242" spans="1:10">
      <c r="A1242" s="5" t="s">
        <v>1617</v>
      </c>
      <c r="B1242" s="6">
        <v>44973.765771319442</v>
      </c>
      <c r="C1242" s="5" t="s">
        <v>45</v>
      </c>
      <c r="D1242" s="15">
        <v>51217640827</v>
      </c>
      <c r="E1242" s="8" t="s">
        <v>27</v>
      </c>
      <c r="H1242" s="9">
        <v>33468.03</v>
      </c>
      <c r="I1242" s="5" t="s">
        <v>28</v>
      </c>
      <c r="J1242" s="8" t="s">
        <v>55</v>
      </c>
    </row>
    <row r="1243" spans="1:10">
      <c r="A1243" s="5" t="s">
        <v>1617</v>
      </c>
      <c r="B1243" s="6">
        <v>44973.765771319442</v>
      </c>
      <c r="C1243" s="5" t="s">
        <v>45</v>
      </c>
      <c r="D1243" s="7">
        <v>3129176440</v>
      </c>
      <c r="E1243" s="5" t="s">
        <v>31</v>
      </c>
      <c r="H1243" s="9">
        <v>13384</v>
      </c>
      <c r="I1243" s="5" t="s">
        <v>28</v>
      </c>
      <c r="J1243" s="8" t="s">
        <v>55</v>
      </c>
    </row>
    <row r="1244" spans="1:10">
      <c r="A1244" s="5" t="s">
        <v>1617</v>
      </c>
      <c r="B1244" s="6">
        <v>44973.765771319442</v>
      </c>
      <c r="C1244" s="5" t="s">
        <v>45</v>
      </c>
      <c r="D1244" s="15">
        <v>45153175092</v>
      </c>
      <c r="E1244" s="8" t="s">
        <v>27</v>
      </c>
      <c r="H1244" s="9">
        <v>60828.06</v>
      </c>
      <c r="I1244" s="5" t="s">
        <v>28</v>
      </c>
      <c r="J1244" s="8" t="s">
        <v>55</v>
      </c>
    </row>
    <row r="1245" spans="1:10">
      <c r="A1245" s="5" t="s">
        <v>1617</v>
      </c>
      <c r="B1245" s="6">
        <v>44973.765771319442</v>
      </c>
      <c r="C1245" s="5" t="s">
        <v>45</v>
      </c>
      <c r="D1245" s="15">
        <v>451531750921</v>
      </c>
      <c r="E1245" s="8" t="s">
        <v>27</v>
      </c>
      <c r="H1245" s="9">
        <v>55394.23</v>
      </c>
      <c r="I1245" s="5" t="s">
        <v>28</v>
      </c>
      <c r="J1245" s="8" t="s">
        <v>55</v>
      </c>
    </row>
    <row r="1246" spans="1:10">
      <c r="A1246" s="5" t="s">
        <v>1617</v>
      </c>
      <c r="B1246" s="6">
        <v>44973.765771319442</v>
      </c>
      <c r="C1246" s="5" t="s">
        <v>45</v>
      </c>
      <c r="D1246" s="7">
        <v>418232</v>
      </c>
      <c r="E1246" s="8" t="s">
        <v>27</v>
      </c>
      <c r="H1246" s="9">
        <v>17074</v>
      </c>
      <c r="I1246" s="5" t="s">
        <v>28</v>
      </c>
      <c r="J1246" s="5" t="s">
        <v>63</v>
      </c>
    </row>
    <row r="1247" spans="1:10">
      <c r="A1247" s="5" t="s">
        <v>1617</v>
      </c>
      <c r="B1247" s="6">
        <v>44973.765771319442</v>
      </c>
      <c r="C1247" s="5" t="s">
        <v>45</v>
      </c>
      <c r="D1247" s="7">
        <v>418238</v>
      </c>
      <c r="E1247" s="8" t="s">
        <v>27</v>
      </c>
      <c r="H1247" s="9">
        <v>73068.5</v>
      </c>
      <c r="I1247" s="5" t="s">
        <v>28</v>
      </c>
      <c r="J1247" s="5" t="s">
        <v>64</v>
      </c>
    </row>
    <row r="1248" spans="1:10">
      <c r="A1248" s="5" t="s">
        <v>1617</v>
      </c>
      <c r="B1248" s="6">
        <v>44973.765771319442</v>
      </c>
      <c r="C1248" s="5" t="s">
        <v>45</v>
      </c>
      <c r="D1248" s="15">
        <v>45143556526</v>
      </c>
      <c r="E1248" s="8" t="s">
        <v>27</v>
      </c>
      <c r="H1248" s="9">
        <v>7148.78</v>
      </c>
      <c r="I1248" s="5" t="s">
        <v>28</v>
      </c>
      <c r="J1248" s="8" t="s">
        <v>55</v>
      </c>
    </row>
    <row r="1249" spans="1:10">
      <c r="A1249" s="5" t="s">
        <v>1617</v>
      </c>
      <c r="B1249" s="6">
        <v>44973.765771319442</v>
      </c>
      <c r="C1249" s="5" t="s">
        <v>45</v>
      </c>
      <c r="D1249" s="7"/>
      <c r="E1249" s="8"/>
      <c r="F1249" s="9">
        <v>80921.8</v>
      </c>
      <c r="I1249" s="10" t="s">
        <v>9</v>
      </c>
      <c r="J1249" s="5" t="s">
        <v>62</v>
      </c>
    </row>
    <row r="1250" spans="1:10">
      <c r="A1250" s="11" t="s">
        <v>22</v>
      </c>
      <c r="B1250" s="3"/>
      <c r="C1250" s="3"/>
      <c r="D1250" s="7"/>
      <c r="E1250" s="8"/>
      <c r="H1250" s="9"/>
      <c r="I1250" s="10"/>
      <c r="J1250" s="8"/>
    </row>
    <row r="1251" spans="1:10" ht="15.75">
      <c r="A1251" s="13" t="s">
        <v>23</v>
      </c>
      <c r="B1251" s="13" t="s">
        <v>24</v>
      </c>
      <c r="C1251" s="13" t="s">
        <v>25</v>
      </c>
      <c r="D1251" s="14">
        <v>112800102</v>
      </c>
      <c r="E1251" s="8"/>
      <c r="H1251" s="9"/>
      <c r="I1251" s="10"/>
      <c r="J1251" s="8"/>
    </row>
    <row r="1252" spans="1:10">
      <c r="A1252" s="5"/>
      <c r="B1252" s="6"/>
      <c r="C1252" s="5"/>
      <c r="D1252" s="7"/>
      <c r="E1252" s="8"/>
      <c r="H1252" s="9"/>
      <c r="I1252" s="10"/>
      <c r="J1252" s="8"/>
    </row>
    <row r="1254" spans="1:10">
      <c r="A1254" s="1" t="s">
        <v>0</v>
      </c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1:10">
      <c r="A1255" s="3" t="s">
        <v>1656</v>
      </c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1:10">
      <c r="A1256" s="95" t="s">
        <v>0</v>
      </c>
      <c r="B1256" s="95" t="s">
        <v>2</v>
      </c>
      <c r="C1256" s="95" t="s">
        <v>3</v>
      </c>
      <c r="D1256" s="95" t="s">
        <v>4</v>
      </c>
      <c r="E1256" s="95" t="s">
        <v>5</v>
      </c>
      <c r="F1256" s="97" t="s">
        <v>6</v>
      </c>
      <c r="G1256" s="98"/>
      <c r="H1256" s="99"/>
      <c r="I1256" s="95" t="s">
        <v>7</v>
      </c>
      <c r="J1256" s="95" t="s">
        <v>8</v>
      </c>
    </row>
    <row r="1257" spans="1:10">
      <c r="A1257" s="96"/>
      <c r="B1257" s="96"/>
      <c r="C1257" s="96"/>
      <c r="D1257" s="96"/>
      <c r="E1257" s="96"/>
      <c r="F1257" s="4" t="s">
        <v>9</v>
      </c>
      <c r="G1257" s="4" t="s">
        <v>10</v>
      </c>
      <c r="H1257" s="4" t="s">
        <v>11</v>
      </c>
      <c r="I1257" s="96"/>
      <c r="J1257" s="96"/>
    </row>
    <row r="1258" spans="1:10">
      <c r="A1258" s="5" t="s">
        <v>1667</v>
      </c>
      <c r="B1258" s="6">
        <v>44974.50524510417</v>
      </c>
      <c r="C1258" s="5" t="s">
        <v>45</v>
      </c>
      <c r="D1258" s="7"/>
      <c r="E1258" s="8"/>
      <c r="G1258" s="9">
        <v>992.02</v>
      </c>
      <c r="I1258" s="10" t="s">
        <v>10</v>
      </c>
      <c r="J1258" s="5" t="s">
        <v>330</v>
      </c>
    </row>
    <row r="1259" spans="1:10">
      <c r="A1259" s="5" t="s">
        <v>1668</v>
      </c>
      <c r="B1259" s="6">
        <v>44974.50524510417</v>
      </c>
      <c r="C1259" s="5" t="s">
        <v>45</v>
      </c>
      <c r="D1259" s="7"/>
      <c r="E1259" s="8"/>
      <c r="F1259" s="9">
        <v>1324.7</v>
      </c>
      <c r="I1259" s="10" t="s">
        <v>9</v>
      </c>
      <c r="J1259" s="8" t="s">
        <v>46</v>
      </c>
    </row>
    <row r="1260" spans="1:10">
      <c r="A1260" s="5" t="s">
        <v>1667</v>
      </c>
      <c r="B1260" s="6">
        <v>44974.50524510417</v>
      </c>
      <c r="C1260" s="5" t="s">
        <v>45</v>
      </c>
      <c r="D1260" s="7"/>
      <c r="E1260" s="8"/>
      <c r="F1260" s="9">
        <v>11800.7</v>
      </c>
      <c r="I1260" s="10" t="s">
        <v>9</v>
      </c>
      <c r="J1260" s="8" t="s">
        <v>48</v>
      </c>
    </row>
    <row r="1261" spans="1:10">
      <c r="A1261" s="5" t="s">
        <v>1667</v>
      </c>
      <c r="B1261" s="6">
        <v>44974.50524510417</v>
      </c>
      <c r="C1261" s="5" t="s">
        <v>45</v>
      </c>
      <c r="D1261" s="7"/>
      <c r="E1261" s="8"/>
      <c r="F1261" s="9">
        <v>10825.5</v>
      </c>
      <c r="I1261" s="10" t="s">
        <v>9</v>
      </c>
      <c r="J1261" s="5" t="s">
        <v>49</v>
      </c>
    </row>
    <row r="1262" spans="1:10">
      <c r="A1262" s="5" t="s">
        <v>1667</v>
      </c>
      <c r="B1262" s="6">
        <v>44974.50524510417</v>
      </c>
      <c r="C1262" s="5" t="s">
        <v>45</v>
      </c>
      <c r="D1262" s="7"/>
      <c r="E1262" s="8"/>
      <c r="F1262" s="9">
        <v>11754.5</v>
      </c>
      <c r="I1262" s="10" t="s">
        <v>9</v>
      </c>
      <c r="J1262" s="8" t="s">
        <v>50</v>
      </c>
    </row>
    <row r="1263" spans="1:10">
      <c r="A1263" s="5" t="s">
        <v>1667</v>
      </c>
      <c r="B1263" s="6">
        <v>44974.50524510417</v>
      </c>
      <c r="C1263" s="5" t="s">
        <v>45</v>
      </c>
      <c r="D1263" s="7"/>
      <c r="E1263" s="8"/>
      <c r="F1263" s="9">
        <v>10759.2</v>
      </c>
      <c r="I1263" s="10" t="s">
        <v>9</v>
      </c>
      <c r="J1263" s="8" t="s">
        <v>51</v>
      </c>
    </row>
    <row r="1264" spans="1:10">
      <c r="A1264" s="5" t="s">
        <v>1667</v>
      </c>
      <c r="B1264" s="6">
        <v>44974.50524510417</v>
      </c>
      <c r="C1264" s="5" t="s">
        <v>45</v>
      </c>
      <c r="D1264" s="7"/>
      <c r="E1264" s="8"/>
      <c r="F1264" s="9">
        <v>3168.6</v>
      </c>
      <c r="I1264" s="10" t="s">
        <v>9</v>
      </c>
      <c r="J1264" s="5" t="s">
        <v>52</v>
      </c>
    </row>
    <row r="1265" spans="1:10">
      <c r="A1265" s="5" t="s">
        <v>1667</v>
      </c>
      <c r="B1265" s="6">
        <v>44974.50524510417</v>
      </c>
      <c r="C1265" s="5" t="s">
        <v>45</v>
      </c>
      <c r="D1265" s="7"/>
      <c r="E1265" s="8"/>
      <c r="F1265" s="9">
        <v>9644.9</v>
      </c>
      <c r="I1265" s="10" t="s">
        <v>9</v>
      </c>
      <c r="J1265" s="8" t="s">
        <v>232</v>
      </c>
    </row>
    <row r="1266" spans="1:10">
      <c r="A1266" s="5" t="s">
        <v>1667</v>
      </c>
      <c r="B1266" s="6">
        <v>44974.50524510417</v>
      </c>
      <c r="C1266" s="5" t="s">
        <v>45</v>
      </c>
      <c r="D1266" s="7"/>
      <c r="E1266" s="8"/>
      <c r="F1266" s="9">
        <v>18032.2</v>
      </c>
      <c r="I1266" s="10" t="s">
        <v>9</v>
      </c>
      <c r="J1266" s="8" t="s">
        <v>54</v>
      </c>
    </row>
    <row r="1267" spans="1:10">
      <c r="A1267" s="5" t="s">
        <v>1667</v>
      </c>
      <c r="B1267" s="6">
        <v>44974.50524510417</v>
      </c>
      <c r="C1267" s="5" t="s">
        <v>45</v>
      </c>
      <c r="D1267" s="7"/>
      <c r="E1267" s="8"/>
      <c r="F1267" s="9">
        <v>1714.5</v>
      </c>
      <c r="I1267" s="10" t="s">
        <v>9</v>
      </c>
      <c r="J1267" s="5" t="s">
        <v>330</v>
      </c>
    </row>
    <row r="1268" spans="1:10">
      <c r="A1268" s="5" t="s">
        <v>1667</v>
      </c>
      <c r="B1268" s="6">
        <v>44974.50524510417</v>
      </c>
      <c r="C1268" s="5" t="s">
        <v>45</v>
      </c>
      <c r="D1268" s="7"/>
      <c r="E1268" s="8"/>
      <c r="F1268" s="9">
        <v>37866.1</v>
      </c>
      <c r="I1268" s="10" t="s">
        <v>9</v>
      </c>
      <c r="J1268" s="8" t="s">
        <v>56</v>
      </c>
    </row>
    <row r="1269" spans="1:10">
      <c r="A1269" s="5" t="s">
        <v>1667</v>
      </c>
      <c r="B1269" s="6">
        <v>44974.50524510417</v>
      </c>
      <c r="C1269" s="5" t="s">
        <v>45</v>
      </c>
      <c r="D1269" s="7"/>
      <c r="E1269" s="8"/>
      <c r="F1269" s="9">
        <v>22050</v>
      </c>
      <c r="I1269" s="10" t="s">
        <v>9</v>
      </c>
      <c r="J1269" s="8" t="s">
        <v>57</v>
      </c>
    </row>
    <row r="1270" spans="1:10">
      <c r="A1270" s="5" t="s">
        <v>1667</v>
      </c>
      <c r="B1270" s="6">
        <v>44974.50524510417</v>
      </c>
      <c r="C1270" s="5" t="s">
        <v>45</v>
      </c>
      <c r="D1270" s="7"/>
      <c r="E1270" s="8"/>
      <c r="F1270" s="9">
        <v>6831.7</v>
      </c>
      <c r="I1270" s="10" t="s">
        <v>9</v>
      </c>
      <c r="J1270" s="8" t="s">
        <v>58</v>
      </c>
    </row>
    <row r="1271" spans="1:10">
      <c r="A1271" s="5" t="s">
        <v>1667</v>
      </c>
      <c r="B1271" s="6">
        <v>44974.50524510417</v>
      </c>
      <c r="C1271" s="5" t="s">
        <v>45</v>
      </c>
      <c r="D1271" s="7"/>
      <c r="E1271" s="8"/>
      <c r="F1271" s="9">
        <v>7112.7</v>
      </c>
      <c r="I1271" s="10" t="s">
        <v>9</v>
      </c>
      <c r="J1271" s="8" t="s">
        <v>59</v>
      </c>
    </row>
    <row r="1272" spans="1:10">
      <c r="A1272" s="11" t="s">
        <v>22</v>
      </c>
      <c r="B1272" s="3"/>
      <c r="C1272" s="3"/>
      <c r="D1272" s="7"/>
      <c r="E1272" s="8"/>
      <c r="F1272" s="39">
        <f>SUM(F1258:G1271)</f>
        <v>153877.32</v>
      </c>
      <c r="G1272" s="9"/>
      <c r="I1272" s="10"/>
      <c r="J1272" s="8"/>
    </row>
    <row r="1273" spans="1:10" ht="15.75">
      <c r="A1273" s="13" t="s">
        <v>23</v>
      </c>
      <c r="B1273" s="13" t="s">
        <v>24</v>
      </c>
      <c r="C1273" s="13" t="s">
        <v>25</v>
      </c>
      <c r="D1273" s="14">
        <v>112800103</v>
      </c>
      <c r="E1273" s="8"/>
      <c r="G1273" s="9"/>
      <c r="I1273" s="10"/>
      <c r="J1273" s="8"/>
    </row>
    <row r="1274" spans="1:10">
      <c r="A1274" s="5"/>
      <c r="B1274" s="6"/>
      <c r="C1274" s="5"/>
      <c r="D1274" s="7"/>
      <c r="E1274" s="8"/>
      <c r="G1274" s="9"/>
      <c r="I1274" s="10"/>
      <c r="J1274" s="8"/>
    </row>
    <row r="1275" spans="1:10">
      <c r="A1275" s="5"/>
      <c r="B1275" s="6"/>
      <c r="C1275" s="5"/>
      <c r="D1275" s="7"/>
      <c r="E1275" s="8"/>
      <c r="G1275" s="9"/>
      <c r="I1275" s="10"/>
      <c r="J1275" s="8"/>
    </row>
    <row r="1276" spans="1:10">
      <c r="A1276" s="5" t="s">
        <v>1666</v>
      </c>
      <c r="B1276" s="6">
        <v>44974.819680219909</v>
      </c>
      <c r="C1276" s="5" t="s">
        <v>45</v>
      </c>
      <c r="D1276" s="15">
        <v>45153185639</v>
      </c>
      <c r="E1276" s="8" t="s">
        <v>27</v>
      </c>
      <c r="H1276" s="9">
        <v>2700</v>
      </c>
      <c r="I1276" s="5" t="s">
        <v>28</v>
      </c>
      <c r="J1276" s="5" t="s">
        <v>62</v>
      </c>
    </row>
    <row r="1277" spans="1:10">
      <c r="A1277" s="5" t="s">
        <v>1666</v>
      </c>
      <c r="B1277" s="6">
        <v>44974.819680219909</v>
      </c>
      <c r="C1277" s="5" t="s">
        <v>45</v>
      </c>
      <c r="D1277" s="7">
        <v>418360</v>
      </c>
      <c r="E1277" s="8" t="s">
        <v>27</v>
      </c>
      <c r="H1277" s="9">
        <v>6135.6</v>
      </c>
      <c r="I1277" s="5" t="s">
        <v>28</v>
      </c>
      <c r="J1277" s="5" t="s">
        <v>63</v>
      </c>
    </row>
    <row r="1278" spans="1:10">
      <c r="A1278" s="5" t="s">
        <v>1666</v>
      </c>
      <c r="B1278" s="6">
        <v>44974.819680219909</v>
      </c>
      <c r="C1278" s="5" t="s">
        <v>45</v>
      </c>
      <c r="D1278" s="7"/>
      <c r="E1278" s="8"/>
      <c r="F1278" s="9">
        <v>26022.9</v>
      </c>
      <c r="I1278" s="10" t="s">
        <v>9</v>
      </c>
      <c r="J1278" s="5" t="s">
        <v>49</v>
      </c>
    </row>
    <row r="1279" spans="1:10">
      <c r="A1279" s="5" t="s">
        <v>1666</v>
      </c>
      <c r="B1279" s="6">
        <v>44974.819680219909</v>
      </c>
      <c r="C1279" s="5" t="s">
        <v>45</v>
      </c>
      <c r="D1279" s="7"/>
      <c r="E1279" s="8"/>
      <c r="F1279" s="9">
        <v>13819</v>
      </c>
      <c r="I1279" s="10" t="s">
        <v>9</v>
      </c>
      <c r="J1279" s="8" t="s">
        <v>50</v>
      </c>
    </row>
    <row r="1280" spans="1:10">
      <c r="A1280" s="5" t="s">
        <v>1666</v>
      </c>
      <c r="B1280" s="6">
        <v>44974.819680219909</v>
      </c>
      <c r="C1280" s="5" t="s">
        <v>45</v>
      </c>
      <c r="D1280" s="7"/>
      <c r="E1280" s="8"/>
      <c r="F1280" s="9">
        <v>6609.6</v>
      </c>
      <c r="I1280" s="10" t="s">
        <v>9</v>
      </c>
      <c r="J1280" s="8" t="s">
        <v>51</v>
      </c>
    </row>
    <row r="1281" spans="1:10">
      <c r="A1281" s="5" t="s">
        <v>1666</v>
      </c>
      <c r="B1281" s="6">
        <v>44974.819680219909</v>
      </c>
      <c r="C1281" s="5" t="s">
        <v>45</v>
      </c>
      <c r="D1281" s="7"/>
      <c r="E1281" s="8"/>
      <c r="F1281" s="9">
        <v>501.1</v>
      </c>
      <c r="I1281" s="10" t="s">
        <v>9</v>
      </c>
      <c r="J1281" s="5" t="s">
        <v>330</v>
      </c>
    </row>
    <row r="1282" spans="1:10">
      <c r="A1282" s="5" t="s">
        <v>1666</v>
      </c>
      <c r="B1282" s="6">
        <v>44974.819680219909</v>
      </c>
      <c r="C1282" s="5" t="s">
        <v>45</v>
      </c>
      <c r="D1282" s="7"/>
      <c r="E1282" s="8"/>
      <c r="F1282" s="9">
        <v>58612.5</v>
      </c>
      <c r="I1282" s="10" t="s">
        <v>9</v>
      </c>
      <c r="J1282" s="5" t="s">
        <v>62</v>
      </c>
    </row>
    <row r="1283" spans="1:10">
      <c r="A1283" s="5" t="s">
        <v>1666</v>
      </c>
      <c r="B1283" s="6">
        <v>44974.819680219909</v>
      </c>
      <c r="C1283" s="5" t="s">
        <v>45</v>
      </c>
      <c r="D1283" s="7"/>
      <c r="E1283" s="8"/>
      <c r="F1283" s="9">
        <v>45344.800000000003</v>
      </c>
      <c r="I1283" s="10" t="s">
        <v>9</v>
      </c>
      <c r="J1283" s="5" t="s">
        <v>64</v>
      </c>
    </row>
    <row r="1284" spans="1:10">
      <c r="A1284" s="5" t="s">
        <v>1666</v>
      </c>
      <c r="B1284" s="6">
        <v>44974.819680219909</v>
      </c>
      <c r="C1284" s="5" t="s">
        <v>45</v>
      </c>
      <c r="D1284" s="7"/>
      <c r="E1284" s="8"/>
      <c r="F1284" s="9">
        <v>3859.8</v>
      </c>
      <c r="I1284" s="10" t="s">
        <v>9</v>
      </c>
      <c r="J1284" s="8" t="s">
        <v>1665</v>
      </c>
    </row>
    <row r="1285" spans="1:10">
      <c r="A1285" s="11" t="s">
        <v>22</v>
      </c>
      <c r="B1285" s="3"/>
      <c r="C1285" s="3"/>
      <c r="D1285" s="7"/>
      <c r="E1285" s="8"/>
      <c r="F1285" s="37">
        <f>SUM(F1276:G1284)</f>
        <v>154769.70000000001</v>
      </c>
      <c r="G1285" s="9"/>
      <c r="I1285" s="10"/>
      <c r="J1285" s="8"/>
    </row>
    <row r="1286" spans="1:10" ht="15.75">
      <c r="A1286" s="13" t="s">
        <v>23</v>
      </c>
      <c r="B1286" s="13" t="s">
        <v>24</v>
      </c>
      <c r="C1286" s="13" t="s">
        <v>25</v>
      </c>
      <c r="D1286" s="69">
        <v>112808038</v>
      </c>
      <c r="E1286" s="14">
        <v>112808137</v>
      </c>
      <c r="G1286" s="9"/>
      <c r="I1286" s="10"/>
      <c r="J1286" s="8"/>
    </row>
    <row r="1287" spans="1:10">
      <c r="A1287" s="5"/>
      <c r="B1287" s="6"/>
      <c r="C1287" s="5"/>
      <c r="D1287" s="35" t="s">
        <v>641</v>
      </c>
      <c r="E1287" s="8"/>
      <c r="G1287" s="9"/>
      <c r="I1287" s="10"/>
      <c r="J1287" s="8"/>
    </row>
    <row r="1289" spans="1:10">
      <c r="A1289" s="1" t="s">
        <v>0</v>
      </c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1:10">
      <c r="A1290" s="3" t="s">
        <v>1649</v>
      </c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1:10">
      <c r="A1291" s="95" t="s">
        <v>0</v>
      </c>
      <c r="B1291" s="95" t="s">
        <v>2</v>
      </c>
      <c r="C1291" s="95" t="s">
        <v>3</v>
      </c>
      <c r="D1291" s="95" t="s">
        <v>4</v>
      </c>
      <c r="E1291" s="95" t="s">
        <v>5</v>
      </c>
      <c r="F1291" s="97" t="s">
        <v>6</v>
      </c>
      <c r="G1291" s="98"/>
      <c r="H1291" s="99"/>
      <c r="I1291" s="95" t="s">
        <v>7</v>
      </c>
      <c r="J1291" s="95" t="s">
        <v>8</v>
      </c>
    </row>
    <row r="1292" spans="1:10">
      <c r="A1292" s="96"/>
      <c r="B1292" s="96"/>
      <c r="C1292" s="96"/>
      <c r="D1292" s="96"/>
      <c r="E1292" s="96"/>
      <c r="F1292" s="4" t="s">
        <v>9</v>
      </c>
      <c r="G1292" s="4" t="s">
        <v>10</v>
      </c>
      <c r="H1292" s="4" t="s">
        <v>11</v>
      </c>
      <c r="I1292" s="96"/>
      <c r="J1292" s="96"/>
    </row>
    <row r="1293" spans="1:10">
      <c r="A1293" s="5" t="s">
        <v>1671</v>
      </c>
      <c r="B1293" s="6">
        <v>44975.584456435186</v>
      </c>
      <c r="C1293" s="5" t="s">
        <v>45</v>
      </c>
      <c r="D1293" s="15">
        <v>45123325411</v>
      </c>
      <c r="E1293" s="8" t="s">
        <v>27</v>
      </c>
      <c r="H1293" s="9">
        <v>1920</v>
      </c>
      <c r="I1293" s="5" t="s">
        <v>28</v>
      </c>
      <c r="J1293" s="8" t="s">
        <v>55</v>
      </c>
    </row>
    <row r="1294" spans="1:10">
      <c r="A1294" s="5" t="s">
        <v>1671</v>
      </c>
      <c r="B1294" s="6">
        <v>44975.584456435186</v>
      </c>
      <c r="C1294" s="5" t="s">
        <v>45</v>
      </c>
      <c r="D1294" s="15">
        <v>45133191573</v>
      </c>
      <c r="E1294" s="8" t="s">
        <v>27</v>
      </c>
      <c r="H1294" s="9">
        <v>1950</v>
      </c>
      <c r="I1294" s="5" t="s">
        <v>28</v>
      </c>
      <c r="J1294" s="8" t="s">
        <v>55</v>
      </c>
    </row>
    <row r="1295" spans="1:10">
      <c r="A1295" s="5" t="s">
        <v>1671</v>
      </c>
      <c r="B1295" s="6">
        <v>44975.584456435186</v>
      </c>
      <c r="C1295" s="5" t="s">
        <v>45</v>
      </c>
      <c r="D1295" s="15">
        <v>45173255179</v>
      </c>
      <c r="E1295" s="8" t="s">
        <v>27</v>
      </c>
      <c r="H1295" s="9">
        <v>16000</v>
      </c>
      <c r="I1295" s="5" t="s">
        <v>28</v>
      </c>
      <c r="J1295" s="5" t="s">
        <v>64</v>
      </c>
    </row>
    <row r="1296" spans="1:10">
      <c r="A1296" s="5" t="s">
        <v>1671</v>
      </c>
      <c r="B1296" s="6">
        <v>44975.584456435186</v>
      </c>
      <c r="C1296" s="5" t="s">
        <v>45</v>
      </c>
      <c r="D1296" s="7">
        <v>474988</v>
      </c>
      <c r="E1296" s="8" t="s">
        <v>27</v>
      </c>
      <c r="H1296" s="9">
        <v>8874.2999999999993</v>
      </c>
      <c r="I1296" s="5" t="s">
        <v>28</v>
      </c>
      <c r="J1296" s="5" t="s">
        <v>64</v>
      </c>
    </row>
    <row r="1297" spans="1:10">
      <c r="A1297" s="5" t="s">
        <v>1671</v>
      </c>
      <c r="B1297" s="6">
        <v>44975.584456435186</v>
      </c>
      <c r="C1297" s="5" t="s">
        <v>45</v>
      </c>
      <c r="D1297" s="7">
        <v>474989</v>
      </c>
      <c r="E1297" s="8" t="s">
        <v>27</v>
      </c>
      <c r="H1297" s="9">
        <v>2627.3</v>
      </c>
      <c r="I1297" s="5" t="s">
        <v>28</v>
      </c>
      <c r="J1297" s="5" t="s">
        <v>62</v>
      </c>
    </row>
    <row r="1298" spans="1:10">
      <c r="A1298" s="5" t="s">
        <v>1671</v>
      </c>
      <c r="B1298" s="6">
        <v>44975.584456435186</v>
      </c>
      <c r="C1298" s="5" t="s">
        <v>45</v>
      </c>
      <c r="D1298" s="7">
        <v>474997</v>
      </c>
      <c r="E1298" s="8" t="s">
        <v>27</v>
      </c>
      <c r="H1298" s="9">
        <v>2200</v>
      </c>
      <c r="I1298" s="5" t="s">
        <v>28</v>
      </c>
      <c r="J1298" s="5" t="s">
        <v>62</v>
      </c>
    </row>
    <row r="1299" spans="1:10">
      <c r="A1299" s="5" t="s">
        <v>1671</v>
      </c>
      <c r="B1299" s="6">
        <v>44975.584456435186</v>
      </c>
      <c r="C1299" s="5" t="s">
        <v>45</v>
      </c>
      <c r="D1299" s="7">
        <v>474996</v>
      </c>
      <c r="E1299" s="8" t="s">
        <v>27</v>
      </c>
      <c r="H1299" s="9">
        <v>21712</v>
      </c>
      <c r="I1299" s="5" t="s">
        <v>28</v>
      </c>
      <c r="J1299" s="5" t="s">
        <v>63</v>
      </c>
    </row>
    <row r="1300" spans="1:10">
      <c r="A1300" s="11" t="s">
        <v>22</v>
      </c>
      <c r="B1300" s="3"/>
      <c r="C1300" s="3"/>
      <c r="D1300" s="7"/>
      <c r="E1300" s="8"/>
      <c r="G1300" s="9"/>
      <c r="I1300" s="10"/>
      <c r="J1300" s="8"/>
    </row>
    <row r="1301" spans="1:10">
      <c r="A1301" s="13" t="s">
        <v>23</v>
      </c>
      <c r="B1301" s="13" t="s">
        <v>24</v>
      </c>
      <c r="C1301" s="13" t="s">
        <v>25</v>
      </c>
      <c r="D1301" s="7"/>
      <c r="E1301" s="8"/>
      <c r="G1301" s="9"/>
      <c r="I1301" s="10"/>
      <c r="J1301" s="8"/>
    </row>
    <row r="1302" spans="1:10">
      <c r="A1302" s="40" t="s">
        <v>720</v>
      </c>
      <c r="B1302" s="30"/>
    </row>
    <row r="1304" spans="1:10">
      <c r="A1304" s="1" t="s">
        <v>0</v>
      </c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1:10">
      <c r="A1305" s="3" t="s">
        <v>1714</v>
      </c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1:10">
      <c r="A1306" s="95" t="s">
        <v>0</v>
      </c>
      <c r="B1306" s="95" t="s">
        <v>2</v>
      </c>
      <c r="C1306" s="95" t="s">
        <v>3</v>
      </c>
      <c r="D1306" s="95" t="s">
        <v>4</v>
      </c>
      <c r="E1306" s="95" t="s">
        <v>5</v>
      </c>
      <c r="F1306" s="97" t="s">
        <v>6</v>
      </c>
      <c r="G1306" s="98"/>
      <c r="H1306" s="99"/>
      <c r="I1306" s="95" t="s">
        <v>7</v>
      </c>
      <c r="J1306" s="95" t="s">
        <v>8</v>
      </c>
    </row>
    <row r="1307" spans="1:10">
      <c r="A1307" s="96"/>
      <c r="B1307" s="96"/>
      <c r="C1307" s="96"/>
      <c r="D1307" s="96"/>
      <c r="E1307" s="96"/>
      <c r="F1307" s="4" t="s">
        <v>9</v>
      </c>
      <c r="G1307" s="4" t="s">
        <v>10</v>
      </c>
      <c r="H1307" s="4" t="s">
        <v>11</v>
      </c>
      <c r="I1307" s="96"/>
      <c r="J1307" s="96"/>
    </row>
    <row r="1308" spans="1:10">
      <c r="A1308" s="40" t="s">
        <v>1715</v>
      </c>
      <c r="B1308" s="52"/>
      <c r="C1308" s="40"/>
      <c r="D1308" s="23"/>
      <c r="E1308" s="8"/>
      <c r="H1308" s="9"/>
      <c r="I1308" s="5"/>
      <c r="J1308" s="8"/>
    </row>
    <row r="1309" spans="1:10">
      <c r="A1309" s="11" t="s">
        <v>22</v>
      </c>
      <c r="B1309" s="3"/>
      <c r="C1309" s="3"/>
      <c r="D1309" s="7"/>
      <c r="E1309" s="8"/>
      <c r="G1309" s="9"/>
      <c r="I1309" s="10"/>
      <c r="J1309" s="8"/>
    </row>
    <row r="1310" spans="1:10">
      <c r="A1310" s="13" t="s">
        <v>23</v>
      </c>
      <c r="B1310" s="13" t="s">
        <v>24</v>
      </c>
      <c r="C1310" s="13" t="s">
        <v>25</v>
      </c>
      <c r="D1310" s="7"/>
      <c r="E1310" s="8"/>
      <c r="G1310" s="9"/>
      <c r="I1310" s="10"/>
      <c r="J1310" s="8"/>
    </row>
    <row r="1312" spans="1:10">
      <c r="A1312" s="1" t="s">
        <v>0</v>
      </c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1:10">
      <c r="A1313" s="3" t="s">
        <v>1716</v>
      </c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1:10">
      <c r="A1314" s="95" t="s">
        <v>0</v>
      </c>
      <c r="B1314" s="95" t="s">
        <v>2</v>
      </c>
      <c r="C1314" s="95" t="s">
        <v>3</v>
      </c>
      <c r="D1314" s="95" t="s">
        <v>4</v>
      </c>
      <c r="E1314" s="95" t="s">
        <v>5</v>
      </c>
      <c r="F1314" s="97" t="s">
        <v>6</v>
      </c>
      <c r="G1314" s="98"/>
      <c r="H1314" s="99"/>
      <c r="I1314" s="95" t="s">
        <v>7</v>
      </c>
      <c r="J1314" s="95" t="s">
        <v>8</v>
      </c>
    </row>
    <row r="1315" spans="1:10">
      <c r="A1315" s="96"/>
      <c r="B1315" s="96"/>
      <c r="C1315" s="96"/>
      <c r="D1315" s="96"/>
      <c r="E1315" s="96"/>
      <c r="F1315" s="4" t="s">
        <v>9</v>
      </c>
      <c r="G1315" s="4" t="s">
        <v>10</v>
      </c>
      <c r="H1315" s="4" t="s">
        <v>11</v>
      </c>
      <c r="I1315" s="96"/>
      <c r="J1315" s="96"/>
    </row>
    <row r="1316" spans="1:10">
      <c r="A1316" s="40" t="s">
        <v>1715</v>
      </c>
      <c r="B1316" s="52"/>
      <c r="C1316" s="40"/>
      <c r="D1316" s="23"/>
      <c r="E1316" s="8"/>
      <c r="H1316" s="9"/>
      <c r="I1316" s="5"/>
      <c r="J1316" s="8"/>
    </row>
    <row r="1317" spans="1:10">
      <c r="A1317" s="11" t="s">
        <v>22</v>
      </c>
      <c r="B1317" s="3"/>
      <c r="C1317" s="3"/>
      <c r="D1317" s="7"/>
      <c r="E1317" s="8"/>
      <c r="G1317" s="9"/>
      <c r="I1317" s="10"/>
      <c r="J1317" s="8"/>
    </row>
    <row r="1318" spans="1:10">
      <c r="A1318" s="13" t="s">
        <v>23</v>
      </c>
      <c r="B1318" s="13" t="s">
        <v>24</v>
      </c>
      <c r="C1318" s="13" t="s">
        <v>25</v>
      </c>
    </row>
    <row r="1321" spans="1:10">
      <c r="A1321" s="1" t="s">
        <v>0</v>
      </c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1:10">
      <c r="A1322" s="3" t="s">
        <v>1728</v>
      </c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1:10">
      <c r="A1323" s="95" t="s">
        <v>0</v>
      </c>
      <c r="B1323" s="95" t="s">
        <v>2</v>
      </c>
      <c r="C1323" s="95" t="s">
        <v>3</v>
      </c>
      <c r="D1323" s="95" t="s">
        <v>4</v>
      </c>
      <c r="E1323" s="95" t="s">
        <v>5</v>
      </c>
      <c r="F1323" s="97" t="s">
        <v>6</v>
      </c>
      <c r="G1323" s="98"/>
      <c r="H1323" s="99"/>
      <c r="I1323" s="95" t="s">
        <v>7</v>
      </c>
      <c r="J1323" s="95" t="s">
        <v>8</v>
      </c>
    </row>
    <row r="1324" spans="1:10">
      <c r="A1324" s="96"/>
      <c r="B1324" s="96"/>
      <c r="C1324" s="96"/>
      <c r="D1324" s="96"/>
      <c r="E1324" s="96"/>
      <c r="F1324" s="4" t="s">
        <v>9</v>
      </c>
      <c r="G1324" s="4" t="s">
        <v>10</v>
      </c>
      <c r="H1324" s="4" t="s">
        <v>11</v>
      </c>
      <c r="I1324" s="96"/>
      <c r="J1324" s="96"/>
    </row>
    <row r="1325" spans="1:10">
      <c r="A1325" s="5" t="s">
        <v>1736</v>
      </c>
      <c r="B1325" s="6">
        <v>44979.56198885417</v>
      </c>
      <c r="C1325" s="5" t="s">
        <v>45</v>
      </c>
      <c r="D1325" s="7"/>
      <c r="E1325" s="8"/>
      <c r="F1325" s="9">
        <v>26368.7</v>
      </c>
      <c r="I1325" s="10" t="s">
        <v>9</v>
      </c>
      <c r="J1325" s="8" t="s">
        <v>48</v>
      </c>
    </row>
    <row r="1326" spans="1:10">
      <c r="A1326" s="5" t="s">
        <v>1736</v>
      </c>
      <c r="B1326" s="6">
        <v>44979.56198885417</v>
      </c>
      <c r="C1326" s="5" t="s">
        <v>45</v>
      </c>
      <c r="D1326" s="7"/>
      <c r="E1326" s="8"/>
      <c r="F1326" s="9">
        <v>9530.4</v>
      </c>
      <c r="I1326" s="10" t="s">
        <v>9</v>
      </c>
      <c r="J1326" s="5" t="s">
        <v>49</v>
      </c>
    </row>
    <row r="1327" spans="1:10">
      <c r="A1327" s="5" t="s">
        <v>1736</v>
      </c>
      <c r="B1327" s="6">
        <v>44979.56198885417</v>
      </c>
      <c r="C1327" s="5" t="s">
        <v>45</v>
      </c>
      <c r="D1327" s="7"/>
      <c r="E1327" s="8"/>
      <c r="F1327" s="9">
        <v>8117.3</v>
      </c>
      <c r="I1327" s="10" t="s">
        <v>9</v>
      </c>
      <c r="J1327" s="8" t="s">
        <v>50</v>
      </c>
    </row>
    <row r="1328" spans="1:10">
      <c r="A1328" s="5" t="s">
        <v>1736</v>
      </c>
      <c r="B1328" s="6">
        <v>44979.56198885417</v>
      </c>
      <c r="C1328" s="5" t="s">
        <v>45</v>
      </c>
      <c r="D1328" s="7"/>
      <c r="E1328" s="8"/>
      <c r="F1328" s="9">
        <v>38427.599999999999</v>
      </c>
      <c r="I1328" s="10" t="s">
        <v>9</v>
      </c>
      <c r="J1328" s="5" t="s">
        <v>52</v>
      </c>
    </row>
    <row r="1329" spans="1:10">
      <c r="A1329" s="5" t="s">
        <v>1736</v>
      </c>
      <c r="B1329" s="6">
        <v>44979.56198885417</v>
      </c>
      <c r="C1329" s="5" t="s">
        <v>45</v>
      </c>
      <c r="D1329" s="7"/>
      <c r="E1329" s="8"/>
      <c r="F1329" s="9">
        <v>9299.2000000000007</v>
      </c>
      <c r="I1329" s="10" t="s">
        <v>9</v>
      </c>
      <c r="J1329" s="8" t="s">
        <v>232</v>
      </c>
    </row>
    <row r="1330" spans="1:10">
      <c r="A1330" s="5" t="s">
        <v>1736</v>
      </c>
      <c r="B1330" s="6">
        <v>44979.56198885417</v>
      </c>
      <c r="C1330" s="5" t="s">
        <v>45</v>
      </c>
      <c r="D1330" s="7"/>
      <c r="E1330" s="8"/>
      <c r="F1330" s="9">
        <v>63118.400000000001</v>
      </c>
      <c r="I1330" s="10" t="s">
        <v>9</v>
      </c>
      <c r="J1330" s="8" t="s">
        <v>54</v>
      </c>
    </row>
    <row r="1331" spans="1:10">
      <c r="A1331" s="5" t="s">
        <v>1736</v>
      </c>
      <c r="B1331" s="6">
        <v>44979.56198885417</v>
      </c>
      <c r="C1331" s="5" t="s">
        <v>45</v>
      </c>
      <c r="D1331" s="7"/>
      <c r="E1331" s="8"/>
      <c r="F1331" s="9">
        <v>19949.900000000001</v>
      </c>
      <c r="I1331" s="10" t="s">
        <v>9</v>
      </c>
      <c r="J1331" s="5" t="s">
        <v>1739</v>
      </c>
    </row>
    <row r="1332" spans="1:10">
      <c r="A1332" s="5" t="s">
        <v>1736</v>
      </c>
      <c r="B1332" s="6">
        <v>44979.56198885417</v>
      </c>
      <c r="C1332" s="5" t="s">
        <v>45</v>
      </c>
      <c r="D1332" s="7"/>
      <c r="E1332" s="8"/>
      <c r="F1332" s="9">
        <v>9349</v>
      </c>
      <c r="I1332" s="10" t="s">
        <v>9</v>
      </c>
      <c r="J1332" s="5" t="s">
        <v>1738</v>
      </c>
    </row>
    <row r="1333" spans="1:10">
      <c r="A1333" s="5" t="s">
        <v>1736</v>
      </c>
      <c r="B1333" s="6">
        <v>44979.56198885417</v>
      </c>
      <c r="C1333" s="5" t="s">
        <v>45</v>
      </c>
      <c r="D1333" s="7"/>
      <c r="E1333" s="8"/>
      <c r="F1333" s="9">
        <v>4664.5</v>
      </c>
      <c r="I1333" s="10" t="s">
        <v>9</v>
      </c>
      <c r="J1333" s="5" t="s">
        <v>1737</v>
      </c>
    </row>
    <row r="1334" spans="1:10">
      <c r="A1334" s="5" t="s">
        <v>1736</v>
      </c>
      <c r="B1334" s="6">
        <v>44979.56198885417</v>
      </c>
      <c r="C1334" s="5" t="s">
        <v>45</v>
      </c>
      <c r="D1334" s="7"/>
      <c r="E1334" s="8"/>
      <c r="F1334" s="9">
        <v>9767.2999999999993</v>
      </c>
      <c r="I1334" s="10" t="s">
        <v>9</v>
      </c>
      <c r="J1334" s="5" t="s">
        <v>1733</v>
      </c>
    </row>
    <row r="1335" spans="1:10">
      <c r="A1335" s="5" t="s">
        <v>1736</v>
      </c>
      <c r="B1335" s="6">
        <v>44979.56198885417</v>
      </c>
      <c r="C1335" s="5" t="s">
        <v>45</v>
      </c>
      <c r="D1335" s="7"/>
      <c r="E1335" s="8"/>
      <c r="F1335" s="9">
        <v>26320.3</v>
      </c>
      <c r="I1335" s="10" t="s">
        <v>9</v>
      </c>
      <c r="J1335" s="5" t="s">
        <v>1735</v>
      </c>
    </row>
    <row r="1336" spans="1:10">
      <c r="A1336" s="11" t="s">
        <v>22</v>
      </c>
      <c r="B1336" s="3"/>
      <c r="C1336" s="3"/>
      <c r="D1336" s="7"/>
      <c r="E1336" s="8"/>
      <c r="F1336" s="37">
        <f>SUM(F1325:G1335)</f>
        <v>224912.59999999998</v>
      </c>
      <c r="H1336" s="9"/>
      <c r="I1336" s="10"/>
      <c r="J1336" s="5"/>
    </row>
    <row r="1337" spans="1:10" ht="15.75">
      <c r="A1337" s="13" t="s">
        <v>23</v>
      </c>
      <c r="B1337" s="13" t="s">
        <v>24</v>
      </c>
      <c r="C1337" s="13" t="s">
        <v>25</v>
      </c>
      <c r="D1337" s="69">
        <v>112808037</v>
      </c>
      <c r="E1337" s="14">
        <v>112808138</v>
      </c>
      <c r="H1337" s="9"/>
      <c r="I1337" s="10"/>
      <c r="J1337" s="5"/>
    </row>
    <row r="1338" spans="1:10">
      <c r="A1338" s="5"/>
      <c r="B1338" s="6"/>
      <c r="C1338" s="5"/>
      <c r="D1338" s="35" t="s">
        <v>641</v>
      </c>
      <c r="E1338" s="8"/>
      <c r="H1338" s="9"/>
      <c r="I1338" s="10"/>
      <c r="J1338" s="5"/>
    </row>
    <row r="1339" spans="1:10">
      <c r="A1339" s="5"/>
      <c r="B1339" s="6"/>
      <c r="C1339" s="5"/>
      <c r="D1339" s="7"/>
      <c r="E1339" s="8"/>
      <c r="H1339" s="9"/>
      <c r="I1339" s="10"/>
      <c r="J1339" s="5"/>
    </row>
    <row r="1340" spans="1:10">
      <c r="A1340" s="5" t="s">
        <v>1734</v>
      </c>
      <c r="B1340" s="6">
        <v>44979.819189849535</v>
      </c>
      <c r="C1340" s="5" t="s">
        <v>45</v>
      </c>
      <c r="D1340" s="7">
        <v>3131467820</v>
      </c>
      <c r="E1340" s="5" t="s">
        <v>31</v>
      </c>
      <c r="H1340" s="9">
        <v>1557</v>
      </c>
      <c r="I1340" s="5" t="s">
        <v>28</v>
      </c>
      <c r="J1340" s="8" t="s">
        <v>55</v>
      </c>
    </row>
    <row r="1341" spans="1:10">
      <c r="A1341" s="5" t="s">
        <v>1734</v>
      </c>
      <c r="B1341" s="6">
        <v>44979.819189849535</v>
      </c>
      <c r="C1341" s="5" t="s">
        <v>45</v>
      </c>
      <c r="D1341" s="15">
        <v>51610850683</v>
      </c>
      <c r="E1341" s="8" t="s">
        <v>27</v>
      </c>
      <c r="H1341" s="9">
        <v>7000</v>
      </c>
      <c r="I1341" s="5" t="s">
        <v>28</v>
      </c>
      <c r="J1341" s="5" t="s">
        <v>62</v>
      </c>
    </row>
    <row r="1342" spans="1:10">
      <c r="A1342" s="5" t="s">
        <v>1734</v>
      </c>
      <c r="B1342" s="6">
        <v>44979.819189849535</v>
      </c>
      <c r="C1342" s="5" t="s">
        <v>45</v>
      </c>
      <c r="D1342" s="7">
        <v>584622</v>
      </c>
      <c r="E1342" s="8" t="s">
        <v>27</v>
      </c>
      <c r="H1342" s="9">
        <v>43705.4</v>
      </c>
      <c r="I1342" s="5" t="s">
        <v>28</v>
      </c>
      <c r="J1342" s="5" t="s">
        <v>64</v>
      </c>
    </row>
    <row r="1343" spans="1:10">
      <c r="A1343" s="5" t="s">
        <v>1734</v>
      </c>
      <c r="B1343" s="6">
        <v>44979.819189849535</v>
      </c>
      <c r="C1343" s="5" t="s">
        <v>45</v>
      </c>
      <c r="D1343" s="7">
        <v>131006</v>
      </c>
      <c r="E1343" s="8" t="s">
        <v>27</v>
      </c>
      <c r="H1343" s="9">
        <v>26320</v>
      </c>
      <c r="I1343" s="5" t="s">
        <v>28</v>
      </c>
      <c r="J1343" s="5" t="s">
        <v>63</v>
      </c>
    </row>
    <row r="1344" spans="1:10">
      <c r="A1344" s="5" t="s">
        <v>1734</v>
      </c>
      <c r="B1344" s="6">
        <v>44979.819189849535</v>
      </c>
      <c r="C1344" s="5" t="s">
        <v>45</v>
      </c>
      <c r="D1344" s="7">
        <v>548820</v>
      </c>
      <c r="E1344" s="8" t="s">
        <v>27</v>
      </c>
      <c r="H1344" s="9">
        <v>17113.5</v>
      </c>
      <c r="I1344" s="5" t="s">
        <v>28</v>
      </c>
      <c r="J1344" s="5" t="s">
        <v>63</v>
      </c>
    </row>
    <row r="1345" spans="1:10">
      <c r="A1345" s="5" t="s">
        <v>1734</v>
      </c>
      <c r="B1345" s="6">
        <v>44979.819189849535</v>
      </c>
      <c r="C1345" s="5" t="s">
        <v>45</v>
      </c>
      <c r="D1345" s="7">
        <v>39292188</v>
      </c>
      <c r="E1345" s="5" t="s">
        <v>31</v>
      </c>
      <c r="H1345" s="9">
        <v>34300</v>
      </c>
      <c r="I1345" s="5" t="s">
        <v>28</v>
      </c>
      <c r="J1345" s="8" t="s">
        <v>55</v>
      </c>
    </row>
    <row r="1346" spans="1:10">
      <c r="A1346" s="5" t="s">
        <v>1734</v>
      </c>
      <c r="B1346" s="6">
        <v>44979.819189849535</v>
      </c>
      <c r="C1346" s="5" t="s">
        <v>45</v>
      </c>
      <c r="D1346" s="7">
        <v>3135391590</v>
      </c>
      <c r="E1346" s="5" t="s">
        <v>31</v>
      </c>
      <c r="H1346" s="9">
        <v>11952</v>
      </c>
      <c r="I1346" s="5" t="s">
        <v>28</v>
      </c>
      <c r="J1346" s="8" t="s">
        <v>55</v>
      </c>
    </row>
    <row r="1347" spans="1:10">
      <c r="A1347" s="5" t="s">
        <v>1734</v>
      </c>
      <c r="B1347" s="6">
        <v>44979.819189849535</v>
      </c>
      <c r="C1347" s="5" t="s">
        <v>45</v>
      </c>
      <c r="D1347" s="7">
        <v>39346228</v>
      </c>
      <c r="E1347" s="5" t="s">
        <v>31</v>
      </c>
      <c r="H1347" s="9">
        <v>2160.5</v>
      </c>
      <c r="I1347" s="5" t="s">
        <v>28</v>
      </c>
      <c r="J1347" s="8" t="s">
        <v>55</v>
      </c>
    </row>
    <row r="1348" spans="1:10">
      <c r="A1348" s="5" t="s">
        <v>1734</v>
      </c>
      <c r="B1348" s="6">
        <v>44979.819189849535</v>
      </c>
      <c r="C1348" s="5" t="s">
        <v>45</v>
      </c>
      <c r="D1348" s="7">
        <v>3135352558</v>
      </c>
      <c r="E1348" s="5" t="s">
        <v>31</v>
      </c>
      <c r="H1348" s="9">
        <v>12321</v>
      </c>
      <c r="I1348" s="5" t="s">
        <v>28</v>
      </c>
      <c r="J1348" s="8" t="s">
        <v>55</v>
      </c>
    </row>
    <row r="1349" spans="1:10">
      <c r="A1349" s="5" t="s">
        <v>1734</v>
      </c>
      <c r="B1349" s="6">
        <v>44979.819189849535</v>
      </c>
      <c r="C1349" s="5" t="s">
        <v>45</v>
      </c>
      <c r="D1349" s="7"/>
      <c r="E1349" s="8"/>
      <c r="F1349" s="9">
        <v>6682</v>
      </c>
      <c r="I1349" s="10" t="s">
        <v>9</v>
      </c>
      <c r="J1349" s="8" t="s">
        <v>48</v>
      </c>
    </row>
    <row r="1350" spans="1:10">
      <c r="A1350" s="5" t="s">
        <v>1734</v>
      </c>
      <c r="B1350" s="6">
        <v>44979.819189849535</v>
      </c>
      <c r="C1350" s="5" t="s">
        <v>45</v>
      </c>
      <c r="D1350" s="7"/>
      <c r="E1350" s="8"/>
      <c r="F1350" s="9">
        <v>45858.3</v>
      </c>
      <c r="I1350" s="10" t="s">
        <v>9</v>
      </c>
      <c r="J1350" s="5" t="s">
        <v>62</v>
      </c>
    </row>
    <row r="1351" spans="1:10">
      <c r="A1351" s="5" t="s">
        <v>1734</v>
      </c>
      <c r="B1351" s="6">
        <v>44979.819189849535</v>
      </c>
      <c r="C1351" s="5" t="s">
        <v>45</v>
      </c>
      <c r="D1351" s="7"/>
      <c r="E1351" s="8"/>
      <c r="F1351" s="9">
        <v>24</v>
      </c>
      <c r="I1351" s="10" t="s">
        <v>9</v>
      </c>
      <c r="J1351" s="5" t="s">
        <v>64</v>
      </c>
    </row>
    <row r="1352" spans="1:10">
      <c r="A1352" s="5" t="s">
        <v>1734</v>
      </c>
      <c r="B1352" s="6">
        <v>44979.819189849535</v>
      </c>
      <c r="C1352" s="5" t="s">
        <v>45</v>
      </c>
      <c r="D1352" s="7"/>
      <c r="E1352" s="8"/>
      <c r="F1352" s="9">
        <v>13748</v>
      </c>
      <c r="I1352" s="10" t="s">
        <v>9</v>
      </c>
      <c r="J1352" s="5" t="s">
        <v>1733</v>
      </c>
    </row>
    <row r="1353" spans="1:10">
      <c r="A1353" s="11" t="s">
        <v>22</v>
      </c>
      <c r="B1353" s="3"/>
      <c r="C1353" s="3"/>
      <c r="D1353" s="7"/>
      <c r="E1353" s="8"/>
      <c r="F1353" s="37">
        <f>SUM(F1340:G1352)</f>
        <v>66312.3</v>
      </c>
      <c r="H1353" s="9"/>
      <c r="I1353" s="10"/>
      <c r="J1353" s="5"/>
    </row>
    <row r="1354" spans="1:10">
      <c r="A1354" s="13" t="s">
        <v>23</v>
      </c>
      <c r="B1354" s="13" t="s">
        <v>24</v>
      </c>
      <c r="C1354" s="13" t="s">
        <v>25</v>
      </c>
      <c r="D1354" s="7"/>
      <c r="E1354" s="8"/>
      <c r="H1354" s="9"/>
      <c r="I1354" s="10"/>
      <c r="J1354" s="5"/>
    </row>
  </sheetData>
  <mergeCells count="368">
    <mergeCell ref="A1314:A1315"/>
    <mergeCell ref="B1314:B1315"/>
    <mergeCell ref="C1314:C1315"/>
    <mergeCell ref="D1314:D1315"/>
    <mergeCell ref="E1314:E1315"/>
    <mergeCell ref="F1314:H1314"/>
    <mergeCell ref="I1314:I1315"/>
    <mergeCell ref="J1314:J1315"/>
    <mergeCell ref="I1291:I1292"/>
    <mergeCell ref="J1291:J1292"/>
    <mergeCell ref="A1291:A1292"/>
    <mergeCell ref="B1291:B1292"/>
    <mergeCell ref="C1291:C1292"/>
    <mergeCell ref="D1291:D1292"/>
    <mergeCell ref="E1291:E1292"/>
    <mergeCell ref="F1291:H1291"/>
    <mergeCell ref="A1306:A1307"/>
    <mergeCell ref="B1306:B1307"/>
    <mergeCell ref="C1306:C1307"/>
    <mergeCell ref="D1306:D1307"/>
    <mergeCell ref="E1306:E1307"/>
    <mergeCell ref="F1306:H1306"/>
    <mergeCell ref="I1306:I1307"/>
    <mergeCell ref="J1306:J1307"/>
    <mergeCell ref="A1151:A1152"/>
    <mergeCell ref="B1151:B1152"/>
    <mergeCell ref="C1151:C1152"/>
    <mergeCell ref="D1151:D1152"/>
    <mergeCell ref="E1151:E1152"/>
    <mergeCell ref="F1151:H1151"/>
    <mergeCell ref="I1151:I1152"/>
    <mergeCell ref="J1151:J1152"/>
    <mergeCell ref="A1256:A1257"/>
    <mergeCell ref="B1256:B1257"/>
    <mergeCell ref="C1256:C1257"/>
    <mergeCell ref="D1256:D1257"/>
    <mergeCell ref="E1256:E1257"/>
    <mergeCell ref="F1256:H1256"/>
    <mergeCell ref="I1256:I1257"/>
    <mergeCell ref="J1256:J1257"/>
    <mergeCell ref="A1223:A1224"/>
    <mergeCell ref="B1223:B1224"/>
    <mergeCell ref="C1223:C1224"/>
    <mergeCell ref="D1223:D1224"/>
    <mergeCell ref="E1223:E1224"/>
    <mergeCell ref="F1223:H1223"/>
    <mergeCell ref="I1223:I1224"/>
    <mergeCell ref="J1223:J1224"/>
    <mergeCell ref="A1030:A1031"/>
    <mergeCell ref="B1030:B1031"/>
    <mergeCell ref="C1030:C1031"/>
    <mergeCell ref="D1030:D1031"/>
    <mergeCell ref="E1030:E1031"/>
    <mergeCell ref="F1030:H1030"/>
    <mergeCell ref="I1030:I1031"/>
    <mergeCell ref="J1030:J1031"/>
    <mergeCell ref="A1061:A1062"/>
    <mergeCell ref="B1061:B1062"/>
    <mergeCell ref="C1061:C1062"/>
    <mergeCell ref="D1061:D1062"/>
    <mergeCell ref="E1061:E1062"/>
    <mergeCell ref="F1061:H1061"/>
    <mergeCell ref="I1061:I1062"/>
    <mergeCell ref="J1061:J1062"/>
    <mergeCell ref="A969:A970"/>
    <mergeCell ref="B969:B970"/>
    <mergeCell ref="C969:C970"/>
    <mergeCell ref="D969:D970"/>
    <mergeCell ref="E969:E970"/>
    <mergeCell ref="F969:H969"/>
    <mergeCell ref="I969:I970"/>
    <mergeCell ref="J969:J970"/>
    <mergeCell ref="A997:A998"/>
    <mergeCell ref="B997:B998"/>
    <mergeCell ref="C997:C998"/>
    <mergeCell ref="D997:D998"/>
    <mergeCell ref="E997:E998"/>
    <mergeCell ref="F997:H997"/>
    <mergeCell ref="I997:I998"/>
    <mergeCell ref="J997:J998"/>
    <mergeCell ref="I912:I913"/>
    <mergeCell ref="J912:J913"/>
    <mergeCell ref="A912:A913"/>
    <mergeCell ref="B912:B913"/>
    <mergeCell ref="C912:C913"/>
    <mergeCell ref="D912:D913"/>
    <mergeCell ref="E912:E913"/>
    <mergeCell ref="F912:H912"/>
    <mergeCell ref="A932:A933"/>
    <mergeCell ref="B932:B933"/>
    <mergeCell ref="C932:C933"/>
    <mergeCell ref="D932:D933"/>
    <mergeCell ref="E932:E933"/>
    <mergeCell ref="F932:H932"/>
    <mergeCell ref="I932:I933"/>
    <mergeCell ref="J932:J933"/>
    <mergeCell ref="I871:I872"/>
    <mergeCell ref="J871:J872"/>
    <mergeCell ref="A871:A872"/>
    <mergeCell ref="B871:B872"/>
    <mergeCell ref="C871:C872"/>
    <mergeCell ref="D871:D872"/>
    <mergeCell ref="E871:E872"/>
    <mergeCell ref="F871:H871"/>
    <mergeCell ref="C839:C840"/>
    <mergeCell ref="D839:D840"/>
    <mergeCell ref="E839:E840"/>
    <mergeCell ref="F839:H839"/>
    <mergeCell ref="I839:I840"/>
    <mergeCell ref="J839:J840"/>
    <mergeCell ref="A839:A840"/>
    <mergeCell ref="B839:B840"/>
    <mergeCell ref="A745:A746"/>
    <mergeCell ref="B745:B746"/>
    <mergeCell ref="C745:C746"/>
    <mergeCell ref="D745:D746"/>
    <mergeCell ref="E745:E746"/>
    <mergeCell ref="F745:H745"/>
    <mergeCell ref="I745:I746"/>
    <mergeCell ref="J745:J746"/>
    <mergeCell ref="I675:I676"/>
    <mergeCell ref="J675:J676"/>
    <mergeCell ref="A718:A719"/>
    <mergeCell ref="B718:B719"/>
    <mergeCell ref="C718:C719"/>
    <mergeCell ref="D718:D719"/>
    <mergeCell ref="E718:E719"/>
    <mergeCell ref="F718:H718"/>
    <mergeCell ref="I718:I719"/>
    <mergeCell ref="J718:J719"/>
    <mergeCell ref="A675:A676"/>
    <mergeCell ref="B675:B676"/>
    <mergeCell ref="C675:C676"/>
    <mergeCell ref="D675:D676"/>
    <mergeCell ref="E675:E676"/>
    <mergeCell ref="F675:H675"/>
    <mergeCell ref="A567:A568"/>
    <mergeCell ref="B567:B568"/>
    <mergeCell ref="C567:C568"/>
    <mergeCell ref="D567:D568"/>
    <mergeCell ref="E567:E568"/>
    <mergeCell ref="F567:H567"/>
    <mergeCell ref="I567:I568"/>
    <mergeCell ref="J567:J568"/>
    <mergeCell ref="A608:A609"/>
    <mergeCell ref="B608:B609"/>
    <mergeCell ref="C608:C609"/>
    <mergeCell ref="D608:D609"/>
    <mergeCell ref="E608:E609"/>
    <mergeCell ref="F608:H608"/>
    <mergeCell ref="I608:I609"/>
    <mergeCell ref="J608:J609"/>
    <mergeCell ref="A576:A577"/>
    <mergeCell ref="B576:B577"/>
    <mergeCell ref="C576:C577"/>
    <mergeCell ref="D576:D577"/>
    <mergeCell ref="E576:E577"/>
    <mergeCell ref="F576:H576"/>
    <mergeCell ref="I576:I577"/>
    <mergeCell ref="J576:J577"/>
    <mergeCell ref="I501:I502"/>
    <mergeCell ref="J501:J502"/>
    <mergeCell ref="A541:A542"/>
    <mergeCell ref="B541:B542"/>
    <mergeCell ref="C541:C542"/>
    <mergeCell ref="D541:D542"/>
    <mergeCell ref="E541:E542"/>
    <mergeCell ref="F541:H541"/>
    <mergeCell ref="I541:I542"/>
    <mergeCell ref="J541:J542"/>
    <mergeCell ref="A501:A502"/>
    <mergeCell ref="B501:B502"/>
    <mergeCell ref="C501:C502"/>
    <mergeCell ref="D501:D502"/>
    <mergeCell ref="E501:E502"/>
    <mergeCell ref="F501:H501"/>
    <mergeCell ref="F251:H251"/>
    <mergeCell ref="I251:I252"/>
    <mergeCell ref="J251:J252"/>
    <mergeCell ref="A251:A252"/>
    <mergeCell ref="B251:B252"/>
    <mergeCell ref="C251:C252"/>
    <mergeCell ref="D251:D252"/>
    <mergeCell ref="E251:E252"/>
    <mergeCell ref="A374:A375"/>
    <mergeCell ref="B374:B375"/>
    <mergeCell ref="C374:C375"/>
    <mergeCell ref="D374:D375"/>
    <mergeCell ref="E374:E375"/>
    <mergeCell ref="F374:H374"/>
    <mergeCell ref="I374:I375"/>
    <mergeCell ref="J374:J375"/>
    <mergeCell ref="F285:H285"/>
    <mergeCell ref="I285:I286"/>
    <mergeCell ref="J285:J286"/>
    <mergeCell ref="A285:A286"/>
    <mergeCell ref="B285:B286"/>
    <mergeCell ref="C285:C286"/>
    <mergeCell ref="D285:D286"/>
    <mergeCell ref="E285:E286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F70:H70"/>
    <mergeCell ref="I70:I71"/>
    <mergeCell ref="J70:J71"/>
    <mergeCell ref="A70:A71"/>
    <mergeCell ref="B70:B71"/>
    <mergeCell ref="C70:C71"/>
    <mergeCell ref="D70:D71"/>
    <mergeCell ref="E70:E71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I315:I316"/>
    <mergeCell ref="J315:J316"/>
    <mergeCell ref="A315:A316"/>
    <mergeCell ref="B315:B316"/>
    <mergeCell ref="C315:C316"/>
    <mergeCell ref="D315:D316"/>
    <mergeCell ref="E315:E316"/>
    <mergeCell ref="F315:H315"/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I216:I217"/>
    <mergeCell ref="J216:J217"/>
    <mergeCell ref="B216:B217"/>
    <mergeCell ref="D216:D217"/>
    <mergeCell ref="A216:A217"/>
    <mergeCell ref="C216:C217"/>
    <mergeCell ref="E216:E217"/>
    <mergeCell ref="F216:H216"/>
    <mergeCell ref="A434:A435"/>
    <mergeCell ref="B434:B435"/>
    <mergeCell ref="C434:C435"/>
    <mergeCell ref="D434:D435"/>
    <mergeCell ref="E434:E435"/>
    <mergeCell ref="F434:H434"/>
    <mergeCell ref="I434:I435"/>
    <mergeCell ref="J434:J435"/>
    <mergeCell ref="F347:H347"/>
    <mergeCell ref="I347:I348"/>
    <mergeCell ref="J347:J348"/>
    <mergeCell ref="A347:A348"/>
    <mergeCell ref="B347:B348"/>
    <mergeCell ref="C347:C348"/>
    <mergeCell ref="D347:D348"/>
    <mergeCell ref="E347:E348"/>
    <mergeCell ref="A779:A780"/>
    <mergeCell ref="B779:B780"/>
    <mergeCell ref="C779:C780"/>
    <mergeCell ref="D779:D780"/>
    <mergeCell ref="E779:E780"/>
    <mergeCell ref="F779:H779"/>
    <mergeCell ref="I779:I780"/>
    <mergeCell ref="J779:J780"/>
    <mergeCell ref="A409:A410"/>
    <mergeCell ref="B409:B410"/>
    <mergeCell ref="C409:C410"/>
    <mergeCell ref="D409:D410"/>
    <mergeCell ref="E409:E410"/>
    <mergeCell ref="F409:H409"/>
    <mergeCell ref="I409:I410"/>
    <mergeCell ref="J409:J410"/>
    <mergeCell ref="A466:A467"/>
    <mergeCell ref="B466:B467"/>
    <mergeCell ref="C466:C467"/>
    <mergeCell ref="D466:D467"/>
    <mergeCell ref="E466:E467"/>
    <mergeCell ref="F466:H466"/>
    <mergeCell ref="I466:I467"/>
    <mergeCell ref="J466:J467"/>
    <mergeCell ref="A1102:A1103"/>
    <mergeCell ref="B1102:B1103"/>
    <mergeCell ref="C1102:C1103"/>
    <mergeCell ref="D1102:D1103"/>
    <mergeCell ref="E1102:E1103"/>
    <mergeCell ref="F1102:H1102"/>
    <mergeCell ref="I1102:I1103"/>
    <mergeCell ref="J1102:J1103"/>
    <mergeCell ref="A640:A641"/>
    <mergeCell ref="B640:B641"/>
    <mergeCell ref="C640:C641"/>
    <mergeCell ref="D640:D641"/>
    <mergeCell ref="E640:E641"/>
    <mergeCell ref="F640:H640"/>
    <mergeCell ref="I640:I641"/>
    <mergeCell ref="J640:J641"/>
    <mergeCell ref="A825:A826"/>
    <mergeCell ref="B825:B826"/>
    <mergeCell ref="C825:C826"/>
    <mergeCell ref="D825:D826"/>
    <mergeCell ref="E825:E826"/>
    <mergeCell ref="F825:H825"/>
    <mergeCell ref="I825:I826"/>
    <mergeCell ref="J825:J826"/>
    <mergeCell ref="A1323:A1324"/>
    <mergeCell ref="B1323:B1324"/>
    <mergeCell ref="C1323:C1324"/>
    <mergeCell ref="D1323:D1324"/>
    <mergeCell ref="E1323:E1324"/>
    <mergeCell ref="F1323:H1323"/>
    <mergeCell ref="I1323:I1324"/>
    <mergeCell ref="J1323:J1324"/>
    <mergeCell ref="A1115:A1116"/>
    <mergeCell ref="B1115:B1116"/>
    <mergeCell ref="C1115:C1116"/>
    <mergeCell ref="D1115:D1116"/>
    <mergeCell ref="E1115:E1116"/>
    <mergeCell ref="F1115:H1115"/>
    <mergeCell ref="I1115:I1116"/>
    <mergeCell ref="J1115:J1116"/>
    <mergeCell ref="A1188:A1189"/>
    <mergeCell ref="B1188:B1189"/>
    <mergeCell ref="C1188:C1189"/>
    <mergeCell ref="D1188:D1189"/>
    <mergeCell ref="E1188:E1189"/>
    <mergeCell ref="F1188:H1188"/>
    <mergeCell ref="I1188:I1189"/>
    <mergeCell ref="J1188:J118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D0B-9808-4E56-9FDC-AAF96069B1C4}">
  <sheetPr>
    <tabColor theme="9"/>
  </sheetPr>
  <dimension ref="A1:J459"/>
  <sheetViews>
    <sheetView topLeftCell="A427" workbookViewId="0">
      <selection activeCell="D432" sqref="D432:D43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3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67</v>
      </c>
      <c r="B5" s="6">
        <v>44926.674212210652</v>
      </c>
      <c r="C5" s="5" t="s">
        <v>68</v>
      </c>
      <c r="D5" s="7"/>
      <c r="E5" s="8"/>
      <c r="F5" s="9">
        <v>3110.69</v>
      </c>
      <c r="I5" s="10" t="s">
        <v>9</v>
      </c>
      <c r="J5" s="5" t="s">
        <v>68</v>
      </c>
    </row>
    <row r="6" spans="1:10">
      <c r="A6" s="5" t="s">
        <v>67</v>
      </c>
      <c r="B6" s="6">
        <v>44926.674212210652</v>
      </c>
      <c r="C6" s="5" t="s">
        <v>68</v>
      </c>
      <c r="D6" s="7"/>
      <c r="E6" s="8"/>
      <c r="H6" s="9">
        <v>134.22999999999999</v>
      </c>
      <c r="I6" s="5" t="s">
        <v>36</v>
      </c>
      <c r="J6" s="5" t="s">
        <v>68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112517527</v>
      </c>
      <c r="E8" s="14">
        <v>112517725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5" t="s">
        <v>0</v>
      </c>
      <c r="B13" s="95" t="s">
        <v>2</v>
      </c>
      <c r="C13" s="95" t="s">
        <v>3</v>
      </c>
      <c r="D13" s="95" t="s">
        <v>4</v>
      </c>
      <c r="E13" s="95" t="s">
        <v>5</v>
      </c>
      <c r="F13" s="97" t="s">
        <v>6</v>
      </c>
      <c r="G13" s="98"/>
      <c r="H13" s="99"/>
      <c r="I13" s="95" t="s">
        <v>7</v>
      </c>
      <c r="J13" s="95" t="s">
        <v>8</v>
      </c>
    </row>
    <row r="14" spans="1:10">
      <c r="A14" s="96"/>
      <c r="B14" s="96"/>
      <c r="C14" s="96"/>
      <c r="D14" s="96"/>
      <c r="E14" s="96"/>
      <c r="F14" s="4" t="s">
        <v>9</v>
      </c>
      <c r="G14" s="4" t="s">
        <v>10</v>
      </c>
      <c r="H14" s="4" t="s">
        <v>11</v>
      </c>
      <c r="I14" s="96"/>
      <c r="J14" s="96"/>
    </row>
    <row r="15" spans="1:10">
      <c r="A15" s="17" t="s">
        <v>270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5" t="s">
        <v>0</v>
      </c>
      <c r="B22" s="95" t="s">
        <v>2</v>
      </c>
      <c r="C22" s="95" t="s">
        <v>3</v>
      </c>
      <c r="D22" s="95" t="s">
        <v>4</v>
      </c>
      <c r="E22" s="95" t="s">
        <v>5</v>
      </c>
      <c r="F22" s="97" t="s">
        <v>6</v>
      </c>
      <c r="G22" s="98"/>
      <c r="H22" s="99"/>
      <c r="I22" s="95" t="s">
        <v>7</v>
      </c>
      <c r="J22" s="95" t="s">
        <v>8</v>
      </c>
    </row>
    <row r="23" spans="1:10">
      <c r="A23" s="96"/>
      <c r="B23" s="96"/>
      <c r="C23" s="96"/>
      <c r="D23" s="96"/>
      <c r="E23" s="96"/>
      <c r="F23" s="4" t="s">
        <v>9</v>
      </c>
      <c r="G23" s="4" t="s">
        <v>10</v>
      </c>
      <c r="H23" s="4" t="s">
        <v>11</v>
      </c>
      <c r="I23" s="96"/>
      <c r="J23" s="96"/>
    </row>
    <row r="24" spans="1:10">
      <c r="A24" s="5" t="s">
        <v>234</v>
      </c>
      <c r="B24" s="6">
        <v>44929.797774016202</v>
      </c>
      <c r="C24" s="5" t="s">
        <v>68</v>
      </c>
      <c r="D24" s="7"/>
      <c r="E24" s="8"/>
      <c r="F24" s="9">
        <v>2176.4699999999998</v>
      </c>
      <c r="I24" s="10" t="s">
        <v>9</v>
      </c>
      <c r="J24" s="5" t="s">
        <v>68</v>
      </c>
    </row>
    <row r="25" spans="1:10">
      <c r="A25" s="5" t="s">
        <v>234</v>
      </c>
      <c r="B25" s="6">
        <v>44929.797774016202</v>
      </c>
      <c r="C25" s="5" t="s">
        <v>68</v>
      </c>
      <c r="D25" s="7"/>
      <c r="E25" s="8"/>
      <c r="H25" s="9">
        <v>533.79999999999995</v>
      </c>
      <c r="I25" s="5" t="s">
        <v>36</v>
      </c>
      <c r="J25" s="5" t="s">
        <v>68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>
      <c r="A27" s="13" t="s">
        <v>23</v>
      </c>
      <c r="B27" s="13" t="s">
        <v>24</v>
      </c>
      <c r="C27" s="13" t="s">
        <v>25</v>
      </c>
      <c r="D27" s="28">
        <v>112518930</v>
      </c>
      <c r="E27" s="14">
        <v>112519126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271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95" t="s">
        <v>0</v>
      </c>
      <c r="B32" s="95" t="s">
        <v>2</v>
      </c>
      <c r="C32" s="95" t="s">
        <v>3</v>
      </c>
      <c r="D32" s="95" t="s">
        <v>4</v>
      </c>
      <c r="E32" s="95" t="s">
        <v>5</v>
      </c>
      <c r="F32" s="97" t="s">
        <v>6</v>
      </c>
      <c r="G32" s="98"/>
      <c r="H32" s="99"/>
      <c r="I32" s="95" t="s">
        <v>7</v>
      </c>
      <c r="J32" s="95" t="s">
        <v>8</v>
      </c>
    </row>
    <row r="33" spans="1:10">
      <c r="A33" s="96"/>
      <c r="B33" s="96"/>
      <c r="C33" s="96"/>
      <c r="D33" s="96"/>
      <c r="E33" s="96"/>
      <c r="F33" s="4" t="s">
        <v>9</v>
      </c>
      <c r="G33" s="4" t="s">
        <v>10</v>
      </c>
      <c r="H33" s="4" t="s">
        <v>11</v>
      </c>
      <c r="I33" s="96"/>
      <c r="J33" s="96"/>
    </row>
    <row r="34" spans="1:10">
      <c r="A34" s="5" t="s">
        <v>283</v>
      </c>
      <c r="B34" s="6">
        <v>44930.796070173608</v>
      </c>
      <c r="C34" s="5" t="s">
        <v>68</v>
      </c>
      <c r="D34" s="7"/>
      <c r="E34" s="8"/>
      <c r="F34" s="9">
        <v>2620.63</v>
      </c>
      <c r="I34" s="10" t="s">
        <v>9</v>
      </c>
      <c r="J34" s="5" t="s">
        <v>68</v>
      </c>
    </row>
    <row r="35" spans="1:10">
      <c r="A35" s="5" t="s">
        <v>283</v>
      </c>
      <c r="B35" s="6">
        <v>44930.796070173608</v>
      </c>
      <c r="C35" s="5" t="s">
        <v>68</v>
      </c>
      <c r="D35" s="7"/>
      <c r="E35" s="8"/>
      <c r="H35" s="9">
        <v>122.41</v>
      </c>
      <c r="I35" s="5" t="s">
        <v>36</v>
      </c>
      <c r="J35" s="5" t="s">
        <v>68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>
      <c r="A37" s="13" t="s">
        <v>23</v>
      </c>
      <c r="B37" s="13" t="s">
        <v>24</v>
      </c>
      <c r="C37" s="13" t="s">
        <v>25</v>
      </c>
      <c r="D37" s="28">
        <v>112521184</v>
      </c>
      <c r="E37" s="14">
        <v>112521345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323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95" t="s">
        <v>0</v>
      </c>
      <c r="B42" s="95" t="s">
        <v>2</v>
      </c>
      <c r="C42" s="95" t="s">
        <v>3</v>
      </c>
      <c r="D42" s="95" t="s">
        <v>4</v>
      </c>
      <c r="E42" s="95" t="s">
        <v>5</v>
      </c>
      <c r="F42" s="97" t="s">
        <v>6</v>
      </c>
      <c r="G42" s="98"/>
      <c r="H42" s="99"/>
      <c r="I42" s="95" t="s">
        <v>7</v>
      </c>
      <c r="J42" s="95" t="s">
        <v>8</v>
      </c>
    </row>
    <row r="43" spans="1:10">
      <c r="A43" s="96"/>
      <c r="B43" s="96"/>
      <c r="C43" s="96"/>
      <c r="D43" s="96"/>
      <c r="E43" s="96"/>
      <c r="F43" s="4" t="s">
        <v>9</v>
      </c>
      <c r="G43" s="4" t="s">
        <v>10</v>
      </c>
      <c r="H43" s="4" t="s">
        <v>11</v>
      </c>
      <c r="I43" s="96"/>
      <c r="J43" s="96"/>
    </row>
    <row r="44" spans="1:10">
      <c r="A44" s="5" t="s">
        <v>331</v>
      </c>
      <c r="B44" s="6">
        <v>44931.807680254627</v>
      </c>
      <c r="C44" s="5" t="s">
        <v>68</v>
      </c>
      <c r="D44" s="7"/>
      <c r="E44" s="8"/>
      <c r="F44" s="9">
        <v>3800.41</v>
      </c>
      <c r="I44" s="10" t="s">
        <v>9</v>
      </c>
      <c r="J44" s="5" t="s">
        <v>68</v>
      </c>
    </row>
    <row r="45" spans="1:10">
      <c r="A45" s="5" t="s">
        <v>331</v>
      </c>
      <c r="B45" s="6">
        <v>44931.807680254627</v>
      </c>
      <c r="C45" s="5" t="s">
        <v>68</v>
      </c>
      <c r="D45" s="7"/>
      <c r="E45" s="8"/>
      <c r="H45" s="9">
        <v>104.9</v>
      </c>
      <c r="I45" s="5" t="s">
        <v>36</v>
      </c>
      <c r="J45" s="5" t="s">
        <v>68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>
      <c r="A47" s="13" t="s">
        <v>23</v>
      </c>
      <c r="B47" s="13" t="s">
        <v>24</v>
      </c>
      <c r="C47" s="13" t="s">
        <v>25</v>
      </c>
      <c r="D47" s="28">
        <v>112536530</v>
      </c>
      <c r="E47" s="14">
        <v>112556916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363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95" t="s">
        <v>0</v>
      </c>
      <c r="B52" s="95" t="s">
        <v>2</v>
      </c>
      <c r="C52" s="95" t="s">
        <v>3</v>
      </c>
      <c r="D52" s="95" t="s">
        <v>4</v>
      </c>
      <c r="E52" s="95" t="s">
        <v>5</v>
      </c>
      <c r="F52" s="97" t="s">
        <v>6</v>
      </c>
      <c r="G52" s="98"/>
      <c r="H52" s="99"/>
      <c r="I52" s="95" t="s">
        <v>7</v>
      </c>
      <c r="J52" s="95" t="s">
        <v>8</v>
      </c>
    </row>
    <row r="53" spans="1:10">
      <c r="A53" s="96"/>
      <c r="B53" s="96"/>
      <c r="C53" s="96"/>
      <c r="D53" s="96"/>
      <c r="E53" s="96"/>
      <c r="F53" s="4" t="s">
        <v>9</v>
      </c>
      <c r="G53" s="4" t="s">
        <v>10</v>
      </c>
      <c r="H53" s="4" t="s">
        <v>11</v>
      </c>
      <c r="I53" s="96"/>
      <c r="J53" s="96"/>
    </row>
    <row r="54" spans="1:10">
      <c r="A54" s="5" t="s">
        <v>380</v>
      </c>
      <c r="B54" s="6">
        <v>44932.795223611109</v>
      </c>
      <c r="C54" s="5" t="s">
        <v>68</v>
      </c>
      <c r="D54" s="7"/>
      <c r="E54" s="8"/>
      <c r="F54" s="9">
        <v>2874.5</v>
      </c>
      <c r="I54" s="10" t="s">
        <v>9</v>
      </c>
      <c r="J54" s="5" t="s">
        <v>68</v>
      </c>
    </row>
    <row r="55" spans="1:10">
      <c r="A55" s="5" t="s">
        <v>380</v>
      </c>
      <c r="B55" s="6">
        <v>44932.795223611109</v>
      </c>
      <c r="C55" s="5" t="s">
        <v>68</v>
      </c>
      <c r="D55" s="7"/>
      <c r="E55" s="8"/>
      <c r="H55" s="9">
        <v>584.15</v>
      </c>
      <c r="I55" s="5" t="s">
        <v>36</v>
      </c>
      <c r="J55" s="5" t="s">
        <v>68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28">
        <v>112536730</v>
      </c>
      <c r="E57" s="14">
        <v>112556917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366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95" t="s">
        <v>0</v>
      </c>
      <c r="B62" s="95" t="s">
        <v>2</v>
      </c>
      <c r="C62" s="95" t="s">
        <v>3</v>
      </c>
      <c r="D62" s="95" t="s">
        <v>4</v>
      </c>
      <c r="E62" s="95" t="s">
        <v>5</v>
      </c>
      <c r="F62" s="97" t="s">
        <v>6</v>
      </c>
      <c r="G62" s="98"/>
      <c r="H62" s="99"/>
      <c r="I62" s="95" t="s">
        <v>7</v>
      </c>
      <c r="J62" s="95" t="s">
        <v>8</v>
      </c>
    </row>
    <row r="63" spans="1:10">
      <c r="A63" s="96"/>
      <c r="B63" s="96"/>
      <c r="C63" s="96"/>
      <c r="D63" s="96"/>
      <c r="E63" s="96"/>
      <c r="F63" s="4" t="s">
        <v>9</v>
      </c>
      <c r="G63" s="4" t="s">
        <v>10</v>
      </c>
      <c r="H63" s="4" t="s">
        <v>11</v>
      </c>
      <c r="I63" s="96"/>
      <c r="J63" s="96"/>
    </row>
    <row r="64" spans="1:10">
      <c r="A64" s="5" t="s">
        <v>381</v>
      </c>
      <c r="B64" s="6">
        <v>44933.591136608797</v>
      </c>
      <c r="C64" s="5" t="s">
        <v>68</v>
      </c>
      <c r="D64" s="7"/>
      <c r="E64" s="8"/>
      <c r="F64" s="9">
        <v>927.53</v>
      </c>
      <c r="I64" s="10" t="s">
        <v>9</v>
      </c>
      <c r="J64" s="5" t="s">
        <v>68</v>
      </c>
    </row>
    <row r="65" spans="1:10">
      <c r="A65" s="5" t="s">
        <v>381</v>
      </c>
      <c r="B65" s="6">
        <v>44933.591136608797</v>
      </c>
      <c r="C65" s="5" t="s">
        <v>68</v>
      </c>
      <c r="D65" s="7"/>
      <c r="E65" s="8"/>
      <c r="H65" s="9">
        <v>217.12</v>
      </c>
      <c r="I65" s="5" t="s">
        <v>36</v>
      </c>
      <c r="J65" s="5" t="s">
        <v>68</v>
      </c>
    </row>
    <row r="66" spans="1:10">
      <c r="A66" s="11" t="s">
        <v>22</v>
      </c>
      <c r="B66" s="3"/>
      <c r="C66" s="3"/>
      <c r="D66" s="7"/>
      <c r="E66" s="8"/>
      <c r="H66" s="9"/>
      <c r="I66" s="10"/>
      <c r="J66" s="5"/>
    </row>
    <row r="67" spans="1:10" ht="15.75">
      <c r="A67" s="13" t="s">
        <v>23</v>
      </c>
      <c r="B67" s="13" t="s">
        <v>24</v>
      </c>
      <c r="C67" s="13" t="s">
        <v>25</v>
      </c>
      <c r="D67" s="28">
        <v>112563512</v>
      </c>
      <c r="E67" s="14">
        <v>112563574</v>
      </c>
      <c r="H67" s="9"/>
      <c r="I67" s="10"/>
      <c r="J67" s="5"/>
    </row>
    <row r="70" spans="1:10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3" t="s">
        <v>433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95" t="s">
        <v>0</v>
      </c>
      <c r="B72" s="95" t="s">
        <v>2</v>
      </c>
      <c r="C72" s="95" t="s">
        <v>3</v>
      </c>
      <c r="D72" s="95" t="s">
        <v>4</v>
      </c>
      <c r="E72" s="95" t="s">
        <v>5</v>
      </c>
      <c r="F72" s="97" t="s">
        <v>6</v>
      </c>
      <c r="G72" s="98"/>
      <c r="H72" s="99"/>
      <c r="I72" s="95" t="s">
        <v>7</v>
      </c>
      <c r="J72" s="95" t="s">
        <v>8</v>
      </c>
    </row>
    <row r="73" spans="1:10">
      <c r="A73" s="96"/>
      <c r="B73" s="96"/>
      <c r="C73" s="96"/>
      <c r="D73" s="96"/>
      <c r="E73" s="96"/>
      <c r="F73" s="4" t="s">
        <v>9</v>
      </c>
      <c r="G73" s="4" t="s">
        <v>10</v>
      </c>
      <c r="H73" s="4" t="s">
        <v>11</v>
      </c>
      <c r="I73" s="96"/>
      <c r="J73" s="96"/>
    </row>
    <row r="74" spans="1:10">
      <c r="A74" s="5" t="s">
        <v>441</v>
      </c>
      <c r="B74" s="6">
        <v>44935.79647439815</v>
      </c>
      <c r="C74" s="5" t="s">
        <v>68</v>
      </c>
      <c r="D74" s="7"/>
      <c r="E74" s="8"/>
      <c r="F74" s="9">
        <v>3100.24</v>
      </c>
      <c r="I74" s="10" t="s">
        <v>9</v>
      </c>
      <c r="J74" s="5" t="s">
        <v>68</v>
      </c>
    </row>
    <row r="75" spans="1:10">
      <c r="A75" s="5" t="s">
        <v>441</v>
      </c>
      <c r="B75" s="6">
        <v>44935.79647439815</v>
      </c>
      <c r="C75" s="5" t="s">
        <v>68</v>
      </c>
      <c r="D75" s="7"/>
      <c r="E75" s="8"/>
      <c r="H75" s="9">
        <v>732.1</v>
      </c>
      <c r="I75" s="5" t="s">
        <v>36</v>
      </c>
      <c r="J75" s="5" t="s">
        <v>68</v>
      </c>
    </row>
    <row r="76" spans="1:10">
      <c r="A76" s="5" t="s">
        <v>441</v>
      </c>
      <c r="B76" s="6">
        <v>44935.79647439815</v>
      </c>
      <c r="C76" s="5" t="s">
        <v>68</v>
      </c>
      <c r="D76" s="7"/>
      <c r="E76" s="8"/>
      <c r="H76" s="9">
        <v>667.96</v>
      </c>
      <c r="I76" s="10" t="s">
        <v>37</v>
      </c>
      <c r="J76" s="5" t="s">
        <v>68</v>
      </c>
    </row>
    <row r="77" spans="1:10">
      <c r="A77" s="11" t="s">
        <v>22</v>
      </c>
      <c r="B77" s="3"/>
      <c r="C77" s="3"/>
      <c r="D77" s="7"/>
      <c r="E77" s="8"/>
      <c r="H77" s="9"/>
      <c r="I77" s="10"/>
      <c r="J77" s="5"/>
    </row>
    <row r="78" spans="1:10" ht="15.75">
      <c r="A78" s="13" t="s">
        <v>23</v>
      </c>
      <c r="B78" s="13" t="s">
        <v>24</v>
      </c>
      <c r="C78" s="13" t="s">
        <v>25</v>
      </c>
      <c r="D78" s="28">
        <v>112569691</v>
      </c>
      <c r="E78" s="14">
        <v>112569853</v>
      </c>
      <c r="H78" s="9"/>
      <c r="I78" s="10"/>
      <c r="J78" s="5"/>
    </row>
    <row r="79" spans="1:10">
      <c r="A79" s="5"/>
      <c r="B79" s="6"/>
      <c r="C79" s="5"/>
      <c r="D79" s="7"/>
      <c r="E79" s="8"/>
      <c r="H79" s="9"/>
      <c r="I79" s="10"/>
      <c r="J79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474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95" t="s">
        <v>0</v>
      </c>
      <c r="B83" s="95" t="s">
        <v>2</v>
      </c>
      <c r="C83" s="95" t="s">
        <v>3</v>
      </c>
      <c r="D83" s="95" t="s">
        <v>4</v>
      </c>
      <c r="E83" s="95" t="s">
        <v>5</v>
      </c>
      <c r="F83" s="97" t="s">
        <v>6</v>
      </c>
      <c r="G83" s="98"/>
      <c r="H83" s="99"/>
      <c r="I83" s="95" t="s">
        <v>7</v>
      </c>
      <c r="J83" s="95" t="s">
        <v>8</v>
      </c>
    </row>
    <row r="84" spans="1:10">
      <c r="A84" s="96"/>
      <c r="B84" s="96"/>
      <c r="C84" s="96"/>
      <c r="D84" s="96"/>
      <c r="E84" s="96"/>
      <c r="F84" s="4" t="s">
        <v>9</v>
      </c>
      <c r="G84" s="4" t="s">
        <v>10</v>
      </c>
      <c r="H84" s="4" t="s">
        <v>11</v>
      </c>
      <c r="I84" s="96"/>
      <c r="J84" s="96"/>
    </row>
    <row r="85" spans="1:10">
      <c r="A85" s="5" t="s">
        <v>481</v>
      </c>
      <c r="B85" s="6">
        <v>44936.796806863429</v>
      </c>
      <c r="C85" s="5" t="s">
        <v>68</v>
      </c>
      <c r="D85" s="7"/>
      <c r="E85" s="8"/>
      <c r="F85" s="9">
        <v>1876.99</v>
      </c>
      <c r="I85" s="10" t="s">
        <v>9</v>
      </c>
      <c r="J85" s="5" t="s">
        <v>68</v>
      </c>
    </row>
    <row r="86" spans="1:10">
      <c r="A86" s="5" t="s">
        <v>481</v>
      </c>
      <c r="B86" s="6">
        <v>44936.796806863429</v>
      </c>
      <c r="C86" s="5" t="s">
        <v>68</v>
      </c>
      <c r="D86" s="7"/>
      <c r="E86" s="8"/>
      <c r="H86" s="9">
        <v>346.86</v>
      </c>
      <c r="I86" s="10" t="s">
        <v>37</v>
      </c>
      <c r="J86" s="5" t="s">
        <v>68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5"/>
    </row>
    <row r="88" spans="1:10" ht="15.75">
      <c r="A88" s="13" t="s">
        <v>23</v>
      </c>
      <c r="B88" s="13" t="s">
        <v>24</v>
      </c>
      <c r="C88" s="13" t="s">
        <v>25</v>
      </c>
      <c r="D88" s="28">
        <v>112576458</v>
      </c>
      <c r="E88" s="14">
        <v>112576542</v>
      </c>
      <c r="H88" s="9"/>
      <c r="I88" s="10"/>
      <c r="J88" s="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508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95" t="s">
        <v>0</v>
      </c>
      <c r="B93" s="95" t="s">
        <v>2</v>
      </c>
      <c r="C93" s="95" t="s">
        <v>3</v>
      </c>
      <c r="D93" s="95" t="s">
        <v>4</v>
      </c>
      <c r="E93" s="95" t="s">
        <v>5</v>
      </c>
      <c r="F93" s="97" t="s">
        <v>6</v>
      </c>
      <c r="G93" s="98"/>
      <c r="H93" s="99"/>
      <c r="I93" s="95" t="s">
        <v>7</v>
      </c>
      <c r="J93" s="95" t="s">
        <v>8</v>
      </c>
    </row>
    <row r="94" spans="1:10">
      <c r="A94" s="96"/>
      <c r="B94" s="96"/>
      <c r="C94" s="96"/>
      <c r="D94" s="96"/>
      <c r="E94" s="96"/>
      <c r="F94" s="4" t="s">
        <v>9</v>
      </c>
      <c r="G94" s="4" t="s">
        <v>10</v>
      </c>
      <c r="H94" s="4" t="s">
        <v>11</v>
      </c>
      <c r="I94" s="96"/>
      <c r="J94" s="96"/>
    </row>
    <row r="95" spans="1:10">
      <c r="A95" s="5" t="s">
        <v>516</v>
      </c>
      <c r="B95" s="6">
        <v>44937.796900671296</v>
      </c>
      <c r="C95" s="5" t="s">
        <v>68</v>
      </c>
      <c r="D95" s="7"/>
      <c r="E95" s="8"/>
      <c r="F95" s="9">
        <v>3377.05</v>
      </c>
      <c r="I95" s="10" t="s">
        <v>9</v>
      </c>
      <c r="J95" s="5" t="s">
        <v>68</v>
      </c>
    </row>
    <row r="96" spans="1:10">
      <c r="A96" s="5" t="s">
        <v>516</v>
      </c>
      <c r="B96" s="6">
        <v>44937.796900671296</v>
      </c>
      <c r="C96" s="5" t="s">
        <v>68</v>
      </c>
      <c r="D96" s="7"/>
      <c r="E96" s="8"/>
      <c r="H96" s="9">
        <v>183.66</v>
      </c>
      <c r="I96" s="5" t="s">
        <v>36</v>
      </c>
      <c r="J96" s="5" t="s">
        <v>68</v>
      </c>
    </row>
    <row r="97" spans="1:10">
      <c r="A97" s="11" t="s">
        <v>22</v>
      </c>
      <c r="B97" s="3"/>
      <c r="C97" s="3"/>
      <c r="D97" s="7"/>
      <c r="E97" s="8"/>
      <c r="H97" s="9"/>
      <c r="I97" s="10"/>
      <c r="J97" s="8"/>
    </row>
    <row r="98" spans="1:10" ht="15.75">
      <c r="A98" s="13" t="s">
        <v>23</v>
      </c>
      <c r="B98" s="13" t="s">
        <v>24</v>
      </c>
      <c r="C98" s="13" t="s">
        <v>25</v>
      </c>
      <c r="D98" s="28">
        <v>112582198</v>
      </c>
      <c r="E98" s="14">
        <v>112584162</v>
      </c>
      <c r="H98" s="9"/>
      <c r="I98" s="10"/>
      <c r="J98" s="8"/>
    </row>
    <row r="99" spans="1:10">
      <c r="A99" s="5"/>
      <c r="B99" s="6"/>
      <c r="C99" s="5"/>
      <c r="D99" s="7"/>
      <c r="E99" s="8"/>
      <c r="H99" s="9"/>
      <c r="I99" s="10"/>
      <c r="J99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541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95" t="s">
        <v>0</v>
      </c>
      <c r="B103" s="95" t="s">
        <v>2</v>
      </c>
      <c r="C103" s="95" t="s">
        <v>3</v>
      </c>
      <c r="D103" s="95" t="s">
        <v>4</v>
      </c>
      <c r="E103" s="95" t="s">
        <v>5</v>
      </c>
      <c r="F103" s="97" t="s">
        <v>6</v>
      </c>
      <c r="G103" s="98"/>
      <c r="H103" s="99"/>
      <c r="I103" s="95" t="s">
        <v>7</v>
      </c>
      <c r="J103" s="95" t="s">
        <v>8</v>
      </c>
    </row>
    <row r="104" spans="1:10">
      <c r="A104" s="96"/>
      <c r="B104" s="96"/>
      <c r="C104" s="96"/>
      <c r="D104" s="96"/>
      <c r="E104" s="96"/>
      <c r="F104" s="4" t="s">
        <v>9</v>
      </c>
      <c r="G104" s="4" t="s">
        <v>10</v>
      </c>
      <c r="H104" s="4" t="s">
        <v>11</v>
      </c>
      <c r="I104" s="96"/>
      <c r="J104" s="96"/>
    </row>
    <row r="105" spans="1:10">
      <c r="A105" s="5" t="s">
        <v>552</v>
      </c>
      <c r="B105" s="6">
        <v>44938.794627719908</v>
      </c>
      <c r="C105" s="5" t="s">
        <v>68</v>
      </c>
      <c r="D105" s="7"/>
      <c r="E105" s="8"/>
      <c r="F105" s="9">
        <v>2113.83</v>
      </c>
      <c r="I105" s="10" t="s">
        <v>9</v>
      </c>
      <c r="J105" s="5" t="s">
        <v>68</v>
      </c>
    </row>
    <row r="106" spans="1:10">
      <c r="A106" s="5" t="s">
        <v>552</v>
      </c>
      <c r="B106" s="6">
        <v>44938.794627719908</v>
      </c>
      <c r="C106" s="5" t="s">
        <v>68</v>
      </c>
      <c r="D106" s="7"/>
      <c r="E106" s="8"/>
      <c r="H106" s="9">
        <v>297.58</v>
      </c>
      <c r="I106" s="5" t="s">
        <v>36</v>
      </c>
      <c r="J106" s="5" t="s">
        <v>68</v>
      </c>
    </row>
    <row r="107" spans="1:10">
      <c r="A107" s="5" t="s">
        <v>552</v>
      </c>
      <c r="B107" s="6">
        <v>44938.794627719908</v>
      </c>
      <c r="C107" s="5" t="s">
        <v>68</v>
      </c>
      <c r="D107" s="7"/>
      <c r="E107" s="8"/>
      <c r="H107" s="9">
        <v>314.45999999999998</v>
      </c>
      <c r="I107" s="10" t="s">
        <v>37</v>
      </c>
      <c r="J107" s="5" t="s">
        <v>68</v>
      </c>
    </row>
    <row r="108" spans="1:10">
      <c r="A108" s="11" t="s">
        <v>22</v>
      </c>
      <c r="B108" s="3"/>
      <c r="C108" s="3"/>
      <c r="D108" s="7"/>
      <c r="E108" s="8"/>
      <c r="F108" s="9"/>
      <c r="I108" s="10"/>
      <c r="J108" s="8"/>
    </row>
    <row r="109" spans="1:10" ht="15.75">
      <c r="A109" s="13" t="s">
        <v>23</v>
      </c>
      <c r="B109" s="13" t="s">
        <v>24</v>
      </c>
      <c r="C109" s="13" t="s">
        <v>25</v>
      </c>
      <c r="D109" s="28">
        <v>112587024</v>
      </c>
      <c r="E109" s="14">
        <v>112587199</v>
      </c>
      <c r="F109" s="9"/>
      <c r="I109" s="10"/>
      <c r="J109" s="8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585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95" t="s">
        <v>0</v>
      </c>
      <c r="B114" s="95" t="s">
        <v>2</v>
      </c>
      <c r="C114" s="95" t="s">
        <v>3</v>
      </c>
      <c r="D114" s="95" t="s">
        <v>4</v>
      </c>
      <c r="E114" s="95" t="s">
        <v>5</v>
      </c>
      <c r="F114" s="97" t="s">
        <v>6</v>
      </c>
      <c r="G114" s="98"/>
      <c r="H114" s="99"/>
      <c r="I114" s="95" t="s">
        <v>7</v>
      </c>
      <c r="J114" s="95" t="s">
        <v>8</v>
      </c>
    </row>
    <row r="115" spans="1:10">
      <c r="A115" s="96"/>
      <c r="B115" s="96"/>
      <c r="C115" s="96"/>
      <c r="D115" s="96"/>
      <c r="E115" s="96"/>
      <c r="F115" s="4" t="s">
        <v>9</v>
      </c>
      <c r="G115" s="4" t="s">
        <v>10</v>
      </c>
      <c r="H115" s="4" t="s">
        <v>11</v>
      </c>
      <c r="I115" s="96"/>
      <c r="J115" s="96"/>
    </row>
    <row r="116" spans="1:10">
      <c r="A116" s="5" t="s">
        <v>597</v>
      </c>
      <c r="B116" s="6">
        <v>44939.796671342592</v>
      </c>
      <c r="C116" s="5" t="s">
        <v>68</v>
      </c>
      <c r="D116" s="7"/>
      <c r="E116" s="8"/>
      <c r="F116" s="9">
        <v>2955.57</v>
      </c>
      <c r="I116" s="10" t="s">
        <v>9</v>
      </c>
      <c r="J116" s="5" t="s">
        <v>68</v>
      </c>
    </row>
    <row r="117" spans="1:10">
      <c r="A117" s="5" t="s">
        <v>597</v>
      </c>
      <c r="B117" s="6">
        <v>44939.796671342592</v>
      </c>
      <c r="C117" s="5" t="s">
        <v>68</v>
      </c>
      <c r="D117" s="7"/>
      <c r="E117" s="8"/>
      <c r="H117" s="9">
        <v>42</v>
      </c>
      <c r="I117" s="5" t="s">
        <v>36</v>
      </c>
      <c r="J117" s="5" t="s">
        <v>68</v>
      </c>
    </row>
    <row r="118" spans="1:10">
      <c r="A118" s="5" t="s">
        <v>597</v>
      </c>
      <c r="B118" s="6">
        <v>44939.796671342592</v>
      </c>
      <c r="C118" s="5" t="s">
        <v>68</v>
      </c>
      <c r="D118" s="7"/>
      <c r="E118" s="8"/>
      <c r="H118" s="9">
        <v>84.03</v>
      </c>
      <c r="I118" s="10" t="s">
        <v>37</v>
      </c>
      <c r="J118" s="5" t="s">
        <v>68</v>
      </c>
    </row>
    <row r="119" spans="1:10">
      <c r="A119" s="11" t="s">
        <v>22</v>
      </c>
      <c r="B119" s="3"/>
      <c r="C119" s="3"/>
      <c r="D119" s="7"/>
      <c r="E119" s="8"/>
      <c r="H119" s="9"/>
      <c r="I119" s="5"/>
      <c r="J119" s="8"/>
    </row>
    <row r="120" spans="1:10" ht="15.75">
      <c r="A120" s="13" t="s">
        <v>23</v>
      </c>
      <c r="B120" s="13" t="s">
        <v>24</v>
      </c>
      <c r="C120" s="13" t="s">
        <v>25</v>
      </c>
      <c r="D120" s="28">
        <v>112587025</v>
      </c>
      <c r="E120" s="14">
        <v>112587200</v>
      </c>
      <c r="H120" s="9"/>
      <c r="I120" s="5"/>
      <c r="J120" s="8"/>
    </row>
    <row r="121" spans="1:10">
      <c r="A121" s="5"/>
      <c r="B121" s="6"/>
      <c r="C121" s="5"/>
      <c r="D121" s="7"/>
      <c r="E121" s="8"/>
      <c r="H121" s="9"/>
      <c r="I121" s="5"/>
      <c r="J121" s="8"/>
    </row>
    <row r="122" spans="1:10">
      <c r="A122" s="5"/>
      <c r="B122" s="6"/>
      <c r="C122" s="5"/>
      <c r="D122" s="7"/>
      <c r="E122" s="8"/>
      <c r="H122" s="9"/>
      <c r="I122" s="5"/>
      <c r="J122" s="8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581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95" t="s">
        <v>0</v>
      </c>
      <c r="B125" s="95" t="s">
        <v>2</v>
      </c>
      <c r="C125" s="95" t="s">
        <v>3</v>
      </c>
      <c r="D125" s="95" t="s">
        <v>4</v>
      </c>
      <c r="E125" s="95" t="s">
        <v>5</v>
      </c>
      <c r="F125" s="97" t="s">
        <v>6</v>
      </c>
      <c r="G125" s="98"/>
      <c r="H125" s="99"/>
      <c r="I125" s="95" t="s">
        <v>7</v>
      </c>
      <c r="J125" s="95" t="s">
        <v>8</v>
      </c>
    </row>
    <row r="126" spans="1:10">
      <c r="A126" s="96"/>
      <c r="B126" s="96"/>
      <c r="C126" s="96"/>
      <c r="D126" s="96"/>
      <c r="E126" s="96"/>
      <c r="F126" s="4" t="s">
        <v>9</v>
      </c>
      <c r="G126" s="4" t="s">
        <v>10</v>
      </c>
      <c r="H126" s="4" t="s">
        <v>11</v>
      </c>
      <c r="I126" s="96"/>
      <c r="J126" s="96"/>
    </row>
    <row r="127" spans="1:10">
      <c r="A127" s="5" t="s">
        <v>598</v>
      </c>
      <c r="B127" s="6">
        <v>44940.585301793981</v>
      </c>
      <c r="C127" s="5" t="s">
        <v>68</v>
      </c>
      <c r="D127" s="7"/>
      <c r="E127" s="8"/>
      <c r="F127" s="9">
        <v>1888.29</v>
      </c>
      <c r="I127" s="10" t="s">
        <v>9</v>
      </c>
      <c r="J127" s="5" t="s">
        <v>68</v>
      </c>
    </row>
    <row r="128" spans="1:10">
      <c r="A128" s="5" t="s">
        <v>598</v>
      </c>
      <c r="B128" s="6">
        <v>44940.585301793981</v>
      </c>
      <c r="C128" s="5" t="s">
        <v>68</v>
      </c>
      <c r="D128" s="7"/>
      <c r="E128" s="8"/>
      <c r="H128" s="9">
        <v>286.76</v>
      </c>
      <c r="I128" s="5" t="s">
        <v>36</v>
      </c>
      <c r="J128" s="5" t="s">
        <v>68</v>
      </c>
    </row>
    <row r="129" spans="1:10">
      <c r="A129" s="5" t="s">
        <v>598</v>
      </c>
      <c r="B129" s="6">
        <v>44940.585301793981</v>
      </c>
      <c r="C129" s="5" t="s">
        <v>68</v>
      </c>
      <c r="D129" s="7"/>
      <c r="E129" s="8"/>
      <c r="H129" s="9">
        <v>127.5</v>
      </c>
      <c r="I129" s="10" t="s">
        <v>37</v>
      </c>
      <c r="J129" s="5" t="s">
        <v>68</v>
      </c>
    </row>
    <row r="130" spans="1:10">
      <c r="A130" s="11" t="s">
        <v>22</v>
      </c>
      <c r="B130" s="3"/>
      <c r="C130" s="3"/>
      <c r="D130" s="7"/>
      <c r="E130" s="8"/>
      <c r="H130" s="9"/>
      <c r="I130" s="5"/>
      <c r="J130" s="8"/>
    </row>
    <row r="131" spans="1:10" ht="15.75">
      <c r="A131" s="13" t="s">
        <v>23</v>
      </c>
      <c r="B131" s="13" t="s">
        <v>24</v>
      </c>
      <c r="C131" s="13" t="s">
        <v>25</v>
      </c>
      <c r="D131" s="28">
        <v>112596012</v>
      </c>
      <c r="E131" s="14">
        <v>112603456</v>
      </c>
      <c r="H131" s="9"/>
      <c r="I131" s="5"/>
      <c r="J131" s="8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647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95" t="s">
        <v>0</v>
      </c>
      <c r="B136" s="95" t="s">
        <v>2</v>
      </c>
      <c r="C136" s="95" t="s">
        <v>3</v>
      </c>
      <c r="D136" s="95" t="s">
        <v>4</v>
      </c>
      <c r="E136" s="95" t="s">
        <v>5</v>
      </c>
      <c r="F136" s="97" t="s">
        <v>6</v>
      </c>
      <c r="G136" s="98"/>
      <c r="H136" s="99"/>
      <c r="I136" s="95" t="s">
        <v>7</v>
      </c>
      <c r="J136" s="95" t="s">
        <v>8</v>
      </c>
    </row>
    <row r="137" spans="1:10">
      <c r="A137" s="96"/>
      <c r="B137" s="96"/>
      <c r="C137" s="96"/>
      <c r="D137" s="96"/>
      <c r="E137" s="96"/>
      <c r="F137" s="4" t="s">
        <v>9</v>
      </c>
      <c r="G137" s="4" t="s">
        <v>10</v>
      </c>
      <c r="H137" s="4" t="s">
        <v>11</v>
      </c>
      <c r="I137" s="96"/>
      <c r="J137" s="96"/>
    </row>
    <row r="138" spans="1:10">
      <c r="A138" s="5" t="s">
        <v>654</v>
      </c>
      <c r="B138" s="6">
        <v>44942.792999606485</v>
      </c>
      <c r="C138" s="5" t="s">
        <v>68</v>
      </c>
      <c r="D138" s="7"/>
      <c r="E138" s="8"/>
      <c r="F138" s="9">
        <v>1261.04</v>
      </c>
      <c r="I138" s="10" t="s">
        <v>9</v>
      </c>
      <c r="J138" s="5" t="s">
        <v>68</v>
      </c>
    </row>
    <row r="139" spans="1:10">
      <c r="A139" s="5" t="s">
        <v>654</v>
      </c>
      <c r="B139" s="6">
        <v>44942.792999606485</v>
      </c>
      <c r="C139" s="5" t="s">
        <v>68</v>
      </c>
      <c r="D139" s="7"/>
      <c r="E139" s="8"/>
      <c r="H139" s="9">
        <v>206.4</v>
      </c>
      <c r="I139" s="5" t="s">
        <v>36</v>
      </c>
      <c r="J139" s="5" t="s">
        <v>68</v>
      </c>
    </row>
    <row r="140" spans="1:10">
      <c r="A140" s="11" t="s">
        <v>22</v>
      </c>
      <c r="B140" s="3"/>
      <c r="C140" s="3"/>
      <c r="D140" s="7"/>
      <c r="E140" s="8"/>
      <c r="H140" s="9"/>
      <c r="I140" s="10"/>
      <c r="J140" s="5"/>
    </row>
    <row r="141" spans="1:10" ht="15.75">
      <c r="A141" s="13" t="s">
        <v>23</v>
      </c>
      <c r="B141" s="13" t="s">
        <v>24</v>
      </c>
      <c r="C141" s="13" t="s">
        <v>25</v>
      </c>
      <c r="D141" s="28">
        <v>112609968</v>
      </c>
      <c r="E141" s="14">
        <v>112610075</v>
      </c>
      <c r="H141" s="9"/>
      <c r="I141" s="10"/>
      <c r="J141" s="5"/>
    </row>
    <row r="144" spans="1:10">
      <c r="A144" s="1" t="s"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3" t="s">
        <v>687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95" t="s">
        <v>0</v>
      </c>
      <c r="B146" s="95" t="s">
        <v>2</v>
      </c>
      <c r="C146" s="95" t="s">
        <v>3</v>
      </c>
      <c r="D146" s="95" t="s">
        <v>4</v>
      </c>
      <c r="E146" s="95" t="s">
        <v>5</v>
      </c>
      <c r="F146" s="97" t="s">
        <v>6</v>
      </c>
      <c r="G146" s="98"/>
      <c r="H146" s="99"/>
      <c r="I146" s="95" t="s">
        <v>7</v>
      </c>
      <c r="J146" s="95" t="s">
        <v>8</v>
      </c>
    </row>
    <row r="147" spans="1:10">
      <c r="A147" s="96"/>
      <c r="B147" s="96"/>
      <c r="C147" s="96"/>
      <c r="D147" s="96"/>
      <c r="E147" s="96"/>
      <c r="F147" s="4" t="s">
        <v>9</v>
      </c>
      <c r="G147" s="4" t="s">
        <v>10</v>
      </c>
      <c r="H147" s="4" t="s">
        <v>11</v>
      </c>
      <c r="I147" s="96"/>
      <c r="J147" s="96"/>
    </row>
    <row r="148" spans="1:10">
      <c r="A148" s="5" t="s">
        <v>694</v>
      </c>
      <c r="B148" s="6">
        <v>44943.804439942127</v>
      </c>
      <c r="C148" s="5" t="s">
        <v>68</v>
      </c>
      <c r="D148" s="7"/>
      <c r="E148" s="8"/>
      <c r="F148" s="9">
        <v>1940.83</v>
      </c>
      <c r="I148" s="10" t="s">
        <v>9</v>
      </c>
      <c r="J148" s="5" t="s">
        <v>68</v>
      </c>
    </row>
    <row r="149" spans="1:10">
      <c r="A149" s="5" t="s">
        <v>694</v>
      </c>
      <c r="B149" s="6">
        <v>44943.804439942127</v>
      </c>
      <c r="C149" s="5" t="s">
        <v>68</v>
      </c>
      <c r="D149" s="7"/>
      <c r="E149" s="8"/>
      <c r="H149" s="9">
        <v>404.6</v>
      </c>
      <c r="I149" s="5" t="s">
        <v>36</v>
      </c>
      <c r="J149" s="5" t="s">
        <v>68</v>
      </c>
    </row>
    <row r="150" spans="1:10">
      <c r="A150" s="11" t="s">
        <v>22</v>
      </c>
      <c r="B150" s="3"/>
      <c r="C150" s="3"/>
      <c r="D150" s="7"/>
      <c r="E150" s="8"/>
      <c r="G150" s="9"/>
      <c r="I150" s="10"/>
      <c r="J150" s="5"/>
    </row>
    <row r="151" spans="1:10" ht="15.75">
      <c r="A151" s="13" t="s">
        <v>23</v>
      </c>
      <c r="B151" s="13" t="s">
        <v>24</v>
      </c>
      <c r="C151" s="13" t="s">
        <v>25</v>
      </c>
      <c r="D151" s="28">
        <v>112617197</v>
      </c>
      <c r="E151" s="14">
        <v>112617417</v>
      </c>
      <c r="G151" s="9"/>
      <c r="I151" s="10"/>
      <c r="J151" s="5"/>
    </row>
    <row r="152" spans="1:10">
      <c r="A152" s="5"/>
      <c r="B152" s="6"/>
      <c r="C152" s="5"/>
      <c r="D152" s="7"/>
      <c r="E152" s="8"/>
      <c r="G152" s="9"/>
      <c r="I152" s="10"/>
      <c r="J152" s="5"/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725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95" t="s">
        <v>0</v>
      </c>
      <c r="B156" s="95" t="s">
        <v>2</v>
      </c>
      <c r="C156" s="95" t="s">
        <v>3</v>
      </c>
      <c r="D156" s="95" t="s">
        <v>4</v>
      </c>
      <c r="E156" s="95" t="s">
        <v>5</v>
      </c>
      <c r="F156" s="97" t="s">
        <v>6</v>
      </c>
      <c r="G156" s="98"/>
      <c r="H156" s="99"/>
      <c r="I156" s="95" t="s">
        <v>7</v>
      </c>
      <c r="J156" s="95" t="s">
        <v>8</v>
      </c>
    </row>
    <row r="157" spans="1:10">
      <c r="A157" s="96"/>
      <c r="B157" s="96"/>
      <c r="C157" s="96"/>
      <c r="D157" s="96"/>
      <c r="E157" s="96"/>
      <c r="F157" s="4" t="s">
        <v>9</v>
      </c>
      <c r="G157" s="4" t="s">
        <v>10</v>
      </c>
      <c r="H157" s="4" t="s">
        <v>11</v>
      </c>
      <c r="I157" s="96"/>
      <c r="J157" s="96"/>
    </row>
    <row r="158" spans="1:10">
      <c r="A158" s="5" t="s">
        <v>732</v>
      </c>
      <c r="B158" s="6">
        <v>44944.793278680554</v>
      </c>
      <c r="C158" s="5" t="s">
        <v>68</v>
      </c>
      <c r="D158" s="7"/>
      <c r="E158" s="8"/>
      <c r="F158" s="9">
        <v>3598.36</v>
      </c>
      <c r="I158" s="10" t="s">
        <v>9</v>
      </c>
      <c r="J158" s="5" t="s">
        <v>68</v>
      </c>
    </row>
    <row r="159" spans="1:10">
      <c r="A159" s="5" t="s">
        <v>732</v>
      </c>
      <c r="B159" s="6">
        <v>44944.793278680554</v>
      </c>
      <c r="C159" s="5" t="s">
        <v>68</v>
      </c>
      <c r="D159" s="7"/>
      <c r="E159" s="8"/>
      <c r="H159" s="9">
        <v>898.68</v>
      </c>
      <c r="I159" s="5" t="s">
        <v>36</v>
      </c>
      <c r="J159" s="5" t="s">
        <v>68</v>
      </c>
    </row>
    <row r="160" spans="1:10">
      <c r="A160" s="11" t="s">
        <v>22</v>
      </c>
      <c r="B160" s="3"/>
      <c r="C160" s="3"/>
      <c r="D160" s="7"/>
      <c r="E160" s="8"/>
      <c r="F160" s="9"/>
      <c r="I160" s="10"/>
      <c r="J160" s="5"/>
    </row>
    <row r="161" spans="1:10" ht="15.75">
      <c r="A161" s="13" t="s">
        <v>23</v>
      </c>
      <c r="B161" s="13" t="s">
        <v>24</v>
      </c>
      <c r="C161" s="13" t="s">
        <v>25</v>
      </c>
      <c r="D161" s="59">
        <v>112624845</v>
      </c>
      <c r="E161" s="14">
        <v>112625139</v>
      </c>
      <c r="F161" s="9"/>
      <c r="I161" s="10"/>
      <c r="J161" s="5"/>
    </row>
    <row r="162" spans="1:10">
      <c r="D162" s="60" t="s">
        <v>641</v>
      </c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769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95" t="s">
        <v>0</v>
      </c>
      <c r="B166" s="95" t="s">
        <v>2</v>
      </c>
      <c r="C166" s="95" t="s">
        <v>3</v>
      </c>
      <c r="D166" s="95" t="s">
        <v>4</v>
      </c>
      <c r="E166" s="95" t="s">
        <v>5</v>
      </c>
      <c r="F166" s="97" t="s">
        <v>6</v>
      </c>
      <c r="G166" s="98"/>
      <c r="H166" s="99"/>
      <c r="I166" s="95" t="s">
        <v>7</v>
      </c>
      <c r="J166" s="95" t="s">
        <v>8</v>
      </c>
    </row>
    <row r="167" spans="1:10">
      <c r="A167" s="96"/>
      <c r="B167" s="96"/>
      <c r="C167" s="96"/>
      <c r="D167" s="96"/>
      <c r="E167" s="96"/>
      <c r="F167" s="4" t="s">
        <v>9</v>
      </c>
      <c r="G167" s="4" t="s">
        <v>10</v>
      </c>
      <c r="H167" s="4" t="s">
        <v>11</v>
      </c>
      <c r="I167" s="96"/>
      <c r="J167" s="96"/>
    </row>
    <row r="168" spans="1:10">
      <c r="A168" s="5" t="s">
        <v>776</v>
      </c>
      <c r="B168" s="6">
        <v>44945.794104513887</v>
      </c>
      <c r="C168" s="5" t="s">
        <v>68</v>
      </c>
      <c r="D168" s="7"/>
      <c r="E168" s="8"/>
      <c r="F168" s="9">
        <v>1300.32</v>
      </c>
      <c r="I168" s="10" t="s">
        <v>9</v>
      </c>
      <c r="J168" s="5" t="s">
        <v>68</v>
      </c>
    </row>
    <row r="169" spans="1:10">
      <c r="A169" s="5" t="s">
        <v>776</v>
      </c>
      <c r="B169" s="6">
        <v>44945.794104513887</v>
      </c>
      <c r="C169" s="5" t="s">
        <v>68</v>
      </c>
      <c r="D169" s="7"/>
      <c r="E169" s="8"/>
      <c r="H169" s="9">
        <v>49</v>
      </c>
      <c r="I169" s="5" t="s">
        <v>36</v>
      </c>
      <c r="J169" s="5" t="s">
        <v>68</v>
      </c>
    </row>
    <row r="170" spans="1:10">
      <c r="A170" s="11" t="s">
        <v>22</v>
      </c>
      <c r="B170" s="3"/>
      <c r="C170" s="3"/>
      <c r="D170" s="7"/>
      <c r="E170" s="8"/>
      <c r="H170" s="9"/>
      <c r="I170" s="10"/>
      <c r="J170" s="5"/>
    </row>
    <row r="171" spans="1:10" ht="15.75">
      <c r="A171" s="13" t="s">
        <v>23</v>
      </c>
      <c r="B171" s="13" t="s">
        <v>24</v>
      </c>
      <c r="C171" s="13" t="s">
        <v>25</v>
      </c>
      <c r="D171" s="28">
        <v>112627064</v>
      </c>
      <c r="E171" s="14">
        <v>112636291</v>
      </c>
      <c r="H171" s="9"/>
      <c r="I171" s="10"/>
      <c r="J171" s="5"/>
    </row>
    <row r="174" spans="1:10">
      <c r="A174" s="1" t="s">
        <v>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3" t="s">
        <v>806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95" t="s">
        <v>0</v>
      </c>
      <c r="B176" s="95" t="s">
        <v>2</v>
      </c>
      <c r="C176" s="95" t="s">
        <v>3</v>
      </c>
      <c r="D176" s="95" t="s">
        <v>4</v>
      </c>
      <c r="E176" s="95" t="s">
        <v>5</v>
      </c>
      <c r="F176" s="97" t="s">
        <v>6</v>
      </c>
      <c r="G176" s="98"/>
      <c r="H176" s="99"/>
      <c r="I176" s="95" t="s">
        <v>7</v>
      </c>
      <c r="J176" s="95" t="s">
        <v>8</v>
      </c>
    </row>
    <row r="177" spans="1:10">
      <c r="A177" s="96"/>
      <c r="B177" s="96"/>
      <c r="C177" s="96"/>
      <c r="D177" s="96"/>
      <c r="E177" s="96"/>
      <c r="F177" s="4" t="s">
        <v>9</v>
      </c>
      <c r="G177" s="4" t="s">
        <v>10</v>
      </c>
      <c r="H177" s="4" t="s">
        <v>11</v>
      </c>
      <c r="I177" s="96"/>
      <c r="J177" s="96"/>
    </row>
    <row r="178" spans="1:10">
      <c r="A178" s="5" t="s">
        <v>820</v>
      </c>
      <c r="B178" s="6">
        <v>44946.794624351853</v>
      </c>
      <c r="C178" s="5" t="s">
        <v>68</v>
      </c>
      <c r="D178" s="7"/>
      <c r="E178" s="8"/>
      <c r="F178" s="9">
        <v>4299.09</v>
      </c>
      <c r="I178" s="10" t="s">
        <v>9</v>
      </c>
      <c r="J178" s="5" t="s">
        <v>68</v>
      </c>
    </row>
    <row r="179" spans="1:10">
      <c r="A179" s="5" t="s">
        <v>820</v>
      </c>
      <c r="B179" s="6">
        <v>44946.794624351853</v>
      </c>
      <c r="C179" s="5" t="s">
        <v>68</v>
      </c>
      <c r="D179" s="7"/>
      <c r="E179" s="8"/>
      <c r="H179" s="9">
        <v>230.78</v>
      </c>
      <c r="I179" s="5" t="s">
        <v>36</v>
      </c>
      <c r="J179" s="5" t="s">
        <v>68</v>
      </c>
    </row>
    <row r="180" spans="1:10">
      <c r="A180" s="11" t="s">
        <v>22</v>
      </c>
      <c r="B180" s="3"/>
      <c r="C180" s="3"/>
      <c r="D180" s="10"/>
      <c r="E180" s="8"/>
      <c r="H180" s="9"/>
      <c r="I180" s="10"/>
      <c r="J180" s="5"/>
    </row>
    <row r="181" spans="1:10" ht="15.75">
      <c r="A181" s="13" t="s">
        <v>23</v>
      </c>
      <c r="B181" s="13" t="s">
        <v>24</v>
      </c>
      <c r="C181" s="13" t="s">
        <v>25</v>
      </c>
      <c r="D181" s="28">
        <v>112627067</v>
      </c>
      <c r="E181" s="14">
        <v>112636292</v>
      </c>
      <c r="H181" s="9"/>
      <c r="I181" s="10"/>
      <c r="J181" s="5"/>
    </row>
    <row r="182" spans="1:10">
      <c r="A182" s="5"/>
      <c r="B182" s="6"/>
      <c r="C182" s="5"/>
      <c r="D182" s="7"/>
      <c r="E182" s="8"/>
      <c r="H182" s="9"/>
      <c r="I182" s="10"/>
      <c r="J182" s="5"/>
    </row>
    <row r="183" spans="1:10">
      <c r="A183" s="5"/>
      <c r="B183" s="6"/>
      <c r="C183" s="5"/>
      <c r="D183" s="7"/>
      <c r="E183" s="8"/>
      <c r="H183" s="9"/>
      <c r="I183" s="10"/>
      <c r="J183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802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5" t="s">
        <v>0</v>
      </c>
      <c r="B186" s="95" t="s">
        <v>2</v>
      </c>
      <c r="C186" s="95" t="s">
        <v>3</v>
      </c>
      <c r="D186" s="95" t="s">
        <v>4</v>
      </c>
      <c r="E186" s="95" t="s">
        <v>5</v>
      </c>
      <c r="F186" s="97" t="s">
        <v>6</v>
      </c>
      <c r="G186" s="98"/>
      <c r="H186" s="99"/>
      <c r="I186" s="95" t="s">
        <v>7</v>
      </c>
      <c r="J186" s="95" t="s">
        <v>8</v>
      </c>
    </row>
    <row r="187" spans="1:10">
      <c r="A187" s="96"/>
      <c r="B187" s="96"/>
      <c r="C187" s="96"/>
      <c r="D187" s="96"/>
      <c r="E187" s="96"/>
      <c r="F187" s="4" t="s">
        <v>9</v>
      </c>
      <c r="G187" s="4" t="s">
        <v>10</v>
      </c>
      <c r="H187" s="4" t="s">
        <v>11</v>
      </c>
      <c r="I187" s="96"/>
      <c r="J187" s="96"/>
    </row>
    <row r="188" spans="1:10">
      <c r="A188" s="5" t="s">
        <v>819</v>
      </c>
      <c r="B188" s="6">
        <v>44947.586078368055</v>
      </c>
      <c r="C188" s="5" t="s">
        <v>68</v>
      </c>
      <c r="D188" s="7"/>
      <c r="E188" s="8"/>
      <c r="F188" s="9">
        <v>2785.13</v>
      </c>
      <c r="I188" s="10" t="s">
        <v>9</v>
      </c>
      <c r="J188" s="5" t="s">
        <v>68</v>
      </c>
    </row>
    <row r="189" spans="1:10">
      <c r="A189" s="5" t="s">
        <v>819</v>
      </c>
      <c r="B189" s="6">
        <v>44947.586078368055</v>
      </c>
      <c r="C189" s="5" t="s">
        <v>68</v>
      </c>
      <c r="D189" s="7"/>
      <c r="E189" s="8"/>
      <c r="H189" s="9">
        <v>295.85000000000002</v>
      </c>
      <c r="I189" s="5" t="s">
        <v>36</v>
      </c>
      <c r="J189" s="5" t="s">
        <v>68</v>
      </c>
    </row>
    <row r="190" spans="1:10">
      <c r="A190" s="11" t="s">
        <v>22</v>
      </c>
      <c r="B190" s="3"/>
      <c r="C190" s="3"/>
      <c r="D190" s="10"/>
      <c r="E190" s="8"/>
      <c r="H190" s="9"/>
      <c r="I190" s="10"/>
      <c r="J190" s="5"/>
    </row>
    <row r="191" spans="1:10" ht="15.75">
      <c r="A191" s="13" t="s">
        <v>23</v>
      </c>
      <c r="B191" s="13" t="s">
        <v>24</v>
      </c>
      <c r="C191" s="13" t="s">
        <v>25</v>
      </c>
      <c r="D191" s="69">
        <v>112644310</v>
      </c>
      <c r="E191" s="14">
        <v>112644424</v>
      </c>
      <c r="H191" s="9"/>
      <c r="I191" s="10"/>
      <c r="J191" s="5"/>
    </row>
    <row r="192" spans="1:10">
      <c r="D192" s="35" t="s">
        <v>641</v>
      </c>
    </row>
    <row r="194" spans="1:10">
      <c r="A194" s="1" t="s">
        <v>0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3" t="s">
        <v>940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95" t="s">
        <v>0</v>
      </c>
      <c r="B196" s="95" t="s">
        <v>2</v>
      </c>
      <c r="C196" s="95" t="s">
        <v>3</v>
      </c>
      <c r="D196" s="95" t="s">
        <v>4</v>
      </c>
      <c r="E196" s="95" t="s">
        <v>5</v>
      </c>
      <c r="F196" s="97" t="s">
        <v>6</v>
      </c>
      <c r="G196" s="98"/>
      <c r="H196" s="99"/>
      <c r="I196" s="95" t="s">
        <v>7</v>
      </c>
      <c r="J196" s="95" t="s">
        <v>8</v>
      </c>
    </row>
    <row r="197" spans="1:10">
      <c r="A197" s="96"/>
      <c r="B197" s="96"/>
      <c r="C197" s="96"/>
      <c r="D197" s="96"/>
      <c r="E197" s="96"/>
      <c r="F197" s="4" t="s">
        <v>9</v>
      </c>
      <c r="G197" s="4" t="s">
        <v>10</v>
      </c>
      <c r="H197" s="4" t="s">
        <v>11</v>
      </c>
      <c r="I197" s="96"/>
      <c r="J197" s="96"/>
    </row>
    <row r="198" spans="1:10">
      <c r="A198" s="40" t="s">
        <v>941</v>
      </c>
      <c r="B198" s="41"/>
      <c r="C198" s="42"/>
      <c r="D198" s="70"/>
      <c r="E198" s="71"/>
      <c r="F198" s="9"/>
      <c r="I198" s="10"/>
      <c r="J198" s="5"/>
    </row>
    <row r="199" spans="1:10">
      <c r="A199" s="11" t="s">
        <v>22</v>
      </c>
      <c r="B199" s="3"/>
      <c r="C199" s="3"/>
      <c r="D199" s="7"/>
      <c r="E199" s="8"/>
      <c r="H199" s="9"/>
      <c r="I199" s="10"/>
      <c r="J199" s="5"/>
    </row>
    <row r="200" spans="1:10" ht="15.75">
      <c r="A200" s="13" t="s">
        <v>23</v>
      </c>
      <c r="B200" s="13" t="s">
        <v>24</v>
      </c>
      <c r="C200" s="13" t="s">
        <v>25</v>
      </c>
      <c r="D200" s="28"/>
      <c r="E200" s="14"/>
      <c r="H200" s="9"/>
      <c r="I200" s="10"/>
      <c r="J200" s="5"/>
    </row>
    <row r="203" spans="1:10">
      <c r="A203" s="1" t="s">
        <v>0</v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3" t="s">
        <v>872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95" t="s">
        <v>0</v>
      </c>
      <c r="B205" s="95" t="s">
        <v>2</v>
      </c>
      <c r="C205" s="95" t="s">
        <v>3</v>
      </c>
      <c r="D205" s="95" t="s">
        <v>4</v>
      </c>
      <c r="E205" s="95" t="s">
        <v>5</v>
      </c>
      <c r="F205" s="97" t="s">
        <v>6</v>
      </c>
      <c r="G205" s="98"/>
      <c r="H205" s="99"/>
      <c r="I205" s="95" t="s">
        <v>7</v>
      </c>
      <c r="J205" s="95" t="s">
        <v>8</v>
      </c>
    </row>
    <row r="206" spans="1:10">
      <c r="A206" s="96"/>
      <c r="B206" s="96"/>
      <c r="C206" s="96"/>
      <c r="D206" s="96"/>
      <c r="E206" s="96"/>
      <c r="F206" s="4" t="s">
        <v>9</v>
      </c>
      <c r="G206" s="4" t="s">
        <v>10</v>
      </c>
      <c r="H206" s="4" t="s">
        <v>11</v>
      </c>
      <c r="I206" s="96"/>
      <c r="J206" s="96"/>
    </row>
    <row r="207" spans="1:10">
      <c r="A207" s="5" t="s">
        <v>879</v>
      </c>
      <c r="B207" s="6">
        <v>44950.794717048608</v>
      </c>
      <c r="C207" s="5" t="s">
        <v>68</v>
      </c>
      <c r="D207" s="7"/>
      <c r="E207" s="8"/>
      <c r="F207" s="9">
        <v>1300.3699999999999</v>
      </c>
      <c r="I207" s="10" t="s">
        <v>9</v>
      </c>
      <c r="J207" s="5" t="s">
        <v>68</v>
      </c>
    </row>
    <row r="208" spans="1:10">
      <c r="A208" s="5" t="s">
        <v>879</v>
      </c>
      <c r="B208" s="6">
        <v>44950.794717048608</v>
      </c>
      <c r="C208" s="5" t="s">
        <v>68</v>
      </c>
      <c r="D208" s="7"/>
      <c r="E208" s="8"/>
      <c r="H208" s="9">
        <v>310.8</v>
      </c>
      <c r="I208" s="10" t="s">
        <v>37</v>
      </c>
      <c r="J208" s="5" t="s">
        <v>68</v>
      </c>
    </row>
    <row r="209" spans="1:10">
      <c r="A209" s="11" t="s">
        <v>22</v>
      </c>
      <c r="B209" s="3"/>
      <c r="C209" s="3"/>
      <c r="D209" s="7"/>
      <c r="E209" s="8"/>
      <c r="H209" s="9"/>
      <c r="I209" s="10"/>
      <c r="J209" s="5"/>
    </row>
    <row r="210" spans="1:10" ht="15.75">
      <c r="A210" s="13" t="s">
        <v>23</v>
      </c>
      <c r="B210" s="13" t="s">
        <v>24</v>
      </c>
      <c r="C210" s="13" t="s">
        <v>25</v>
      </c>
      <c r="D210" s="69">
        <v>112649054</v>
      </c>
      <c r="E210" s="14">
        <v>112651338</v>
      </c>
      <c r="H210" s="9"/>
      <c r="I210" s="10"/>
      <c r="J210" s="5"/>
    </row>
    <row r="211" spans="1:10">
      <c r="A211" s="5"/>
      <c r="B211" s="6"/>
      <c r="C211" s="5"/>
      <c r="D211" s="35" t="s">
        <v>641</v>
      </c>
      <c r="E211" s="8"/>
      <c r="H211" s="9"/>
      <c r="I211" s="10"/>
      <c r="J211" s="5"/>
    </row>
    <row r="213" spans="1:10">
      <c r="A213" s="1" t="s">
        <v>0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3" t="s">
        <v>909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95" t="s">
        <v>0</v>
      </c>
      <c r="B215" s="95" t="s">
        <v>2</v>
      </c>
      <c r="C215" s="95" t="s">
        <v>3</v>
      </c>
      <c r="D215" s="95" t="s">
        <v>4</v>
      </c>
      <c r="E215" s="95" t="s">
        <v>5</v>
      </c>
      <c r="F215" s="97" t="s">
        <v>6</v>
      </c>
      <c r="G215" s="98"/>
      <c r="H215" s="99"/>
      <c r="I215" s="95" t="s">
        <v>7</v>
      </c>
      <c r="J215" s="95" t="s">
        <v>8</v>
      </c>
    </row>
    <row r="216" spans="1:10">
      <c r="A216" s="96"/>
      <c r="B216" s="96"/>
      <c r="C216" s="96"/>
      <c r="D216" s="96"/>
      <c r="E216" s="96"/>
      <c r="F216" s="4" t="s">
        <v>9</v>
      </c>
      <c r="G216" s="4" t="s">
        <v>10</v>
      </c>
      <c r="H216" s="4" t="s">
        <v>11</v>
      </c>
      <c r="I216" s="96"/>
      <c r="J216" s="96"/>
    </row>
    <row r="217" spans="1:10">
      <c r="A217" s="5" t="s">
        <v>916</v>
      </c>
      <c r="B217" s="6">
        <v>44951.796384421294</v>
      </c>
      <c r="C217" s="5" t="s">
        <v>68</v>
      </c>
      <c r="D217" s="7"/>
      <c r="E217" s="8"/>
      <c r="F217" s="9">
        <v>2457.75</v>
      </c>
      <c r="I217" s="10" t="s">
        <v>9</v>
      </c>
      <c r="J217" s="5" t="s">
        <v>68</v>
      </c>
    </row>
    <row r="218" spans="1:10">
      <c r="A218" s="5" t="s">
        <v>916</v>
      </c>
      <c r="B218" s="6">
        <v>44951.796384421294</v>
      </c>
      <c r="C218" s="5" t="s">
        <v>68</v>
      </c>
      <c r="D218" s="7"/>
      <c r="E218" s="8"/>
      <c r="H218" s="9">
        <v>235.6</v>
      </c>
      <c r="I218" s="5" t="s">
        <v>36</v>
      </c>
      <c r="J218" s="5" t="s">
        <v>68</v>
      </c>
    </row>
    <row r="219" spans="1:10">
      <c r="A219" s="11" t="s">
        <v>22</v>
      </c>
      <c r="B219" s="3"/>
      <c r="C219" s="3"/>
      <c r="D219" s="7"/>
      <c r="E219" s="8"/>
      <c r="H219" s="9"/>
      <c r="I219" s="10"/>
      <c r="J219" s="5"/>
    </row>
    <row r="220" spans="1:10" ht="15.75">
      <c r="A220" s="13" t="s">
        <v>23</v>
      </c>
      <c r="B220" s="13" t="s">
        <v>24</v>
      </c>
      <c r="C220" s="13" t="s">
        <v>25</v>
      </c>
      <c r="D220" s="69">
        <v>112659393</v>
      </c>
      <c r="E220" s="14">
        <v>112659538</v>
      </c>
      <c r="H220" s="9"/>
      <c r="I220" s="10"/>
      <c r="J220" s="5"/>
    </row>
    <row r="221" spans="1:10">
      <c r="D221" s="35" t="s">
        <v>641</v>
      </c>
    </row>
    <row r="223" spans="1:10">
      <c r="A223" s="1" t="s">
        <v>0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 t="s">
        <v>946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95" t="s">
        <v>0</v>
      </c>
      <c r="B225" s="95" t="s">
        <v>2</v>
      </c>
      <c r="C225" s="95" t="s">
        <v>3</v>
      </c>
      <c r="D225" s="95" t="s">
        <v>4</v>
      </c>
      <c r="E225" s="95" t="s">
        <v>5</v>
      </c>
      <c r="F225" s="97" t="s">
        <v>6</v>
      </c>
      <c r="G225" s="98"/>
      <c r="H225" s="99"/>
      <c r="I225" s="95" t="s">
        <v>7</v>
      </c>
      <c r="J225" s="95" t="s">
        <v>8</v>
      </c>
    </row>
    <row r="226" spans="1:10">
      <c r="A226" s="96"/>
      <c r="B226" s="96"/>
      <c r="C226" s="96"/>
      <c r="D226" s="96"/>
      <c r="E226" s="96"/>
      <c r="F226" s="4" t="s">
        <v>9</v>
      </c>
      <c r="G226" s="4" t="s">
        <v>10</v>
      </c>
      <c r="H226" s="4" t="s">
        <v>11</v>
      </c>
      <c r="I226" s="96"/>
      <c r="J226" s="96"/>
    </row>
    <row r="227" spans="1:10">
      <c r="A227" s="5" t="s">
        <v>954</v>
      </c>
      <c r="B227" s="6">
        <v>44952.793768541669</v>
      </c>
      <c r="C227" s="5" t="s">
        <v>68</v>
      </c>
      <c r="D227" s="7"/>
      <c r="E227" s="8"/>
      <c r="F227" s="9">
        <v>1440.45</v>
      </c>
      <c r="I227" s="10" t="s">
        <v>9</v>
      </c>
      <c r="J227" s="5" t="s">
        <v>68</v>
      </c>
    </row>
    <row r="228" spans="1:10">
      <c r="A228" s="5" t="s">
        <v>954</v>
      </c>
      <c r="B228" s="6">
        <v>44952.793768541669</v>
      </c>
      <c r="C228" s="5" t="s">
        <v>68</v>
      </c>
      <c r="D228" s="7"/>
      <c r="E228" s="8"/>
      <c r="H228" s="9">
        <v>427.12</v>
      </c>
      <c r="I228" s="5" t="s">
        <v>36</v>
      </c>
      <c r="J228" s="5" t="s">
        <v>68</v>
      </c>
    </row>
    <row r="229" spans="1:10">
      <c r="A229" s="5" t="s">
        <v>954</v>
      </c>
      <c r="B229" s="6">
        <v>44952.793768541669</v>
      </c>
      <c r="C229" s="5" t="s">
        <v>68</v>
      </c>
      <c r="D229" s="7"/>
      <c r="E229" s="8"/>
      <c r="H229" s="9">
        <v>619.77</v>
      </c>
      <c r="I229" s="10" t="s">
        <v>37</v>
      </c>
      <c r="J229" s="5" t="s">
        <v>68</v>
      </c>
    </row>
    <row r="230" spans="1:10">
      <c r="A230" s="11" t="s">
        <v>22</v>
      </c>
      <c r="B230" s="3"/>
      <c r="C230" s="3"/>
      <c r="D230" s="7"/>
      <c r="E230" s="8"/>
      <c r="H230" s="9"/>
      <c r="I230" s="10"/>
      <c r="J230" s="5"/>
    </row>
    <row r="231" spans="1:10" ht="15.75">
      <c r="A231" s="13" t="s">
        <v>23</v>
      </c>
      <c r="B231" s="13" t="s">
        <v>24</v>
      </c>
      <c r="C231" s="13" t="s">
        <v>25</v>
      </c>
      <c r="D231" s="28">
        <v>112672293</v>
      </c>
      <c r="E231" s="14">
        <v>112672345</v>
      </c>
      <c r="H231" s="9"/>
      <c r="I231" s="10"/>
      <c r="J231" s="5"/>
    </row>
    <row r="232" spans="1:10">
      <c r="A232" s="5"/>
      <c r="B232" s="6"/>
      <c r="C232" s="5"/>
      <c r="D232" s="7"/>
      <c r="E232" s="8"/>
      <c r="H232" s="9"/>
      <c r="I232" s="10"/>
      <c r="J232" s="5"/>
    </row>
    <row r="234" spans="1:10">
      <c r="A234" s="1" t="s">
        <v>0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3" t="s">
        <v>985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95" t="s">
        <v>0</v>
      </c>
      <c r="B236" s="95" t="s">
        <v>2</v>
      </c>
      <c r="C236" s="95" t="s">
        <v>3</v>
      </c>
      <c r="D236" s="95" t="s">
        <v>4</v>
      </c>
      <c r="E236" s="95" t="s">
        <v>5</v>
      </c>
      <c r="F236" s="97" t="s">
        <v>6</v>
      </c>
      <c r="G236" s="98"/>
      <c r="H236" s="99"/>
      <c r="I236" s="95" t="s">
        <v>7</v>
      </c>
      <c r="J236" s="95" t="s">
        <v>8</v>
      </c>
    </row>
    <row r="237" spans="1:10">
      <c r="A237" s="96"/>
      <c r="B237" s="96"/>
      <c r="C237" s="96"/>
      <c r="D237" s="96"/>
      <c r="E237" s="96"/>
      <c r="F237" s="4" t="s">
        <v>9</v>
      </c>
      <c r="G237" s="4" t="s">
        <v>10</v>
      </c>
      <c r="H237" s="4" t="s">
        <v>11</v>
      </c>
      <c r="I237" s="96"/>
      <c r="J237" s="96"/>
    </row>
    <row r="238" spans="1:10">
      <c r="A238" s="5" t="s">
        <v>1000</v>
      </c>
      <c r="B238" s="6">
        <v>44953.794375949074</v>
      </c>
      <c r="C238" s="5" t="s">
        <v>68</v>
      </c>
      <c r="D238" s="7"/>
      <c r="E238" s="8"/>
      <c r="F238" s="9">
        <v>1558.47</v>
      </c>
      <c r="I238" s="10" t="s">
        <v>9</v>
      </c>
      <c r="J238" s="5" t="s">
        <v>68</v>
      </c>
    </row>
    <row r="239" spans="1:10">
      <c r="A239" s="5" t="s">
        <v>1000</v>
      </c>
      <c r="B239" s="6">
        <v>44953.794375949074</v>
      </c>
      <c r="C239" s="5" t="s">
        <v>68</v>
      </c>
      <c r="D239" s="7"/>
      <c r="E239" s="8"/>
      <c r="H239" s="9">
        <v>224.8</v>
      </c>
      <c r="I239" s="5" t="s">
        <v>36</v>
      </c>
      <c r="J239" s="5" t="s">
        <v>68</v>
      </c>
    </row>
    <row r="240" spans="1:10">
      <c r="A240" s="11" t="s">
        <v>22</v>
      </c>
      <c r="B240" s="3"/>
      <c r="C240" s="3"/>
      <c r="D240" s="7"/>
      <c r="E240" s="8"/>
      <c r="H240" s="9"/>
      <c r="I240" s="5"/>
      <c r="J240" s="8"/>
    </row>
    <row r="241" spans="1:10" ht="15.75">
      <c r="A241" s="13" t="s">
        <v>23</v>
      </c>
      <c r="B241" s="13" t="s">
        <v>24</v>
      </c>
      <c r="C241" s="13" t="s">
        <v>25</v>
      </c>
      <c r="D241" s="28">
        <v>112672298</v>
      </c>
      <c r="E241" s="14">
        <v>112672347</v>
      </c>
      <c r="H241" s="9"/>
      <c r="I241" s="5"/>
      <c r="J241" s="8"/>
    </row>
    <row r="242" spans="1:10">
      <c r="A242" s="5"/>
      <c r="B242" s="6"/>
      <c r="C242" s="5"/>
      <c r="D242" s="7"/>
      <c r="E242" s="8"/>
      <c r="H242" s="9"/>
      <c r="I242" s="5"/>
      <c r="J242" s="8"/>
    </row>
    <row r="243" spans="1:10">
      <c r="A243" s="5"/>
      <c r="B243" s="6"/>
      <c r="C243" s="5"/>
      <c r="D243" s="7"/>
      <c r="E243" s="8"/>
      <c r="H243" s="9"/>
      <c r="I243" s="5"/>
      <c r="J243" s="8"/>
    </row>
    <row r="244" spans="1:10">
      <c r="A244" s="1" t="s">
        <v>0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3" t="s">
        <v>981</v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95" t="s">
        <v>0</v>
      </c>
      <c r="B246" s="95" t="s">
        <v>2</v>
      </c>
      <c r="C246" s="95" t="s">
        <v>3</v>
      </c>
      <c r="D246" s="95" t="s">
        <v>4</v>
      </c>
      <c r="E246" s="95" t="s">
        <v>5</v>
      </c>
      <c r="F246" s="97" t="s">
        <v>6</v>
      </c>
      <c r="G246" s="98"/>
      <c r="H246" s="99"/>
      <c r="I246" s="95" t="s">
        <v>7</v>
      </c>
      <c r="J246" s="95" t="s">
        <v>8</v>
      </c>
    </row>
    <row r="247" spans="1:10">
      <c r="A247" s="96"/>
      <c r="B247" s="96"/>
      <c r="C247" s="96"/>
      <c r="D247" s="96"/>
      <c r="E247" s="96"/>
      <c r="F247" s="4" t="s">
        <v>9</v>
      </c>
      <c r="G247" s="4" t="s">
        <v>10</v>
      </c>
      <c r="H247" s="4" t="s">
        <v>11</v>
      </c>
      <c r="I247" s="96"/>
      <c r="J247" s="96"/>
    </row>
    <row r="248" spans="1:10">
      <c r="A248" s="5" t="s">
        <v>999</v>
      </c>
      <c r="B248" s="6">
        <v>44954.588388263888</v>
      </c>
      <c r="C248" s="5" t="s">
        <v>68</v>
      </c>
      <c r="D248" s="7"/>
      <c r="E248" s="8"/>
      <c r="F248" s="9">
        <v>1689.99</v>
      </c>
      <c r="I248" s="10" t="s">
        <v>9</v>
      </c>
      <c r="J248" s="5" t="s">
        <v>68</v>
      </c>
    </row>
    <row r="249" spans="1:10">
      <c r="A249" s="5" t="s">
        <v>999</v>
      </c>
      <c r="B249" s="6">
        <v>44954.588388263888</v>
      </c>
      <c r="C249" s="5" t="s">
        <v>68</v>
      </c>
      <c r="D249" s="7"/>
      <c r="E249" s="8"/>
      <c r="H249" s="9">
        <v>391.92</v>
      </c>
      <c r="I249" s="5" t="s">
        <v>36</v>
      </c>
      <c r="J249" s="5" t="s">
        <v>68</v>
      </c>
    </row>
    <row r="250" spans="1:10">
      <c r="A250" s="11" t="s">
        <v>22</v>
      </c>
      <c r="B250" s="3"/>
      <c r="C250" s="3"/>
      <c r="D250" s="7"/>
      <c r="E250" s="8"/>
      <c r="H250" s="9"/>
      <c r="I250" s="5"/>
      <c r="J250" s="8"/>
    </row>
    <row r="251" spans="1:10" ht="15.75">
      <c r="A251" s="13" t="s">
        <v>23</v>
      </c>
      <c r="B251" s="13" t="s">
        <v>24</v>
      </c>
      <c r="C251" s="13" t="s">
        <v>25</v>
      </c>
      <c r="D251" s="28">
        <v>112673666</v>
      </c>
      <c r="E251" s="14">
        <v>112675432</v>
      </c>
      <c r="H251" s="9"/>
      <c r="I251" s="5"/>
      <c r="J251" s="8"/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1052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95" t="s">
        <v>0</v>
      </c>
      <c r="B256" s="95" t="s">
        <v>2</v>
      </c>
      <c r="C256" s="95" t="s">
        <v>3</v>
      </c>
      <c r="D256" s="95" t="s">
        <v>4</v>
      </c>
      <c r="E256" s="95" t="s">
        <v>5</v>
      </c>
      <c r="F256" s="97" t="s">
        <v>6</v>
      </c>
      <c r="G256" s="98"/>
      <c r="H256" s="99"/>
      <c r="I256" s="95" t="s">
        <v>7</v>
      </c>
      <c r="J256" s="95" t="s">
        <v>8</v>
      </c>
    </row>
    <row r="257" spans="1:10">
      <c r="A257" s="96"/>
      <c r="B257" s="96"/>
      <c r="C257" s="96"/>
      <c r="D257" s="96"/>
      <c r="E257" s="96"/>
      <c r="F257" s="4" t="s">
        <v>9</v>
      </c>
      <c r="G257" s="4" t="s">
        <v>10</v>
      </c>
      <c r="H257" s="4" t="s">
        <v>11</v>
      </c>
      <c r="I257" s="96"/>
      <c r="J257" s="96"/>
    </row>
    <row r="258" spans="1:10">
      <c r="A258" s="5" t="s">
        <v>1061</v>
      </c>
      <c r="B258" s="6">
        <v>44956.793560416663</v>
      </c>
      <c r="C258" s="5" t="s">
        <v>68</v>
      </c>
      <c r="D258" s="7"/>
      <c r="E258" s="8"/>
      <c r="F258" s="9">
        <v>2804.34</v>
      </c>
      <c r="I258" s="10" t="s">
        <v>9</v>
      </c>
      <c r="J258" s="5" t="s">
        <v>68</v>
      </c>
    </row>
    <row r="259" spans="1:10">
      <c r="A259" s="5" t="s">
        <v>1061</v>
      </c>
      <c r="B259" s="6">
        <v>44956.793560416663</v>
      </c>
      <c r="C259" s="5" t="s">
        <v>68</v>
      </c>
      <c r="D259" s="7"/>
      <c r="E259" s="8"/>
      <c r="H259" s="9">
        <v>76.06</v>
      </c>
      <c r="I259" s="5" t="s">
        <v>36</v>
      </c>
      <c r="J259" s="5" t="s">
        <v>68</v>
      </c>
    </row>
    <row r="260" spans="1:10">
      <c r="A260" s="11" t="s">
        <v>22</v>
      </c>
      <c r="B260" s="3"/>
      <c r="C260" s="3"/>
      <c r="D260" s="7"/>
      <c r="E260" s="8"/>
      <c r="G260" s="9"/>
      <c r="I260" s="10"/>
      <c r="J260" s="8"/>
    </row>
    <row r="261" spans="1:10" ht="15.75">
      <c r="A261" s="13" t="s">
        <v>23</v>
      </c>
      <c r="B261" s="13" t="s">
        <v>24</v>
      </c>
      <c r="C261" s="13" t="s">
        <v>25</v>
      </c>
      <c r="D261" s="28">
        <v>112691562</v>
      </c>
      <c r="E261" s="14">
        <v>112691875</v>
      </c>
      <c r="G261" s="9"/>
      <c r="I261" s="10"/>
      <c r="J261" s="8"/>
    </row>
    <row r="262" spans="1:10" ht="15.75">
      <c r="A262" s="5"/>
      <c r="B262" s="6"/>
      <c r="C262" s="5"/>
      <c r="D262" s="69">
        <v>112691622</v>
      </c>
      <c r="E262" s="34">
        <v>112691845</v>
      </c>
      <c r="F262" s="35" t="s">
        <v>1126</v>
      </c>
      <c r="G262" s="9"/>
      <c r="I262" s="10"/>
      <c r="J262" s="8"/>
    </row>
    <row r="263" spans="1:10">
      <c r="A263" s="17" t="s">
        <v>1211</v>
      </c>
      <c r="B263" s="17"/>
      <c r="C263" s="17"/>
    </row>
    <row r="265" spans="1:10">
      <c r="A265" s="1" t="s">
        <v>0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3" t="s">
        <v>1093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95" t="s">
        <v>0</v>
      </c>
      <c r="B267" s="95" t="s">
        <v>2</v>
      </c>
      <c r="C267" s="95" t="s">
        <v>3</v>
      </c>
      <c r="D267" s="95" t="s">
        <v>4</v>
      </c>
      <c r="E267" s="95" t="s">
        <v>5</v>
      </c>
      <c r="F267" s="97" t="s">
        <v>6</v>
      </c>
      <c r="G267" s="98"/>
      <c r="H267" s="99"/>
      <c r="I267" s="95" t="s">
        <v>7</v>
      </c>
      <c r="J267" s="95" t="s">
        <v>8</v>
      </c>
    </row>
    <row r="268" spans="1:10">
      <c r="A268" s="96"/>
      <c r="B268" s="96"/>
      <c r="C268" s="96"/>
      <c r="D268" s="96"/>
      <c r="E268" s="96"/>
      <c r="F268" s="4" t="s">
        <v>9</v>
      </c>
      <c r="G268" s="4" t="s">
        <v>10</v>
      </c>
      <c r="H268" s="4" t="s">
        <v>11</v>
      </c>
      <c r="I268" s="96"/>
      <c r="J268" s="96"/>
    </row>
    <row r="269" spans="1:10">
      <c r="A269" s="5" t="s">
        <v>1101</v>
      </c>
      <c r="B269" s="6">
        <v>44957.796609861114</v>
      </c>
      <c r="C269" s="5" t="s">
        <v>68</v>
      </c>
      <c r="D269" s="7"/>
      <c r="E269" s="8"/>
      <c r="F269" s="9">
        <v>1768.09</v>
      </c>
      <c r="I269" s="10" t="s">
        <v>9</v>
      </c>
      <c r="J269" s="5" t="s">
        <v>68</v>
      </c>
    </row>
    <row r="270" spans="1:10">
      <c r="A270" s="5" t="s">
        <v>1101</v>
      </c>
      <c r="B270" s="6">
        <v>44957.796609861114</v>
      </c>
      <c r="C270" s="5" t="s">
        <v>68</v>
      </c>
      <c r="D270" s="7"/>
      <c r="E270" s="8"/>
      <c r="H270" s="9">
        <v>202.5</v>
      </c>
      <c r="I270" s="5" t="s">
        <v>36</v>
      </c>
      <c r="J270" s="5" t="s">
        <v>68</v>
      </c>
    </row>
    <row r="271" spans="1:10">
      <c r="A271" s="11" t="s">
        <v>22</v>
      </c>
      <c r="B271" s="3"/>
      <c r="C271" s="3"/>
      <c r="D271" s="7"/>
      <c r="E271" s="8"/>
      <c r="G271" s="9"/>
      <c r="I271" s="10"/>
      <c r="J271" s="5"/>
    </row>
    <row r="272" spans="1:10" ht="15.75">
      <c r="A272" s="13" t="s">
        <v>23</v>
      </c>
      <c r="B272" s="13" t="s">
        <v>24</v>
      </c>
      <c r="C272" s="13" t="s">
        <v>25</v>
      </c>
      <c r="D272" s="69">
        <v>112692567</v>
      </c>
      <c r="E272" s="14">
        <v>112692818</v>
      </c>
      <c r="G272" s="9"/>
      <c r="I272" s="10"/>
      <c r="J272" s="5"/>
    </row>
    <row r="273" spans="1:10">
      <c r="A273" s="5"/>
      <c r="B273" s="6"/>
      <c r="C273" s="5"/>
      <c r="D273" s="81" t="s">
        <v>641</v>
      </c>
      <c r="E273" s="8"/>
      <c r="G273" s="9"/>
      <c r="I273" s="10"/>
      <c r="J273" s="5"/>
    </row>
    <row r="275" spans="1:10">
      <c r="A275" s="1" t="s">
        <v>0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3" t="s">
        <v>1131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95" t="s">
        <v>0</v>
      </c>
      <c r="B277" s="95" t="s">
        <v>2</v>
      </c>
      <c r="C277" s="95" t="s">
        <v>3</v>
      </c>
      <c r="D277" s="95" t="s">
        <v>4</v>
      </c>
      <c r="E277" s="95" t="s">
        <v>5</v>
      </c>
      <c r="F277" s="97" t="s">
        <v>6</v>
      </c>
      <c r="G277" s="98"/>
      <c r="H277" s="99"/>
      <c r="I277" s="95" t="s">
        <v>7</v>
      </c>
      <c r="J277" s="95" t="s">
        <v>8</v>
      </c>
    </row>
    <row r="278" spans="1:10">
      <c r="A278" s="96"/>
      <c r="B278" s="96"/>
      <c r="C278" s="96"/>
      <c r="D278" s="96"/>
      <c r="E278" s="96"/>
      <c r="F278" s="4" t="s">
        <v>9</v>
      </c>
      <c r="G278" s="4" t="s">
        <v>10</v>
      </c>
      <c r="H278" s="4" t="s">
        <v>11</v>
      </c>
      <c r="I278" s="96"/>
      <c r="J278" s="96"/>
    </row>
    <row r="279" spans="1:10">
      <c r="A279" s="5" t="s">
        <v>1136</v>
      </c>
      <c r="B279" s="6">
        <v>44958.811724270832</v>
      </c>
      <c r="C279" s="5" t="s">
        <v>68</v>
      </c>
      <c r="D279" s="7"/>
      <c r="E279" s="8"/>
      <c r="F279" s="9">
        <v>1979.85</v>
      </c>
      <c r="I279" s="10" t="s">
        <v>9</v>
      </c>
      <c r="J279" s="5" t="s">
        <v>68</v>
      </c>
    </row>
    <row r="280" spans="1:10">
      <c r="A280" s="5" t="s">
        <v>1136</v>
      </c>
      <c r="B280" s="6">
        <v>44958.811724270832</v>
      </c>
      <c r="C280" s="5" t="s">
        <v>68</v>
      </c>
      <c r="D280" s="7"/>
      <c r="E280" s="8"/>
      <c r="H280" s="9">
        <v>319.8</v>
      </c>
      <c r="I280" s="5" t="s">
        <v>36</v>
      </c>
      <c r="J280" s="5" t="s">
        <v>68</v>
      </c>
    </row>
    <row r="281" spans="1:10">
      <c r="A281" s="11" t="s">
        <v>22</v>
      </c>
      <c r="B281" s="3"/>
      <c r="C281" s="3"/>
      <c r="D281" s="7"/>
      <c r="E281" s="8"/>
      <c r="H281" s="9"/>
      <c r="I281" s="10"/>
      <c r="J281" s="8"/>
    </row>
    <row r="282" spans="1:10" ht="15.75">
      <c r="A282" s="13" t="s">
        <v>23</v>
      </c>
      <c r="B282" s="13" t="s">
        <v>24</v>
      </c>
      <c r="C282" s="13" t="s">
        <v>25</v>
      </c>
      <c r="D282" s="69">
        <v>112695135</v>
      </c>
      <c r="E282" s="14">
        <v>112695345</v>
      </c>
      <c r="H282" s="9"/>
      <c r="I282" s="10"/>
      <c r="J282" s="8"/>
    </row>
    <row r="283" spans="1:10">
      <c r="D283" s="81" t="s">
        <v>641</v>
      </c>
    </row>
    <row r="285" spans="1:10">
      <c r="A285" s="1" t="s">
        <v>0</v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3" t="s">
        <v>1169</v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95" t="s">
        <v>0</v>
      </c>
      <c r="B287" s="95" t="s">
        <v>2</v>
      </c>
      <c r="C287" s="95" t="s">
        <v>3</v>
      </c>
      <c r="D287" s="95" t="s">
        <v>4</v>
      </c>
      <c r="E287" s="95" t="s">
        <v>5</v>
      </c>
      <c r="F287" s="97" t="s">
        <v>6</v>
      </c>
      <c r="G287" s="98"/>
      <c r="H287" s="99"/>
      <c r="I287" s="95" t="s">
        <v>7</v>
      </c>
      <c r="J287" s="95" t="s">
        <v>8</v>
      </c>
    </row>
    <row r="288" spans="1:10">
      <c r="A288" s="96"/>
      <c r="B288" s="96"/>
      <c r="C288" s="96"/>
      <c r="D288" s="96"/>
      <c r="E288" s="96"/>
      <c r="F288" s="4" t="s">
        <v>9</v>
      </c>
      <c r="G288" s="4" t="s">
        <v>10</v>
      </c>
      <c r="H288" s="4" t="s">
        <v>11</v>
      </c>
      <c r="I288" s="96"/>
      <c r="J288" s="96"/>
    </row>
    <row r="289" spans="1:10">
      <c r="A289" s="5" t="s">
        <v>1177</v>
      </c>
      <c r="B289" s="6">
        <v>44959.794548912039</v>
      </c>
      <c r="C289" s="5" t="s">
        <v>68</v>
      </c>
      <c r="D289" s="7"/>
      <c r="E289" s="8"/>
      <c r="F289" s="9">
        <v>2491.85</v>
      </c>
      <c r="I289" s="10" t="s">
        <v>9</v>
      </c>
      <c r="J289" s="5" t="s">
        <v>68</v>
      </c>
    </row>
    <row r="290" spans="1:10">
      <c r="A290" s="5" t="s">
        <v>1177</v>
      </c>
      <c r="B290" s="6">
        <v>44959.794548912039</v>
      </c>
      <c r="C290" s="5" t="s">
        <v>68</v>
      </c>
      <c r="D290" s="7"/>
      <c r="E290" s="8"/>
      <c r="H290" s="9">
        <v>1072.83</v>
      </c>
      <c r="I290" s="5" t="s">
        <v>36</v>
      </c>
      <c r="J290" s="5" t="s">
        <v>68</v>
      </c>
    </row>
    <row r="291" spans="1:10">
      <c r="A291" s="11" t="s">
        <v>22</v>
      </c>
      <c r="B291" s="3"/>
      <c r="C291" s="3"/>
      <c r="D291" s="7"/>
      <c r="E291" s="8"/>
      <c r="H291" s="9"/>
      <c r="I291" s="10"/>
      <c r="J291" s="5"/>
    </row>
    <row r="292" spans="1:10" ht="15.75">
      <c r="A292" s="13" t="s">
        <v>23</v>
      </c>
      <c r="B292" s="13" t="s">
        <v>24</v>
      </c>
      <c r="C292" s="13" t="s">
        <v>25</v>
      </c>
      <c r="D292" s="69">
        <v>112728639</v>
      </c>
      <c r="E292" s="14">
        <v>112728969</v>
      </c>
      <c r="H292" s="9"/>
      <c r="I292" s="10"/>
      <c r="J292" s="5"/>
    </row>
    <row r="293" spans="1:10">
      <c r="D293" s="81" t="s">
        <v>641</v>
      </c>
    </row>
    <row r="295" spans="1:10">
      <c r="A295" s="1" t="s">
        <v>0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3" t="s">
        <v>1217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95" t="s">
        <v>0</v>
      </c>
      <c r="B297" s="95" t="s">
        <v>2</v>
      </c>
      <c r="C297" s="95" t="s">
        <v>3</v>
      </c>
      <c r="D297" s="95" t="s">
        <v>4</v>
      </c>
      <c r="E297" s="95" t="s">
        <v>5</v>
      </c>
      <c r="F297" s="97" t="s">
        <v>6</v>
      </c>
      <c r="G297" s="98"/>
      <c r="H297" s="99"/>
      <c r="I297" s="95" t="s">
        <v>7</v>
      </c>
      <c r="J297" s="95" t="s">
        <v>8</v>
      </c>
    </row>
    <row r="298" spans="1:10">
      <c r="A298" s="96"/>
      <c r="B298" s="96"/>
      <c r="C298" s="96"/>
      <c r="D298" s="96"/>
      <c r="E298" s="96"/>
      <c r="F298" s="4" t="s">
        <v>9</v>
      </c>
      <c r="G298" s="4" t="s">
        <v>10</v>
      </c>
      <c r="H298" s="4" t="s">
        <v>11</v>
      </c>
      <c r="I298" s="96"/>
      <c r="J298" s="96"/>
    </row>
    <row r="299" spans="1:10">
      <c r="A299" s="5" t="s">
        <v>1230</v>
      </c>
      <c r="B299" s="6">
        <v>44960.794162673614</v>
      </c>
      <c r="C299" s="5" t="s">
        <v>68</v>
      </c>
      <c r="D299" s="7"/>
      <c r="E299" s="8"/>
      <c r="F299" s="9">
        <v>1498.03</v>
      </c>
      <c r="I299" s="10" t="s">
        <v>9</v>
      </c>
      <c r="J299" s="5" t="s">
        <v>68</v>
      </c>
    </row>
    <row r="300" spans="1:10">
      <c r="A300" s="5" t="s">
        <v>1230</v>
      </c>
      <c r="B300" s="6">
        <v>44960.794162673614</v>
      </c>
      <c r="C300" s="5" t="s">
        <v>68</v>
      </c>
      <c r="D300" s="7"/>
      <c r="E300" s="8"/>
      <c r="H300" s="9">
        <v>64.819999999999993</v>
      </c>
      <c r="I300" s="5" t="s">
        <v>36</v>
      </c>
      <c r="J300" s="5" t="s">
        <v>68</v>
      </c>
    </row>
    <row r="301" spans="1:10">
      <c r="A301" s="11" t="s">
        <v>22</v>
      </c>
      <c r="B301" s="3"/>
      <c r="C301" s="3"/>
      <c r="D301" s="7"/>
      <c r="E301" s="8"/>
      <c r="H301" s="9"/>
      <c r="I301" s="10"/>
      <c r="J301" s="5"/>
    </row>
    <row r="302" spans="1:10" ht="15.75">
      <c r="A302" s="13" t="s">
        <v>23</v>
      </c>
      <c r="B302" s="13" t="s">
        <v>24</v>
      </c>
      <c r="C302" s="13" t="s">
        <v>25</v>
      </c>
      <c r="D302" s="69">
        <v>112728709</v>
      </c>
      <c r="E302" s="14">
        <v>112728970</v>
      </c>
      <c r="H302" s="9"/>
      <c r="I302" s="10"/>
      <c r="J302" s="5"/>
    </row>
    <row r="303" spans="1:10">
      <c r="A303" s="5"/>
      <c r="B303" s="6"/>
      <c r="C303" s="5"/>
      <c r="D303" s="81" t="s">
        <v>641</v>
      </c>
      <c r="E303" s="8"/>
      <c r="H303" s="9"/>
      <c r="I303" s="10"/>
      <c r="J303" s="5"/>
    </row>
    <row r="304" spans="1:10">
      <c r="A304" s="5"/>
      <c r="B304" s="6"/>
      <c r="C304" s="5"/>
      <c r="D304" s="7"/>
      <c r="E304" s="8"/>
      <c r="H304" s="9"/>
      <c r="I304" s="10"/>
      <c r="J304" s="5"/>
    </row>
    <row r="305" spans="1:10">
      <c r="A305" s="1" t="s">
        <v>0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3" t="s">
        <v>1214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95" t="s">
        <v>0</v>
      </c>
      <c r="B307" s="95" t="s">
        <v>2</v>
      </c>
      <c r="C307" s="95" t="s">
        <v>3</v>
      </c>
      <c r="D307" s="95" t="s">
        <v>4</v>
      </c>
      <c r="E307" s="95" t="s">
        <v>5</v>
      </c>
      <c r="F307" s="97" t="s">
        <v>6</v>
      </c>
      <c r="G307" s="98"/>
      <c r="H307" s="99"/>
      <c r="I307" s="95" t="s">
        <v>7</v>
      </c>
      <c r="J307" s="95" t="s">
        <v>8</v>
      </c>
    </row>
    <row r="308" spans="1:10">
      <c r="A308" s="96"/>
      <c r="B308" s="96"/>
      <c r="C308" s="96"/>
      <c r="D308" s="96"/>
      <c r="E308" s="96"/>
      <c r="F308" s="4" t="s">
        <v>9</v>
      </c>
      <c r="G308" s="4" t="s">
        <v>10</v>
      </c>
      <c r="H308" s="4" t="s">
        <v>11</v>
      </c>
      <c r="I308" s="96"/>
      <c r="J308" s="96"/>
    </row>
    <row r="309" spans="1:10">
      <c r="A309" s="5" t="s">
        <v>1229</v>
      </c>
      <c r="B309" s="6">
        <v>44961.589432175926</v>
      </c>
      <c r="C309" s="5" t="s">
        <v>68</v>
      </c>
      <c r="D309" s="7"/>
      <c r="E309" s="8"/>
      <c r="F309" s="9">
        <v>1415.26</v>
      </c>
      <c r="I309" s="10" t="s">
        <v>9</v>
      </c>
      <c r="J309" s="5" t="s">
        <v>68</v>
      </c>
    </row>
    <row r="310" spans="1:10">
      <c r="A310" s="5" t="s">
        <v>1229</v>
      </c>
      <c r="B310" s="6">
        <v>44961.589432175926</v>
      </c>
      <c r="C310" s="5" t="s">
        <v>68</v>
      </c>
      <c r="D310" s="7"/>
      <c r="E310" s="8"/>
      <c r="H310" s="9">
        <v>230.8</v>
      </c>
      <c r="I310" s="5" t="s">
        <v>36</v>
      </c>
      <c r="J310" s="5" t="s">
        <v>68</v>
      </c>
    </row>
    <row r="311" spans="1:10">
      <c r="A311" s="11" t="s">
        <v>22</v>
      </c>
      <c r="B311" s="3"/>
      <c r="C311" s="3"/>
      <c r="D311" s="7"/>
      <c r="E311" s="8"/>
      <c r="H311" s="9"/>
      <c r="I311" s="10"/>
      <c r="J311" s="5"/>
    </row>
    <row r="312" spans="1:10" ht="15.75">
      <c r="A312" s="13" t="s">
        <v>23</v>
      </c>
      <c r="B312" s="13" t="s">
        <v>24</v>
      </c>
      <c r="C312" s="13" t="s">
        <v>25</v>
      </c>
      <c r="D312" s="69">
        <v>112728615</v>
      </c>
      <c r="E312" s="14">
        <v>112728971</v>
      </c>
      <c r="H312" s="9"/>
      <c r="I312" s="10"/>
      <c r="J312" s="5"/>
    </row>
    <row r="313" spans="1:10">
      <c r="D313" s="81" t="s">
        <v>641</v>
      </c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1283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5" t="s">
        <v>0</v>
      </c>
      <c r="B317" s="95" t="s">
        <v>2</v>
      </c>
      <c r="C317" s="95" t="s">
        <v>3</v>
      </c>
      <c r="D317" s="95" t="s">
        <v>4</v>
      </c>
      <c r="E317" s="95" t="s">
        <v>5</v>
      </c>
      <c r="F317" s="97" t="s">
        <v>6</v>
      </c>
      <c r="G317" s="98"/>
      <c r="H317" s="99"/>
      <c r="I317" s="95" t="s">
        <v>7</v>
      </c>
      <c r="J317" s="95" t="s">
        <v>8</v>
      </c>
    </row>
    <row r="318" spans="1:10">
      <c r="A318" s="96"/>
      <c r="B318" s="96"/>
      <c r="C318" s="96"/>
      <c r="D318" s="96"/>
      <c r="E318" s="96"/>
      <c r="F318" s="4" t="s">
        <v>9</v>
      </c>
      <c r="G318" s="4" t="s">
        <v>10</v>
      </c>
      <c r="H318" s="4" t="s">
        <v>11</v>
      </c>
      <c r="I318" s="96"/>
      <c r="J318" s="96"/>
    </row>
    <row r="319" spans="1:10">
      <c r="A319" s="5" t="s">
        <v>1291</v>
      </c>
      <c r="B319" s="6">
        <v>44963.797382175922</v>
      </c>
      <c r="C319" s="5" t="s">
        <v>68</v>
      </c>
      <c r="D319" s="7"/>
      <c r="E319" s="8"/>
      <c r="F319" s="9">
        <v>1773.36</v>
      </c>
      <c r="I319" s="10" t="s">
        <v>9</v>
      </c>
      <c r="J319" s="5" t="s">
        <v>68</v>
      </c>
    </row>
    <row r="320" spans="1:10">
      <c r="A320" s="5" t="s">
        <v>1291</v>
      </c>
      <c r="B320" s="6">
        <v>44963.797382175922</v>
      </c>
      <c r="C320" s="5" t="s">
        <v>68</v>
      </c>
      <c r="D320" s="7"/>
      <c r="E320" s="8"/>
      <c r="H320" s="9">
        <v>150.30000000000001</v>
      </c>
      <c r="I320" s="5" t="s">
        <v>36</v>
      </c>
      <c r="J320" s="5" t="s">
        <v>68</v>
      </c>
    </row>
    <row r="321" spans="1:10">
      <c r="A321" s="5" t="s">
        <v>1291</v>
      </c>
      <c r="B321" s="6">
        <v>44963.797382175922</v>
      </c>
      <c r="C321" s="5" t="s">
        <v>68</v>
      </c>
      <c r="D321" s="7"/>
      <c r="E321" s="8"/>
      <c r="H321" s="9">
        <v>19</v>
      </c>
      <c r="I321" s="10" t="s">
        <v>37</v>
      </c>
      <c r="J321" s="5" t="s">
        <v>68</v>
      </c>
    </row>
    <row r="322" spans="1:10">
      <c r="A322" s="11" t="s">
        <v>22</v>
      </c>
      <c r="B322" s="3"/>
      <c r="C322" s="3"/>
      <c r="D322" s="7"/>
      <c r="E322" s="8"/>
      <c r="H322" s="9"/>
      <c r="I322" s="10"/>
      <c r="J322" s="5"/>
    </row>
    <row r="323" spans="1:10" ht="15.75">
      <c r="A323" s="13" t="s">
        <v>23</v>
      </c>
      <c r="B323" s="13" t="s">
        <v>24</v>
      </c>
      <c r="C323" s="13" t="s">
        <v>25</v>
      </c>
      <c r="D323" s="69">
        <v>112730349</v>
      </c>
      <c r="E323" s="14">
        <v>112730441</v>
      </c>
      <c r="H323" s="9"/>
      <c r="I323" s="10"/>
      <c r="J323" s="5"/>
    </row>
    <row r="324" spans="1:10">
      <c r="A324" s="5"/>
      <c r="B324" s="6"/>
      <c r="C324" s="5"/>
      <c r="D324" s="81" t="s">
        <v>641</v>
      </c>
      <c r="E324" s="8"/>
      <c r="H324" s="9"/>
      <c r="I324" s="10"/>
      <c r="J324" s="5"/>
    </row>
    <row r="326" spans="1:10">
      <c r="A326" s="1" t="s">
        <v>0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3" t="s">
        <v>1322</v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>
      <c r="A328" s="95" t="s">
        <v>0</v>
      </c>
      <c r="B328" s="95" t="s">
        <v>2</v>
      </c>
      <c r="C328" s="95" t="s">
        <v>3</v>
      </c>
      <c r="D328" s="95" t="s">
        <v>4</v>
      </c>
      <c r="E328" s="95" t="s">
        <v>5</v>
      </c>
      <c r="F328" s="97" t="s">
        <v>6</v>
      </c>
      <c r="G328" s="98"/>
      <c r="H328" s="99"/>
      <c r="I328" s="95" t="s">
        <v>7</v>
      </c>
      <c r="J328" s="95" t="s">
        <v>8</v>
      </c>
    </row>
    <row r="329" spans="1:10">
      <c r="A329" s="96"/>
      <c r="B329" s="96"/>
      <c r="C329" s="96"/>
      <c r="D329" s="96"/>
      <c r="E329" s="96"/>
      <c r="F329" s="4" t="s">
        <v>9</v>
      </c>
      <c r="G329" s="4" t="s">
        <v>10</v>
      </c>
      <c r="H329" s="4" t="s">
        <v>11</v>
      </c>
      <c r="I329" s="96"/>
      <c r="J329" s="96"/>
    </row>
    <row r="330" spans="1:10">
      <c r="A330" s="5" t="s">
        <v>1329</v>
      </c>
      <c r="B330" s="6">
        <v>44964.798242187499</v>
      </c>
      <c r="C330" s="5" t="s">
        <v>68</v>
      </c>
      <c r="D330" s="7"/>
      <c r="E330" s="8"/>
      <c r="F330" s="9">
        <v>2270.61</v>
      </c>
      <c r="I330" s="10" t="s">
        <v>9</v>
      </c>
      <c r="J330" s="5" t="s">
        <v>68</v>
      </c>
    </row>
    <row r="331" spans="1:10">
      <c r="A331" s="5" t="s">
        <v>1329</v>
      </c>
      <c r="B331" s="6">
        <v>44964.798242187499</v>
      </c>
      <c r="C331" s="5" t="s">
        <v>68</v>
      </c>
      <c r="D331" s="7"/>
      <c r="E331" s="8"/>
      <c r="H331" s="9">
        <v>744.96</v>
      </c>
      <c r="I331" s="5" t="s">
        <v>36</v>
      </c>
      <c r="J331" s="5" t="s">
        <v>68</v>
      </c>
    </row>
    <row r="332" spans="1:10">
      <c r="A332" s="11" t="s">
        <v>22</v>
      </c>
      <c r="B332" s="3"/>
      <c r="C332" s="3"/>
      <c r="D332" s="7"/>
      <c r="E332" s="8"/>
      <c r="H332" s="9"/>
      <c r="I332" s="10"/>
      <c r="J332" s="5"/>
    </row>
    <row r="333" spans="1:10" ht="15.75">
      <c r="A333" s="13" t="s">
        <v>23</v>
      </c>
      <c r="B333" s="13" t="s">
        <v>24</v>
      </c>
      <c r="C333" s="13" t="s">
        <v>25</v>
      </c>
      <c r="D333" s="69">
        <v>112732202</v>
      </c>
      <c r="E333" s="14">
        <v>112732488</v>
      </c>
      <c r="H333" s="9"/>
      <c r="I333" s="10"/>
      <c r="J333" s="5"/>
    </row>
    <row r="334" spans="1:10">
      <c r="D334" s="81" t="s">
        <v>641</v>
      </c>
    </row>
    <row r="336" spans="1:10">
      <c r="A336" s="1" t="s">
        <v>0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3" t="s">
        <v>1355</v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>
      <c r="A338" s="95" t="s">
        <v>0</v>
      </c>
      <c r="B338" s="95" t="s">
        <v>2</v>
      </c>
      <c r="C338" s="95" t="s">
        <v>3</v>
      </c>
      <c r="D338" s="95" t="s">
        <v>4</v>
      </c>
      <c r="E338" s="95" t="s">
        <v>5</v>
      </c>
      <c r="F338" s="97" t="s">
        <v>6</v>
      </c>
      <c r="G338" s="98"/>
      <c r="H338" s="99"/>
      <c r="I338" s="95" t="s">
        <v>7</v>
      </c>
      <c r="J338" s="95" t="s">
        <v>8</v>
      </c>
    </row>
    <row r="339" spans="1:10">
      <c r="A339" s="96"/>
      <c r="B339" s="96"/>
      <c r="C339" s="96"/>
      <c r="D339" s="96"/>
      <c r="E339" s="96"/>
      <c r="F339" s="4" t="s">
        <v>9</v>
      </c>
      <c r="G339" s="4" t="s">
        <v>10</v>
      </c>
      <c r="H339" s="4" t="s">
        <v>11</v>
      </c>
      <c r="I339" s="96"/>
      <c r="J339" s="96"/>
    </row>
    <row r="340" spans="1:10">
      <c r="A340" s="5" t="s">
        <v>1363</v>
      </c>
      <c r="B340" s="6">
        <v>44965.801699479169</v>
      </c>
      <c r="C340" s="5" t="s">
        <v>68</v>
      </c>
      <c r="D340" s="7"/>
      <c r="E340" s="8"/>
      <c r="F340" s="9">
        <v>2268.02</v>
      </c>
      <c r="I340" s="10" t="s">
        <v>9</v>
      </c>
      <c r="J340" s="5" t="s">
        <v>68</v>
      </c>
    </row>
    <row r="341" spans="1:10">
      <c r="A341" s="11" t="s">
        <v>22</v>
      </c>
      <c r="B341" s="3"/>
      <c r="C341" s="3"/>
      <c r="D341" s="7"/>
      <c r="E341" s="8"/>
      <c r="F341" s="9"/>
      <c r="I341" s="10"/>
      <c r="J341" s="5"/>
    </row>
    <row r="342" spans="1:10" ht="15.75">
      <c r="A342" s="13" t="s">
        <v>23</v>
      </c>
      <c r="B342" s="13" t="s">
        <v>24</v>
      </c>
      <c r="C342" s="13" t="s">
        <v>25</v>
      </c>
      <c r="D342" s="69">
        <v>112733908</v>
      </c>
      <c r="E342" s="14">
        <v>112734077</v>
      </c>
      <c r="F342" s="9"/>
      <c r="I342" s="10"/>
      <c r="J342" s="5"/>
    </row>
    <row r="343" spans="1:10">
      <c r="D343" s="81" t="s">
        <v>641</v>
      </c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1394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95" t="s">
        <v>0</v>
      </c>
      <c r="B347" s="95" t="s">
        <v>2</v>
      </c>
      <c r="C347" s="95" t="s">
        <v>3</v>
      </c>
      <c r="D347" s="95" t="s">
        <v>4</v>
      </c>
      <c r="E347" s="95" t="s">
        <v>5</v>
      </c>
      <c r="F347" s="97" t="s">
        <v>6</v>
      </c>
      <c r="G347" s="98"/>
      <c r="H347" s="99"/>
      <c r="I347" s="95" t="s">
        <v>7</v>
      </c>
      <c r="J347" s="95" t="s">
        <v>8</v>
      </c>
    </row>
    <row r="348" spans="1:10">
      <c r="A348" s="96"/>
      <c r="B348" s="96"/>
      <c r="C348" s="96"/>
      <c r="D348" s="96"/>
      <c r="E348" s="96"/>
      <c r="F348" s="4" t="s">
        <v>9</v>
      </c>
      <c r="G348" s="4" t="s">
        <v>10</v>
      </c>
      <c r="H348" s="4" t="s">
        <v>11</v>
      </c>
      <c r="I348" s="96"/>
      <c r="J348" s="96"/>
    </row>
    <row r="349" spans="1:10">
      <c r="A349" s="5" t="s">
        <v>1401</v>
      </c>
      <c r="B349" s="6">
        <v>44966.802760451392</v>
      </c>
      <c r="C349" s="5" t="s">
        <v>68</v>
      </c>
      <c r="D349" s="7"/>
      <c r="E349" s="8"/>
      <c r="F349" s="9">
        <v>2561.2800000000002</v>
      </c>
      <c r="I349" s="10" t="s">
        <v>9</v>
      </c>
      <c r="J349" s="5" t="s">
        <v>68</v>
      </c>
    </row>
    <row r="350" spans="1:10">
      <c r="A350" s="5" t="s">
        <v>1401</v>
      </c>
      <c r="B350" s="6">
        <v>44966.802760451392</v>
      </c>
      <c r="C350" s="5" t="s">
        <v>68</v>
      </c>
      <c r="D350" s="7"/>
      <c r="E350" s="8"/>
      <c r="H350" s="9">
        <v>795.3</v>
      </c>
      <c r="I350" s="5" t="s">
        <v>36</v>
      </c>
      <c r="J350" s="5" t="s">
        <v>68</v>
      </c>
    </row>
    <row r="351" spans="1:10">
      <c r="A351" s="11" t="s">
        <v>22</v>
      </c>
      <c r="B351" s="3"/>
      <c r="C351" s="3"/>
      <c r="D351" s="7"/>
      <c r="E351" s="8"/>
      <c r="G351" s="9"/>
      <c r="I351" s="10"/>
      <c r="J351" s="8"/>
    </row>
    <row r="352" spans="1:10" ht="15.75">
      <c r="A352" s="13" t="s">
        <v>23</v>
      </c>
      <c r="B352" s="13" t="s">
        <v>24</v>
      </c>
      <c r="C352" s="13" t="s">
        <v>25</v>
      </c>
      <c r="D352" s="69">
        <v>112736192</v>
      </c>
      <c r="E352" s="14">
        <v>112736364</v>
      </c>
      <c r="G352" s="9"/>
      <c r="I352" s="10"/>
      <c r="J352" s="8"/>
    </row>
    <row r="353" spans="1:10">
      <c r="A353" s="5"/>
      <c r="B353" s="6"/>
      <c r="C353" s="5"/>
      <c r="D353" s="81" t="s">
        <v>641</v>
      </c>
      <c r="E353" s="8"/>
      <c r="G353" s="9"/>
      <c r="I353" s="10"/>
      <c r="J353" s="8"/>
    </row>
    <row r="355" spans="1:10">
      <c r="A355" s="1" t="s">
        <v>0</v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>
      <c r="A356" s="3" t="s">
        <v>1433</v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95" t="s">
        <v>0</v>
      </c>
      <c r="B357" s="95" t="s">
        <v>2</v>
      </c>
      <c r="C357" s="95" t="s">
        <v>3</v>
      </c>
      <c r="D357" s="95" t="s">
        <v>4</v>
      </c>
      <c r="E357" s="95" t="s">
        <v>5</v>
      </c>
      <c r="F357" s="97" t="s">
        <v>6</v>
      </c>
      <c r="G357" s="98"/>
      <c r="H357" s="99"/>
      <c r="I357" s="95" t="s">
        <v>7</v>
      </c>
      <c r="J357" s="95" t="s">
        <v>8</v>
      </c>
    </row>
    <row r="358" spans="1:10">
      <c r="A358" s="96"/>
      <c r="B358" s="96"/>
      <c r="C358" s="96"/>
      <c r="D358" s="96"/>
      <c r="E358" s="96"/>
      <c r="F358" s="4" t="s">
        <v>9</v>
      </c>
      <c r="G358" s="4" t="s">
        <v>10</v>
      </c>
      <c r="H358" s="4" t="s">
        <v>11</v>
      </c>
      <c r="I358" s="96"/>
      <c r="J358" s="96"/>
    </row>
    <row r="359" spans="1:10">
      <c r="A359" s="5" t="s">
        <v>1445</v>
      </c>
      <c r="B359" s="6">
        <v>44967.803362789353</v>
      </c>
      <c r="C359" s="5" t="s">
        <v>68</v>
      </c>
      <c r="D359" s="7"/>
      <c r="E359" s="8"/>
      <c r="F359" s="9">
        <v>1857.39</v>
      </c>
      <c r="I359" s="10" t="s">
        <v>9</v>
      </c>
      <c r="J359" s="5" t="s">
        <v>68</v>
      </c>
    </row>
    <row r="360" spans="1:10">
      <c r="A360" s="5" t="s">
        <v>1445</v>
      </c>
      <c r="B360" s="6">
        <v>44967.803362789353</v>
      </c>
      <c r="C360" s="5" t="s">
        <v>68</v>
      </c>
      <c r="D360" s="7"/>
      <c r="E360" s="8"/>
      <c r="H360" s="9">
        <v>894.16</v>
      </c>
      <c r="I360" s="5" t="s">
        <v>36</v>
      </c>
      <c r="J360" s="5" t="s">
        <v>68</v>
      </c>
    </row>
    <row r="361" spans="1:10">
      <c r="A361" s="11" t="s">
        <v>22</v>
      </c>
      <c r="B361" s="3"/>
      <c r="C361" s="3"/>
      <c r="D361" s="7"/>
      <c r="E361" s="8"/>
      <c r="H361" s="9"/>
      <c r="I361" s="10"/>
      <c r="J361" s="5"/>
    </row>
    <row r="362" spans="1:10" ht="15.75">
      <c r="A362" s="13" t="s">
        <v>23</v>
      </c>
      <c r="B362" s="13" t="s">
        <v>24</v>
      </c>
      <c r="C362" s="13" t="s">
        <v>25</v>
      </c>
      <c r="D362" s="69">
        <v>112736208</v>
      </c>
      <c r="E362" s="14">
        <v>112736365</v>
      </c>
      <c r="H362" s="9"/>
      <c r="I362" s="10"/>
      <c r="J362" s="5"/>
    </row>
    <row r="363" spans="1:10">
      <c r="A363" s="5"/>
      <c r="B363" s="6"/>
      <c r="C363" s="5"/>
      <c r="D363" s="81" t="s">
        <v>641</v>
      </c>
      <c r="E363" s="8"/>
      <c r="H363" s="9"/>
      <c r="I363" s="10"/>
      <c r="J363" s="5"/>
    </row>
    <row r="364" spans="1:10">
      <c r="A364" s="5"/>
      <c r="B364" s="6"/>
      <c r="C364" s="5"/>
      <c r="D364" s="7"/>
      <c r="E364" s="8"/>
      <c r="H364" s="9"/>
      <c r="I364" s="10"/>
      <c r="J364" s="5"/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1429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95" t="s">
        <v>0</v>
      </c>
      <c r="B367" s="95" t="s">
        <v>2</v>
      </c>
      <c r="C367" s="95" t="s">
        <v>3</v>
      </c>
      <c r="D367" s="95" t="s">
        <v>4</v>
      </c>
      <c r="E367" s="95" t="s">
        <v>5</v>
      </c>
      <c r="F367" s="97" t="s">
        <v>6</v>
      </c>
      <c r="G367" s="98"/>
      <c r="H367" s="99"/>
      <c r="I367" s="95" t="s">
        <v>7</v>
      </c>
      <c r="J367" s="95" t="s">
        <v>8</v>
      </c>
    </row>
    <row r="368" spans="1:10">
      <c r="A368" s="96"/>
      <c r="B368" s="96"/>
      <c r="C368" s="96"/>
      <c r="D368" s="96"/>
      <c r="E368" s="96"/>
      <c r="F368" s="4" t="s">
        <v>9</v>
      </c>
      <c r="G368" s="4" t="s">
        <v>10</v>
      </c>
      <c r="H368" s="4" t="s">
        <v>11</v>
      </c>
      <c r="I368" s="96"/>
      <c r="J368" s="96"/>
    </row>
    <row r="369" spans="1:10">
      <c r="A369" s="5" t="s">
        <v>1444</v>
      </c>
      <c r="B369" s="6">
        <v>44968.597990150462</v>
      </c>
      <c r="C369" s="5" t="s">
        <v>68</v>
      </c>
      <c r="D369" s="7"/>
      <c r="E369" s="8"/>
      <c r="F369" s="9">
        <v>2874.3</v>
      </c>
      <c r="I369" s="10" t="s">
        <v>9</v>
      </c>
      <c r="J369" s="5" t="s">
        <v>68</v>
      </c>
    </row>
    <row r="370" spans="1:10">
      <c r="A370" s="5" t="s">
        <v>1444</v>
      </c>
      <c r="B370" s="6">
        <v>44968.597990150462</v>
      </c>
      <c r="C370" s="5" t="s">
        <v>68</v>
      </c>
      <c r="D370" s="7"/>
      <c r="E370" s="8"/>
      <c r="H370" s="9">
        <v>80.400000000000006</v>
      </c>
      <c r="I370" s="5" t="s">
        <v>36</v>
      </c>
      <c r="J370" s="5" t="s">
        <v>68</v>
      </c>
    </row>
    <row r="371" spans="1:10">
      <c r="A371" s="11" t="s">
        <v>22</v>
      </c>
      <c r="B371" s="3"/>
      <c r="C371" s="3"/>
      <c r="D371" s="7"/>
      <c r="E371" s="8"/>
      <c r="H371" s="9"/>
      <c r="I371" s="10"/>
      <c r="J371" s="5"/>
    </row>
    <row r="372" spans="1:10" ht="15.75">
      <c r="A372" s="13" t="s">
        <v>23</v>
      </c>
      <c r="B372" s="13" t="s">
        <v>24</v>
      </c>
      <c r="C372" s="13" t="s">
        <v>25</v>
      </c>
      <c r="D372" s="69">
        <v>112743511</v>
      </c>
      <c r="E372" s="14">
        <v>112761101</v>
      </c>
      <c r="H372" s="9"/>
      <c r="I372" s="10"/>
      <c r="J372" s="5"/>
    </row>
    <row r="373" spans="1:10">
      <c r="D373" s="81" t="s">
        <v>641</v>
      </c>
    </row>
    <row r="375" spans="1:10">
      <c r="A375" s="1" t="s">
        <v>0</v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>
      <c r="A376" s="3" t="s">
        <v>1496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95" t="s">
        <v>0</v>
      </c>
      <c r="B377" s="95" t="s">
        <v>2</v>
      </c>
      <c r="C377" s="95" t="s">
        <v>3</v>
      </c>
      <c r="D377" s="95" t="s">
        <v>4</v>
      </c>
      <c r="E377" s="95" t="s">
        <v>5</v>
      </c>
      <c r="F377" s="97" t="s">
        <v>6</v>
      </c>
      <c r="G377" s="98"/>
      <c r="H377" s="99"/>
      <c r="I377" s="95" t="s">
        <v>7</v>
      </c>
      <c r="J377" s="95" t="s">
        <v>8</v>
      </c>
    </row>
    <row r="378" spans="1:10">
      <c r="A378" s="96"/>
      <c r="B378" s="96"/>
      <c r="C378" s="96"/>
      <c r="D378" s="96"/>
      <c r="E378" s="96"/>
      <c r="F378" s="4" t="s">
        <v>9</v>
      </c>
      <c r="G378" s="4" t="s">
        <v>10</v>
      </c>
      <c r="H378" s="4" t="s">
        <v>11</v>
      </c>
      <c r="I378" s="96"/>
      <c r="J378" s="96"/>
    </row>
    <row r="379" spans="1:10">
      <c r="A379" s="5" t="s">
        <v>1504</v>
      </c>
      <c r="B379" s="6">
        <v>44970.797499224536</v>
      </c>
      <c r="C379" s="5" t="s">
        <v>68</v>
      </c>
      <c r="D379" s="7"/>
      <c r="E379" s="8"/>
      <c r="F379" s="9">
        <v>2380.3200000000002</v>
      </c>
      <c r="I379" s="10" t="s">
        <v>9</v>
      </c>
      <c r="J379" s="5" t="s">
        <v>68</v>
      </c>
    </row>
    <row r="380" spans="1:10">
      <c r="A380" s="5" t="s">
        <v>1504</v>
      </c>
      <c r="B380" s="6">
        <v>44970.797499224536</v>
      </c>
      <c r="C380" s="5" t="s">
        <v>68</v>
      </c>
      <c r="D380" s="7"/>
      <c r="E380" s="8"/>
      <c r="H380" s="9">
        <v>513.65</v>
      </c>
      <c r="I380" s="5" t="s">
        <v>36</v>
      </c>
      <c r="J380" s="5" t="s">
        <v>68</v>
      </c>
    </row>
    <row r="381" spans="1:10">
      <c r="A381" s="11" t="s">
        <v>22</v>
      </c>
      <c r="B381" s="3"/>
      <c r="C381" s="3"/>
      <c r="D381" s="7"/>
      <c r="E381" s="8"/>
      <c r="H381" s="9"/>
      <c r="I381" s="10"/>
      <c r="J381" s="5"/>
    </row>
    <row r="382" spans="1:10" ht="15.75">
      <c r="A382" s="13" t="s">
        <v>23</v>
      </c>
      <c r="B382" s="13" t="s">
        <v>24</v>
      </c>
      <c r="C382" s="13" t="s">
        <v>25</v>
      </c>
      <c r="D382" s="69">
        <v>112774005</v>
      </c>
      <c r="E382" s="14">
        <v>112774129</v>
      </c>
      <c r="H382" s="9"/>
      <c r="I382" s="10"/>
      <c r="J382" s="5"/>
    </row>
    <row r="383" spans="1:10">
      <c r="D383" s="81" t="s">
        <v>641</v>
      </c>
    </row>
    <row r="385" spans="1:10">
      <c r="A385" s="1" t="s">
        <v>0</v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>
      <c r="A386" s="3" t="s">
        <v>1535</v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95" t="s">
        <v>0</v>
      </c>
      <c r="B387" s="95" t="s">
        <v>2</v>
      </c>
      <c r="C387" s="95" t="s">
        <v>3</v>
      </c>
      <c r="D387" s="95" t="s">
        <v>4</v>
      </c>
      <c r="E387" s="95" t="s">
        <v>5</v>
      </c>
      <c r="F387" s="97" t="s">
        <v>6</v>
      </c>
      <c r="G387" s="98"/>
      <c r="H387" s="99"/>
      <c r="I387" s="95" t="s">
        <v>7</v>
      </c>
      <c r="J387" s="95" t="s">
        <v>8</v>
      </c>
    </row>
    <row r="388" spans="1:10">
      <c r="A388" s="96"/>
      <c r="B388" s="96"/>
      <c r="C388" s="96"/>
      <c r="D388" s="96"/>
      <c r="E388" s="96"/>
      <c r="F388" s="4" t="s">
        <v>9</v>
      </c>
      <c r="G388" s="4" t="s">
        <v>10</v>
      </c>
      <c r="H388" s="4" t="s">
        <v>11</v>
      </c>
      <c r="I388" s="96"/>
      <c r="J388" s="96"/>
    </row>
    <row r="389" spans="1:10">
      <c r="A389" s="5" t="s">
        <v>1542</v>
      </c>
      <c r="B389" s="6">
        <v>44971.795933287038</v>
      </c>
      <c r="C389" s="5" t="s">
        <v>68</v>
      </c>
      <c r="D389" s="7"/>
      <c r="E389" s="8"/>
      <c r="F389" s="9">
        <v>2252.4499999999998</v>
      </c>
      <c r="I389" s="10" t="s">
        <v>9</v>
      </c>
      <c r="J389" s="5" t="s">
        <v>68</v>
      </c>
    </row>
    <row r="390" spans="1:10">
      <c r="A390" s="5" t="s">
        <v>1542</v>
      </c>
      <c r="B390" s="6">
        <v>44971.795933287038</v>
      </c>
      <c r="C390" s="5" t="s">
        <v>68</v>
      </c>
      <c r="D390" s="7"/>
      <c r="E390" s="8"/>
      <c r="H390" s="9">
        <v>400.7</v>
      </c>
      <c r="I390" s="5" t="s">
        <v>36</v>
      </c>
      <c r="J390" s="5" t="s">
        <v>68</v>
      </c>
    </row>
    <row r="391" spans="1:10">
      <c r="A391" s="11" t="s">
        <v>22</v>
      </c>
      <c r="B391" s="3"/>
      <c r="C391" s="3"/>
      <c r="D391" s="7"/>
      <c r="E391" s="8"/>
      <c r="H391" s="9"/>
      <c r="I391" s="10"/>
      <c r="J391" s="5"/>
    </row>
    <row r="392" spans="1:10" ht="15.75">
      <c r="A392" s="13" t="s">
        <v>23</v>
      </c>
      <c r="B392" s="13" t="s">
        <v>24</v>
      </c>
      <c r="C392" s="13" t="s">
        <v>25</v>
      </c>
      <c r="D392" s="69">
        <v>112775843</v>
      </c>
      <c r="E392" s="14">
        <v>112782207</v>
      </c>
      <c r="H392" s="9"/>
      <c r="I392" s="10"/>
      <c r="J392" s="5"/>
    </row>
    <row r="393" spans="1:10">
      <c r="D393" s="81" t="s">
        <v>641</v>
      </c>
    </row>
    <row r="395" spans="1:10">
      <c r="A395" s="1" t="s">
        <v>0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3" t="s">
        <v>1572</v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95" t="s">
        <v>0</v>
      </c>
      <c r="B397" s="95" t="s">
        <v>2</v>
      </c>
      <c r="C397" s="95" t="s">
        <v>3</v>
      </c>
      <c r="D397" s="95" t="s">
        <v>4</v>
      </c>
      <c r="E397" s="95" t="s">
        <v>5</v>
      </c>
      <c r="F397" s="97" t="s">
        <v>6</v>
      </c>
      <c r="G397" s="98"/>
      <c r="H397" s="99"/>
      <c r="I397" s="95" t="s">
        <v>7</v>
      </c>
      <c r="J397" s="95" t="s">
        <v>8</v>
      </c>
    </row>
    <row r="398" spans="1:10">
      <c r="A398" s="96"/>
      <c r="B398" s="96"/>
      <c r="C398" s="96"/>
      <c r="D398" s="96"/>
      <c r="E398" s="96"/>
      <c r="F398" s="4" t="s">
        <v>9</v>
      </c>
      <c r="G398" s="4" t="s">
        <v>10</v>
      </c>
      <c r="H398" s="4" t="s">
        <v>11</v>
      </c>
      <c r="I398" s="96"/>
      <c r="J398" s="96"/>
    </row>
    <row r="399" spans="1:10">
      <c r="A399" s="5" t="s">
        <v>1580</v>
      </c>
      <c r="B399" s="6">
        <v>44972.798569675928</v>
      </c>
      <c r="C399" s="5" t="s">
        <v>68</v>
      </c>
      <c r="D399" s="7"/>
      <c r="E399" s="8"/>
      <c r="F399" s="9">
        <v>2005.13</v>
      </c>
      <c r="I399" s="10" t="s">
        <v>9</v>
      </c>
      <c r="J399" s="5" t="s">
        <v>68</v>
      </c>
    </row>
    <row r="400" spans="1:10">
      <c r="A400" s="5" t="s">
        <v>1580</v>
      </c>
      <c r="B400" s="6">
        <v>44972.798569675928</v>
      </c>
      <c r="C400" s="5" t="s">
        <v>68</v>
      </c>
      <c r="D400" s="7"/>
      <c r="E400" s="8"/>
      <c r="H400" s="9">
        <v>87.16</v>
      </c>
      <c r="I400" s="5" t="s">
        <v>36</v>
      </c>
      <c r="J400" s="5" t="s">
        <v>68</v>
      </c>
    </row>
    <row r="401" spans="1:10">
      <c r="A401" s="11" t="s">
        <v>22</v>
      </c>
      <c r="B401" s="3"/>
      <c r="C401" s="3"/>
      <c r="D401" s="7"/>
      <c r="E401" s="8"/>
      <c r="H401" s="9"/>
      <c r="I401" s="10"/>
      <c r="J401" s="5"/>
    </row>
    <row r="402" spans="1:10" ht="15.75">
      <c r="A402" s="13" t="s">
        <v>23</v>
      </c>
      <c r="B402" s="13" t="s">
        <v>24</v>
      </c>
      <c r="C402" s="13" t="s">
        <v>25</v>
      </c>
      <c r="D402" s="69">
        <v>112790245</v>
      </c>
      <c r="E402" s="14">
        <v>112790537</v>
      </c>
      <c r="H402" s="9"/>
      <c r="I402" s="10"/>
      <c r="J402" s="5"/>
    </row>
    <row r="403" spans="1:10">
      <c r="D403" s="81" t="s">
        <v>641</v>
      </c>
    </row>
    <row r="405" spans="1:10">
      <c r="A405" s="1" t="s">
        <v>0</v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3" t="s">
        <v>1612</v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95" t="s">
        <v>0</v>
      </c>
      <c r="B407" s="95" t="s">
        <v>2</v>
      </c>
      <c r="C407" s="95" t="s">
        <v>3</v>
      </c>
      <c r="D407" s="95" t="s">
        <v>4</v>
      </c>
      <c r="E407" s="95" t="s">
        <v>5</v>
      </c>
      <c r="F407" s="97" t="s">
        <v>6</v>
      </c>
      <c r="G407" s="98"/>
      <c r="H407" s="99"/>
      <c r="I407" s="95" t="s">
        <v>7</v>
      </c>
      <c r="J407" s="95" t="s">
        <v>8</v>
      </c>
    </row>
    <row r="408" spans="1:10">
      <c r="A408" s="96"/>
      <c r="B408" s="96"/>
      <c r="C408" s="96"/>
      <c r="D408" s="96"/>
      <c r="E408" s="96"/>
      <c r="F408" s="4" t="s">
        <v>9</v>
      </c>
      <c r="G408" s="4" t="s">
        <v>10</v>
      </c>
      <c r="H408" s="4" t="s">
        <v>11</v>
      </c>
      <c r="I408" s="96"/>
      <c r="J408" s="96"/>
    </row>
    <row r="409" spans="1:10">
      <c r="A409" s="5" t="s">
        <v>1619</v>
      </c>
      <c r="B409" s="6">
        <v>44973.804116666666</v>
      </c>
      <c r="C409" s="5" t="s">
        <v>68</v>
      </c>
      <c r="D409" s="7"/>
      <c r="E409" s="8"/>
      <c r="F409" s="9">
        <v>1078.9100000000001</v>
      </c>
      <c r="I409" s="10" t="s">
        <v>9</v>
      </c>
      <c r="J409" s="5" t="s">
        <v>68</v>
      </c>
    </row>
    <row r="410" spans="1:10">
      <c r="A410" s="5" t="s">
        <v>1619</v>
      </c>
      <c r="B410" s="6">
        <v>44973.804116666666</v>
      </c>
      <c r="C410" s="5" t="s">
        <v>68</v>
      </c>
      <c r="D410" s="7"/>
      <c r="E410" s="8"/>
      <c r="H410" s="9">
        <v>377.9</v>
      </c>
      <c r="I410" s="5" t="s">
        <v>36</v>
      </c>
      <c r="J410" s="5" t="s">
        <v>68</v>
      </c>
    </row>
    <row r="411" spans="1:10">
      <c r="A411" s="11" t="s">
        <v>22</v>
      </c>
      <c r="B411" s="3"/>
      <c r="C411" s="3"/>
      <c r="D411" s="7"/>
      <c r="E411" s="8"/>
      <c r="H411" s="9"/>
      <c r="I411" s="10"/>
      <c r="J411" s="8"/>
    </row>
    <row r="412" spans="1:10" ht="15.75">
      <c r="A412" s="13" t="s">
        <v>23</v>
      </c>
      <c r="B412" s="13" t="s">
        <v>24</v>
      </c>
      <c r="C412" s="13" t="s">
        <v>25</v>
      </c>
      <c r="D412" s="69">
        <v>112799842</v>
      </c>
      <c r="E412" s="14">
        <v>112799964</v>
      </c>
      <c r="H412" s="9"/>
      <c r="I412" s="10"/>
      <c r="J412" s="8"/>
    </row>
    <row r="413" spans="1:10">
      <c r="A413" s="5"/>
      <c r="B413" s="6"/>
      <c r="C413" s="5"/>
      <c r="D413" s="81" t="s">
        <v>641</v>
      </c>
      <c r="E413" s="8"/>
      <c r="H413" s="9"/>
      <c r="I413" s="10"/>
      <c r="J413" s="8"/>
    </row>
    <row r="415" spans="1:10">
      <c r="A415" s="1" t="s">
        <v>0</v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>
      <c r="A416" s="3" t="s">
        <v>1656</v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>
      <c r="A417" s="95" t="s">
        <v>0</v>
      </c>
      <c r="B417" s="95" t="s">
        <v>2</v>
      </c>
      <c r="C417" s="95" t="s">
        <v>3</v>
      </c>
      <c r="D417" s="95" t="s">
        <v>4</v>
      </c>
      <c r="E417" s="95" t="s">
        <v>5</v>
      </c>
      <c r="F417" s="97" t="s">
        <v>6</v>
      </c>
      <c r="G417" s="98"/>
      <c r="H417" s="99"/>
      <c r="I417" s="95" t="s">
        <v>7</v>
      </c>
      <c r="J417" s="95" t="s">
        <v>8</v>
      </c>
    </row>
    <row r="418" spans="1:10">
      <c r="A418" s="96"/>
      <c r="B418" s="96"/>
      <c r="C418" s="96"/>
      <c r="D418" s="96"/>
      <c r="E418" s="96"/>
      <c r="F418" s="4" t="s">
        <v>9</v>
      </c>
      <c r="G418" s="4" t="s">
        <v>10</v>
      </c>
      <c r="H418" s="4" t="s">
        <v>11</v>
      </c>
      <c r="I418" s="96"/>
      <c r="J418" s="96"/>
    </row>
    <row r="419" spans="1:10">
      <c r="A419" s="5" t="s">
        <v>1670</v>
      </c>
      <c r="B419" s="6">
        <v>44974.80113010417</v>
      </c>
      <c r="C419" s="5" t="s">
        <v>68</v>
      </c>
      <c r="D419" s="7"/>
      <c r="E419" s="8"/>
      <c r="F419" s="9">
        <v>2715.8</v>
      </c>
      <c r="I419" s="10" t="s">
        <v>9</v>
      </c>
      <c r="J419" s="5" t="s">
        <v>68</v>
      </c>
    </row>
    <row r="420" spans="1:10">
      <c r="A420" s="5" t="s">
        <v>1670</v>
      </c>
      <c r="B420" s="6">
        <v>44974.80113010417</v>
      </c>
      <c r="C420" s="5" t="s">
        <v>68</v>
      </c>
      <c r="D420" s="7"/>
      <c r="E420" s="8"/>
      <c r="H420" s="9">
        <v>162.63</v>
      </c>
      <c r="I420" s="5" t="s">
        <v>36</v>
      </c>
      <c r="J420" s="5" t="s">
        <v>68</v>
      </c>
    </row>
    <row r="421" spans="1:10">
      <c r="A421" s="11" t="s">
        <v>22</v>
      </c>
      <c r="B421" s="3"/>
      <c r="C421" s="3"/>
      <c r="D421" s="7"/>
      <c r="E421" s="8"/>
      <c r="G421" s="9"/>
      <c r="I421" s="10"/>
      <c r="J421" s="8"/>
    </row>
    <row r="422" spans="1:10" ht="15.75">
      <c r="A422" s="13" t="s">
        <v>23</v>
      </c>
      <c r="B422" s="13" t="s">
        <v>24</v>
      </c>
      <c r="C422" s="13" t="s">
        <v>25</v>
      </c>
      <c r="D422" s="69">
        <v>112799805</v>
      </c>
      <c r="E422" s="14">
        <v>112799965</v>
      </c>
      <c r="G422" s="9"/>
      <c r="I422" s="10"/>
      <c r="J422" s="8"/>
    </row>
    <row r="423" spans="1:10">
      <c r="A423" s="5"/>
      <c r="B423" s="6"/>
      <c r="C423" s="5"/>
      <c r="D423" s="81" t="s">
        <v>641</v>
      </c>
      <c r="E423" s="8"/>
      <c r="G423" s="9"/>
      <c r="I423" s="10"/>
      <c r="J423" s="8"/>
    </row>
    <row r="424" spans="1:10">
      <c r="A424" s="5"/>
      <c r="B424" s="6"/>
      <c r="C424" s="5"/>
      <c r="D424" s="7"/>
      <c r="E424" s="8"/>
      <c r="G424" s="9"/>
      <c r="I424" s="10"/>
      <c r="J424" s="8"/>
    </row>
    <row r="425" spans="1:10">
      <c r="A425" s="1" t="s">
        <v>0</v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>
      <c r="A426" s="3" t="s">
        <v>1649</v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>
      <c r="A427" s="95" t="s">
        <v>0</v>
      </c>
      <c r="B427" s="95" t="s">
        <v>2</v>
      </c>
      <c r="C427" s="95" t="s">
        <v>3</v>
      </c>
      <c r="D427" s="95" t="s">
        <v>4</v>
      </c>
      <c r="E427" s="95" t="s">
        <v>5</v>
      </c>
      <c r="F427" s="97" t="s">
        <v>6</v>
      </c>
      <c r="G427" s="98"/>
      <c r="H427" s="99"/>
      <c r="I427" s="95" t="s">
        <v>7</v>
      </c>
      <c r="J427" s="95" t="s">
        <v>8</v>
      </c>
    </row>
    <row r="428" spans="1:10">
      <c r="A428" s="96"/>
      <c r="B428" s="96"/>
      <c r="C428" s="96"/>
      <c r="D428" s="96"/>
      <c r="E428" s="96"/>
      <c r="F428" s="4" t="s">
        <v>9</v>
      </c>
      <c r="G428" s="4" t="s">
        <v>10</v>
      </c>
      <c r="H428" s="4" t="s">
        <v>11</v>
      </c>
      <c r="I428" s="96"/>
      <c r="J428" s="96"/>
    </row>
    <row r="429" spans="1:10">
      <c r="A429" s="5" t="s">
        <v>1669</v>
      </c>
      <c r="B429" s="6">
        <v>44975.589685648149</v>
      </c>
      <c r="C429" s="5" t="s">
        <v>68</v>
      </c>
      <c r="D429" s="7"/>
      <c r="E429" s="8"/>
      <c r="F429" s="9">
        <v>2799.61</v>
      </c>
      <c r="I429" s="10" t="s">
        <v>9</v>
      </c>
      <c r="J429" s="5" t="s">
        <v>68</v>
      </c>
    </row>
    <row r="430" spans="1:10">
      <c r="A430" s="5" t="s">
        <v>1669</v>
      </c>
      <c r="B430" s="6">
        <v>44975.589685648149</v>
      </c>
      <c r="C430" s="5" t="s">
        <v>68</v>
      </c>
      <c r="D430" s="7"/>
      <c r="E430" s="8"/>
      <c r="H430" s="9">
        <v>70.3</v>
      </c>
      <c r="I430" s="5" t="s">
        <v>36</v>
      </c>
      <c r="J430" s="5" t="s">
        <v>68</v>
      </c>
    </row>
    <row r="431" spans="1:10">
      <c r="A431" s="11" t="s">
        <v>22</v>
      </c>
      <c r="B431" s="3"/>
      <c r="C431" s="3"/>
      <c r="D431" s="7"/>
      <c r="E431" s="8"/>
      <c r="G431" s="9"/>
      <c r="I431" s="10"/>
      <c r="J431" s="8"/>
    </row>
    <row r="432" spans="1:10" ht="15.75">
      <c r="A432" s="13" t="s">
        <v>23</v>
      </c>
      <c r="B432" s="13" t="s">
        <v>24</v>
      </c>
      <c r="C432" s="13" t="s">
        <v>25</v>
      </c>
      <c r="D432" s="69">
        <v>112808019</v>
      </c>
      <c r="E432" s="14">
        <v>112808142</v>
      </c>
      <c r="G432" s="9"/>
      <c r="I432" s="10"/>
      <c r="J432" s="8"/>
    </row>
    <row r="433" spans="1:10">
      <c r="D433" s="81" t="s">
        <v>641</v>
      </c>
    </row>
    <row r="435" spans="1:10">
      <c r="A435" s="1" t="s">
        <v>0</v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>
      <c r="A436" s="3" t="s">
        <v>1714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95" t="s">
        <v>0</v>
      </c>
      <c r="B437" s="95" t="s">
        <v>2</v>
      </c>
      <c r="C437" s="95" t="s">
        <v>3</v>
      </c>
      <c r="D437" s="95" t="s">
        <v>4</v>
      </c>
      <c r="E437" s="95" t="s">
        <v>5</v>
      </c>
      <c r="F437" s="97" t="s">
        <v>6</v>
      </c>
      <c r="G437" s="98"/>
      <c r="H437" s="99"/>
      <c r="I437" s="95" t="s">
        <v>7</v>
      </c>
      <c r="J437" s="95" t="s">
        <v>8</v>
      </c>
    </row>
    <row r="438" spans="1:10">
      <c r="A438" s="96"/>
      <c r="B438" s="96"/>
      <c r="C438" s="96"/>
      <c r="D438" s="96"/>
      <c r="E438" s="96"/>
      <c r="F438" s="4" t="s">
        <v>9</v>
      </c>
      <c r="G438" s="4" t="s">
        <v>10</v>
      </c>
      <c r="H438" s="4" t="s">
        <v>11</v>
      </c>
      <c r="I438" s="96"/>
      <c r="J438" s="96"/>
    </row>
    <row r="439" spans="1:10">
      <c r="A439" s="40" t="s">
        <v>1715</v>
      </c>
      <c r="B439" s="52"/>
      <c r="C439" s="40"/>
      <c r="D439" s="23"/>
      <c r="E439" s="8"/>
      <c r="H439" s="9"/>
      <c r="I439" s="5"/>
      <c r="J439" s="8"/>
    </row>
    <row r="440" spans="1:10">
      <c r="A440" s="11" t="s">
        <v>22</v>
      </c>
      <c r="B440" s="3"/>
      <c r="C440" s="3"/>
      <c r="D440" s="7"/>
      <c r="E440" s="8"/>
      <c r="G440" s="9"/>
      <c r="I440" s="10"/>
      <c r="J440" s="8"/>
    </row>
    <row r="441" spans="1:10">
      <c r="A441" s="13" t="s">
        <v>23</v>
      </c>
      <c r="B441" s="13" t="s">
        <v>24</v>
      </c>
      <c r="C441" s="13" t="s">
        <v>25</v>
      </c>
      <c r="D441" s="7"/>
      <c r="E441" s="8"/>
      <c r="G441" s="9"/>
      <c r="I441" s="10"/>
      <c r="J441" s="8"/>
    </row>
    <row r="443" spans="1:10">
      <c r="A443" s="1" t="s">
        <v>0</v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3" t="s">
        <v>1716</v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95" t="s">
        <v>0</v>
      </c>
      <c r="B445" s="95" t="s">
        <v>2</v>
      </c>
      <c r="C445" s="95" t="s">
        <v>3</v>
      </c>
      <c r="D445" s="95" t="s">
        <v>4</v>
      </c>
      <c r="E445" s="95" t="s">
        <v>5</v>
      </c>
      <c r="F445" s="97" t="s">
        <v>6</v>
      </c>
      <c r="G445" s="98"/>
      <c r="H445" s="99"/>
      <c r="I445" s="95" t="s">
        <v>7</v>
      </c>
      <c r="J445" s="95" t="s">
        <v>8</v>
      </c>
    </row>
    <row r="446" spans="1:10">
      <c r="A446" s="96"/>
      <c r="B446" s="96"/>
      <c r="C446" s="96"/>
      <c r="D446" s="96"/>
      <c r="E446" s="96"/>
      <c r="F446" s="4" t="s">
        <v>9</v>
      </c>
      <c r="G446" s="4" t="s">
        <v>10</v>
      </c>
      <c r="H446" s="4" t="s">
        <v>11</v>
      </c>
      <c r="I446" s="96"/>
      <c r="J446" s="96"/>
    </row>
    <row r="447" spans="1:10">
      <c r="A447" s="40" t="s">
        <v>1715</v>
      </c>
      <c r="B447" s="52"/>
      <c r="C447" s="40"/>
      <c r="D447" s="23"/>
      <c r="E447" s="8"/>
      <c r="H447" s="9"/>
      <c r="I447" s="5"/>
      <c r="J447" s="8"/>
    </row>
    <row r="448" spans="1:10">
      <c r="A448" s="11" t="s">
        <v>22</v>
      </c>
      <c r="B448" s="3"/>
      <c r="C448" s="3"/>
      <c r="D448" s="7"/>
      <c r="E448" s="8"/>
      <c r="G448" s="9"/>
      <c r="I448" s="10"/>
      <c r="J448" s="8"/>
    </row>
    <row r="449" spans="1:10">
      <c r="A449" s="13" t="s">
        <v>23</v>
      </c>
      <c r="B449" s="13" t="s">
        <v>24</v>
      </c>
      <c r="C449" s="13" t="s">
        <v>25</v>
      </c>
    </row>
    <row r="452" spans="1:10">
      <c r="A452" s="1" t="s">
        <v>0</v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>
      <c r="A453" s="3" t="s">
        <v>1728</v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>
      <c r="A454" s="95" t="s">
        <v>0</v>
      </c>
      <c r="B454" s="95" t="s">
        <v>2</v>
      </c>
      <c r="C454" s="95" t="s">
        <v>3</v>
      </c>
      <c r="D454" s="95" t="s">
        <v>4</v>
      </c>
      <c r="E454" s="95" t="s">
        <v>5</v>
      </c>
      <c r="F454" s="97" t="s">
        <v>6</v>
      </c>
      <c r="G454" s="98"/>
      <c r="H454" s="99"/>
      <c r="I454" s="95" t="s">
        <v>7</v>
      </c>
      <c r="J454" s="95" t="s">
        <v>8</v>
      </c>
    </row>
    <row r="455" spans="1:10">
      <c r="A455" s="96"/>
      <c r="B455" s="96"/>
      <c r="C455" s="96"/>
      <c r="D455" s="96"/>
      <c r="E455" s="96"/>
      <c r="F455" s="4" t="s">
        <v>9</v>
      </c>
      <c r="G455" s="4" t="s">
        <v>10</v>
      </c>
      <c r="H455" s="4" t="s">
        <v>11</v>
      </c>
      <c r="I455" s="96"/>
      <c r="J455" s="96"/>
    </row>
    <row r="456" spans="1:10">
      <c r="A456" s="5" t="s">
        <v>1740</v>
      </c>
      <c r="B456" s="6">
        <v>44979.796138171296</v>
      </c>
      <c r="C456" s="5" t="s">
        <v>68</v>
      </c>
      <c r="D456" s="7"/>
      <c r="E456" s="8"/>
      <c r="F456" s="9">
        <v>1620.49</v>
      </c>
      <c r="I456" s="10" t="s">
        <v>9</v>
      </c>
      <c r="J456" s="5" t="s">
        <v>68</v>
      </c>
    </row>
    <row r="457" spans="1:10">
      <c r="A457" s="5" t="s">
        <v>1740</v>
      </c>
      <c r="B457" s="6">
        <v>44979.796138171296</v>
      </c>
      <c r="C457" s="5" t="s">
        <v>68</v>
      </c>
      <c r="D457" s="7"/>
      <c r="E457" s="8"/>
      <c r="H457" s="9">
        <v>520.78</v>
      </c>
      <c r="I457" s="5" t="s">
        <v>36</v>
      </c>
      <c r="J457" s="5" t="s">
        <v>68</v>
      </c>
    </row>
    <row r="458" spans="1:10">
      <c r="A458" s="11" t="s">
        <v>22</v>
      </c>
      <c r="B458" s="3"/>
      <c r="C458" s="3"/>
      <c r="D458" s="7"/>
      <c r="E458" s="8"/>
      <c r="H458" s="9"/>
      <c r="I458" s="10"/>
      <c r="J458" s="5"/>
    </row>
    <row r="459" spans="1:10">
      <c r="A459" s="13" t="s">
        <v>23</v>
      </c>
      <c r="B459" s="13" t="s">
        <v>24</v>
      </c>
      <c r="C459" s="13" t="s">
        <v>25</v>
      </c>
      <c r="D459" s="7"/>
      <c r="E459" s="8"/>
      <c r="H459" s="9"/>
      <c r="I459" s="10"/>
      <c r="J459" s="5"/>
    </row>
  </sheetData>
  <mergeCells count="368">
    <mergeCell ref="A445:A446"/>
    <mergeCell ref="B445:B446"/>
    <mergeCell ref="C445:C446"/>
    <mergeCell ref="D445:D446"/>
    <mergeCell ref="E445:E446"/>
    <mergeCell ref="F445:H445"/>
    <mergeCell ref="I445:I446"/>
    <mergeCell ref="J445:J446"/>
    <mergeCell ref="A417:A418"/>
    <mergeCell ref="B417:B418"/>
    <mergeCell ref="C417:C418"/>
    <mergeCell ref="D417:D418"/>
    <mergeCell ref="E417:E418"/>
    <mergeCell ref="F417:H417"/>
    <mergeCell ref="I417:I418"/>
    <mergeCell ref="J417:J418"/>
    <mergeCell ref="A437:A438"/>
    <mergeCell ref="B437:B438"/>
    <mergeCell ref="C437:C438"/>
    <mergeCell ref="D437:D438"/>
    <mergeCell ref="E437:E438"/>
    <mergeCell ref="F437:H437"/>
    <mergeCell ref="I437:I438"/>
    <mergeCell ref="J437:J438"/>
    <mergeCell ref="I347:I348"/>
    <mergeCell ref="J347:J348"/>
    <mergeCell ref="A347:A348"/>
    <mergeCell ref="B347:B348"/>
    <mergeCell ref="C347:C348"/>
    <mergeCell ref="D347:D348"/>
    <mergeCell ref="E347:E348"/>
    <mergeCell ref="F347:H347"/>
    <mergeCell ref="I357:I358"/>
    <mergeCell ref="J357:J358"/>
    <mergeCell ref="A357:A358"/>
    <mergeCell ref="B357:B358"/>
    <mergeCell ref="C357:C358"/>
    <mergeCell ref="D357:D358"/>
    <mergeCell ref="E357:E358"/>
    <mergeCell ref="F357:H357"/>
    <mergeCell ref="I328:I329"/>
    <mergeCell ref="J328:J329"/>
    <mergeCell ref="A328:A329"/>
    <mergeCell ref="B328:B329"/>
    <mergeCell ref="C328:C329"/>
    <mergeCell ref="D328:D329"/>
    <mergeCell ref="E328:E329"/>
    <mergeCell ref="F328:H328"/>
    <mergeCell ref="I338:I339"/>
    <mergeCell ref="J338:J339"/>
    <mergeCell ref="A338:A339"/>
    <mergeCell ref="B338:B339"/>
    <mergeCell ref="C338:C339"/>
    <mergeCell ref="D338:D339"/>
    <mergeCell ref="E338:E339"/>
    <mergeCell ref="F338:H338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I317:I318"/>
    <mergeCell ref="J317:J318"/>
    <mergeCell ref="A317:A318"/>
    <mergeCell ref="B317:B318"/>
    <mergeCell ref="C317:C318"/>
    <mergeCell ref="D317:D318"/>
    <mergeCell ref="E317:E318"/>
    <mergeCell ref="F317:H317"/>
    <mergeCell ref="A297:A298"/>
    <mergeCell ref="B297:B298"/>
    <mergeCell ref="C297:C298"/>
    <mergeCell ref="D297:D298"/>
    <mergeCell ref="E297:E298"/>
    <mergeCell ref="F297:H297"/>
    <mergeCell ref="I297:I298"/>
    <mergeCell ref="J297:J298"/>
    <mergeCell ref="E287:E288"/>
    <mergeCell ref="F287:H287"/>
    <mergeCell ref="I287:I288"/>
    <mergeCell ref="J287:J288"/>
    <mergeCell ref="A287:A288"/>
    <mergeCell ref="B287:B288"/>
    <mergeCell ref="C287:C288"/>
    <mergeCell ref="D287:D288"/>
    <mergeCell ref="I256:I257"/>
    <mergeCell ref="J256:J257"/>
    <mergeCell ref="A256:A257"/>
    <mergeCell ref="B256:B257"/>
    <mergeCell ref="C256:C257"/>
    <mergeCell ref="D256:D257"/>
    <mergeCell ref="E256:E257"/>
    <mergeCell ref="F256:H256"/>
    <mergeCell ref="I236:I237"/>
    <mergeCell ref="J236:J237"/>
    <mergeCell ref="A246:A247"/>
    <mergeCell ref="B246:B247"/>
    <mergeCell ref="C246:C247"/>
    <mergeCell ref="D246:D247"/>
    <mergeCell ref="E246:E247"/>
    <mergeCell ref="F246:H246"/>
    <mergeCell ref="I246:I247"/>
    <mergeCell ref="J246:J247"/>
    <mergeCell ref="A236:A237"/>
    <mergeCell ref="B236:B237"/>
    <mergeCell ref="C236:C237"/>
    <mergeCell ref="D236:D237"/>
    <mergeCell ref="E236:E237"/>
    <mergeCell ref="F236:H236"/>
    <mergeCell ref="A196:A197"/>
    <mergeCell ref="B196:B197"/>
    <mergeCell ref="C196:C197"/>
    <mergeCell ref="D196:D197"/>
    <mergeCell ref="E196:E197"/>
    <mergeCell ref="F196:H196"/>
    <mergeCell ref="I196:I197"/>
    <mergeCell ref="J196:J197"/>
    <mergeCell ref="I215:I216"/>
    <mergeCell ref="J215:J216"/>
    <mergeCell ref="A215:A216"/>
    <mergeCell ref="B215:B216"/>
    <mergeCell ref="C215:C216"/>
    <mergeCell ref="D215:D216"/>
    <mergeCell ref="E215:E216"/>
    <mergeCell ref="F215:H215"/>
    <mergeCell ref="I205:I206"/>
    <mergeCell ref="J205:J206"/>
    <mergeCell ref="A205:A206"/>
    <mergeCell ref="B205:B206"/>
    <mergeCell ref="C205:C206"/>
    <mergeCell ref="D205:D206"/>
    <mergeCell ref="E205:E206"/>
    <mergeCell ref="F205:H205"/>
    <mergeCell ref="I176:I177"/>
    <mergeCell ref="J176:J177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A176:A177"/>
    <mergeCell ref="B176:B177"/>
    <mergeCell ref="C176:C177"/>
    <mergeCell ref="D176:D177"/>
    <mergeCell ref="E176:E177"/>
    <mergeCell ref="F176:H176"/>
    <mergeCell ref="I93:I94"/>
    <mergeCell ref="J93:J94"/>
    <mergeCell ref="A93:A94"/>
    <mergeCell ref="B93:B94"/>
    <mergeCell ref="C93:C94"/>
    <mergeCell ref="D93:D94"/>
    <mergeCell ref="E93:E94"/>
    <mergeCell ref="F93:H93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2:I33"/>
    <mergeCell ref="J32:J33"/>
    <mergeCell ref="B32:B33"/>
    <mergeCell ref="D32:D33"/>
    <mergeCell ref="A32:A33"/>
    <mergeCell ref="C32:C33"/>
    <mergeCell ref="E32:E33"/>
    <mergeCell ref="F32:H3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72:I73"/>
    <mergeCell ref="J72:J73"/>
    <mergeCell ref="A72:A73"/>
    <mergeCell ref="B72:B73"/>
    <mergeCell ref="C72:C73"/>
    <mergeCell ref="D72:D73"/>
    <mergeCell ref="E72:E73"/>
    <mergeCell ref="F72:H72"/>
    <mergeCell ref="I83:I84"/>
    <mergeCell ref="J83:J84"/>
    <mergeCell ref="A83:A84"/>
    <mergeCell ref="B83:B84"/>
    <mergeCell ref="C83:C84"/>
    <mergeCell ref="D83:D84"/>
    <mergeCell ref="E83:E84"/>
    <mergeCell ref="F83:H83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14:I115"/>
    <mergeCell ref="J114:J115"/>
    <mergeCell ref="A125:A126"/>
    <mergeCell ref="B125:B126"/>
    <mergeCell ref="C125:C126"/>
    <mergeCell ref="D125:D126"/>
    <mergeCell ref="E125:E126"/>
    <mergeCell ref="F125:H125"/>
    <mergeCell ref="I125:I126"/>
    <mergeCell ref="J125:J126"/>
    <mergeCell ref="A114:A115"/>
    <mergeCell ref="B114:B115"/>
    <mergeCell ref="C114:C115"/>
    <mergeCell ref="D114:D115"/>
    <mergeCell ref="E114:E115"/>
    <mergeCell ref="F114:H114"/>
    <mergeCell ref="I267:I268"/>
    <mergeCell ref="J267:J268"/>
    <mergeCell ref="A267:A268"/>
    <mergeCell ref="B267:B268"/>
    <mergeCell ref="C267:C268"/>
    <mergeCell ref="D267:D268"/>
    <mergeCell ref="E267:E268"/>
    <mergeCell ref="F267:H267"/>
    <mergeCell ref="I146:I147"/>
    <mergeCell ref="J146:J147"/>
    <mergeCell ref="A146:A147"/>
    <mergeCell ref="B146:B147"/>
    <mergeCell ref="C146:C147"/>
    <mergeCell ref="D146:D147"/>
    <mergeCell ref="E146:E147"/>
    <mergeCell ref="F146:H146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I367:I368"/>
    <mergeCell ref="J367:J368"/>
    <mergeCell ref="A367:A368"/>
    <mergeCell ref="B367:B368"/>
    <mergeCell ref="C367:C368"/>
    <mergeCell ref="D367:D368"/>
    <mergeCell ref="E367:E368"/>
    <mergeCell ref="F367:H367"/>
    <mergeCell ref="I225:I226"/>
    <mergeCell ref="J225:J226"/>
    <mergeCell ref="A225:A226"/>
    <mergeCell ref="B225:B226"/>
    <mergeCell ref="C225:C226"/>
    <mergeCell ref="D225:D226"/>
    <mergeCell ref="E225:E226"/>
    <mergeCell ref="F225:H225"/>
    <mergeCell ref="I277:I278"/>
    <mergeCell ref="J277:J278"/>
    <mergeCell ref="A277:A278"/>
    <mergeCell ref="B277:B278"/>
    <mergeCell ref="C277:C278"/>
    <mergeCell ref="D277:D278"/>
    <mergeCell ref="E277:E278"/>
    <mergeCell ref="F277:H277"/>
    <mergeCell ref="I377:I378"/>
    <mergeCell ref="J377:J378"/>
    <mergeCell ref="A377:A378"/>
    <mergeCell ref="B377:B378"/>
    <mergeCell ref="C377:C378"/>
    <mergeCell ref="D377:D378"/>
    <mergeCell ref="E377:E378"/>
    <mergeCell ref="F377:H377"/>
    <mergeCell ref="I397:I398"/>
    <mergeCell ref="J397:J398"/>
    <mergeCell ref="A397:A398"/>
    <mergeCell ref="B397:B398"/>
    <mergeCell ref="C397:C398"/>
    <mergeCell ref="D397:D398"/>
    <mergeCell ref="E397:E398"/>
    <mergeCell ref="F397:H397"/>
    <mergeCell ref="I387:I388"/>
    <mergeCell ref="J387:J388"/>
    <mergeCell ref="A387:A388"/>
    <mergeCell ref="B387:B388"/>
    <mergeCell ref="C387:C388"/>
    <mergeCell ref="D387:D388"/>
    <mergeCell ref="E387:E388"/>
    <mergeCell ref="F387:H387"/>
    <mergeCell ref="I454:I455"/>
    <mergeCell ref="J454:J455"/>
    <mergeCell ref="A454:A455"/>
    <mergeCell ref="B454:B455"/>
    <mergeCell ref="C454:C455"/>
    <mergeCell ref="D454:D455"/>
    <mergeCell ref="E454:E455"/>
    <mergeCell ref="F454:H454"/>
    <mergeCell ref="I407:I408"/>
    <mergeCell ref="J407:J408"/>
    <mergeCell ref="A407:A408"/>
    <mergeCell ref="B407:B408"/>
    <mergeCell ref="C407:C408"/>
    <mergeCell ref="D407:D408"/>
    <mergeCell ref="E407:E408"/>
    <mergeCell ref="F407:H407"/>
    <mergeCell ref="A427:A428"/>
    <mergeCell ref="B427:B428"/>
    <mergeCell ref="C427:C428"/>
    <mergeCell ref="D427:D428"/>
    <mergeCell ref="E427:E428"/>
    <mergeCell ref="F427:H427"/>
    <mergeCell ref="I427:I428"/>
    <mergeCell ref="J427:J4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821A-DEDB-440F-9055-9E46AA9B185B}">
  <sheetPr>
    <tabColor theme="8"/>
  </sheetPr>
  <dimension ref="A1:J3815"/>
  <sheetViews>
    <sheetView topLeftCell="A3808" workbookViewId="0">
      <selection activeCell="D3819" sqref="D381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7109375" customWidth="1"/>
    <col min="5" max="5" width="25.28515625" customWidth="1"/>
    <col min="6" max="6" width="10.42578125" customWidth="1"/>
    <col min="7" max="7" width="8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69</v>
      </c>
      <c r="B5" s="6">
        <v>44926.475414224537</v>
      </c>
      <c r="C5" s="5" t="s">
        <v>70</v>
      </c>
      <c r="D5" s="7"/>
      <c r="E5" s="8"/>
      <c r="F5" s="9">
        <v>6772.4</v>
      </c>
      <c r="I5" s="10" t="s">
        <v>9</v>
      </c>
      <c r="J5" s="8" t="s">
        <v>71</v>
      </c>
    </row>
    <row r="6" spans="1:10">
      <c r="A6" s="5" t="s">
        <v>69</v>
      </c>
      <c r="B6" s="6">
        <v>44926.475414224537</v>
      </c>
      <c r="C6" s="5" t="s">
        <v>70</v>
      </c>
      <c r="D6" s="7"/>
      <c r="E6" s="8"/>
      <c r="F6" s="9">
        <v>38226</v>
      </c>
      <c r="I6" s="10" t="s">
        <v>9</v>
      </c>
      <c r="J6" s="5" t="s">
        <v>72</v>
      </c>
    </row>
    <row r="7" spans="1:10">
      <c r="A7" s="5" t="s">
        <v>69</v>
      </c>
      <c r="B7" s="6">
        <v>44926.475414224537</v>
      </c>
      <c r="C7" s="5" t="s">
        <v>70</v>
      </c>
      <c r="D7" s="7"/>
      <c r="E7" s="8"/>
      <c r="F7" s="9">
        <v>660.8</v>
      </c>
      <c r="I7" s="10" t="s">
        <v>9</v>
      </c>
      <c r="J7" s="8" t="s">
        <v>73</v>
      </c>
    </row>
    <row r="8" spans="1:10">
      <c r="A8" s="5" t="s">
        <v>69</v>
      </c>
      <c r="B8" s="6">
        <v>44926.475414224537</v>
      </c>
      <c r="C8" s="5" t="s">
        <v>70</v>
      </c>
      <c r="D8" s="7"/>
      <c r="E8" s="8"/>
      <c r="F8" s="9">
        <v>4061.1</v>
      </c>
      <c r="I8" s="10" t="s">
        <v>9</v>
      </c>
      <c r="J8" s="8" t="s">
        <v>74</v>
      </c>
    </row>
    <row r="9" spans="1:10">
      <c r="A9" s="5" t="s">
        <v>69</v>
      </c>
      <c r="B9" s="6">
        <v>44926.475414224537</v>
      </c>
      <c r="C9" s="5" t="s">
        <v>70</v>
      </c>
      <c r="D9" s="7"/>
      <c r="E9" s="8"/>
      <c r="F9" s="9">
        <v>1749.8</v>
      </c>
      <c r="I9" s="10" t="s">
        <v>9</v>
      </c>
      <c r="J9" s="8" t="s">
        <v>75</v>
      </c>
    </row>
    <row r="10" spans="1:10">
      <c r="A10" s="5" t="s">
        <v>69</v>
      </c>
      <c r="B10" s="6">
        <v>44926.475414224537</v>
      </c>
      <c r="C10" s="5" t="s">
        <v>70</v>
      </c>
      <c r="D10" s="7"/>
      <c r="E10" s="8"/>
      <c r="F10" s="9">
        <v>6657</v>
      </c>
      <c r="I10" s="10" t="s">
        <v>9</v>
      </c>
      <c r="J10" s="8" t="s">
        <v>76</v>
      </c>
    </row>
    <row r="11" spans="1:10">
      <c r="A11" s="5" t="s">
        <v>69</v>
      </c>
      <c r="B11" s="6">
        <v>44926.475414224537</v>
      </c>
      <c r="C11" s="5" t="s">
        <v>70</v>
      </c>
      <c r="D11" s="7"/>
      <c r="E11" s="8"/>
      <c r="F11" s="9">
        <v>3978.1</v>
      </c>
      <c r="I11" s="10" t="s">
        <v>9</v>
      </c>
      <c r="J11" s="8" t="s">
        <v>77</v>
      </c>
    </row>
    <row r="12" spans="1:10">
      <c r="A12" s="5" t="s">
        <v>69</v>
      </c>
      <c r="B12" s="6">
        <v>44926.475414224537</v>
      </c>
      <c r="C12" s="5" t="s">
        <v>70</v>
      </c>
      <c r="D12" s="7"/>
      <c r="E12" s="8"/>
      <c r="F12" s="9">
        <v>8178.2</v>
      </c>
      <c r="I12" s="10" t="s">
        <v>9</v>
      </c>
      <c r="J12" s="8" t="s">
        <v>78</v>
      </c>
    </row>
    <row r="13" spans="1:10">
      <c r="A13" s="11" t="s">
        <v>22</v>
      </c>
      <c r="B13" s="3"/>
      <c r="C13" s="3"/>
      <c r="D13" s="19">
        <f>67499.4+2784</f>
        <v>70283.399999999994</v>
      </c>
      <c r="E13" s="8"/>
      <c r="F13" s="20">
        <f>SUM(F5:G12)</f>
        <v>70283.400000000009</v>
      </c>
      <c r="H13" s="9"/>
      <c r="I13" s="10"/>
      <c r="J13" s="5"/>
    </row>
    <row r="14" spans="1:10">
      <c r="A14" s="13" t="s">
        <v>23</v>
      </c>
      <c r="B14" s="13" t="s">
        <v>24</v>
      </c>
      <c r="C14" s="13" t="s">
        <v>25</v>
      </c>
      <c r="D14" s="7"/>
      <c r="E14" s="8"/>
      <c r="H14" s="9"/>
      <c r="I14" s="10"/>
      <c r="J14" s="5"/>
    </row>
    <row r="15" spans="1:10" ht="15.75">
      <c r="A15" s="5"/>
      <c r="B15" s="6"/>
      <c r="C15" s="5"/>
      <c r="D15" s="14">
        <v>112516747</v>
      </c>
      <c r="E15" s="8"/>
      <c r="H15" s="9"/>
      <c r="I15" s="10"/>
      <c r="J15" s="5"/>
    </row>
    <row r="16" spans="1:10" ht="15.75">
      <c r="A16" s="5"/>
      <c r="B16" s="6"/>
      <c r="C16" s="5"/>
      <c r="D16" s="14">
        <v>112516742</v>
      </c>
      <c r="E16" s="8"/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8" spans="1:10">
      <c r="A18" s="5" t="s">
        <v>79</v>
      </c>
      <c r="B18" s="6">
        <v>44926.886232395831</v>
      </c>
      <c r="C18" s="5" t="s">
        <v>70</v>
      </c>
      <c r="D18" s="7"/>
      <c r="E18" s="8"/>
      <c r="G18" s="9">
        <v>11212.83</v>
      </c>
      <c r="I18" s="10" t="s">
        <v>10</v>
      </c>
      <c r="J18" s="5" t="s">
        <v>80</v>
      </c>
    </row>
    <row r="19" spans="1:10">
      <c r="A19" s="5" t="s">
        <v>81</v>
      </c>
      <c r="B19" s="6">
        <v>44926.886232395831</v>
      </c>
      <c r="C19" s="5" t="s">
        <v>82</v>
      </c>
      <c r="D19" s="15">
        <v>45123201172</v>
      </c>
      <c r="E19" s="5" t="s">
        <v>83</v>
      </c>
      <c r="H19" s="9">
        <v>355.2</v>
      </c>
      <c r="I19" s="5" t="s">
        <v>28</v>
      </c>
      <c r="J19" s="8" t="s">
        <v>84</v>
      </c>
    </row>
    <row r="20" spans="1:10">
      <c r="A20" s="5" t="s">
        <v>81</v>
      </c>
      <c r="B20" s="6">
        <v>44926.886232395831</v>
      </c>
      <c r="C20" s="5" t="s">
        <v>82</v>
      </c>
      <c r="D20" s="15">
        <v>297502002120002</v>
      </c>
      <c r="E20" s="5" t="s">
        <v>85</v>
      </c>
      <c r="H20" s="9">
        <v>3864.5</v>
      </c>
      <c r="I20" s="5" t="s">
        <v>28</v>
      </c>
      <c r="J20" s="5" t="s">
        <v>86</v>
      </c>
    </row>
    <row r="21" spans="1:10">
      <c r="A21" s="5" t="s">
        <v>79</v>
      </c>
      <c r="B21" s="6">
        <v>44926.886232395831</v>
      </c>
      <c r="C21" s="5" t="s">
        <v>70</v>
      </c>
      <c r="D21" s="15">
        <v>45143441533</v>
      </c>
      <c r="E21" s="5" t="s">
        <v>83</v>
      </c>
      <c r="H21" s="9">
        <v>57250.68</v>
      </c>
      <c r="I21" s="5" t="s">
        <v>28</v>
      </c>
      <c r="J21" s="8" t="s">
        <v>84</v>
      </c>
    </row>
    <row r="22" spans="1:10">
      <c r="A22" s="5" t="s">
        <v>79</v>
      </c>
      <c r="B22" s="6">
        <v>44926.886232395831</v>
      </c>
      <c r="C22" s="5" t="s">
        <v>70</v>
      </c>
      <c r="D22" s="15">
        <v>45143441533</v>
      </c>
      <c r="E22" s="5" t="s">
        <v>83</v>
      </c>
      <c r="H22" s="9">
        <v>22998.959999999999</v>
      </c>
      <c r="I22" s="5" t="s">
        <v>28</v>
      </c>
      <c r="J22" s="8" t="s">
        <v>84</v>
      </c>
    </row>
    <row r="23" spans="1:10">
      <c r="A23" s="5" t="s">
        <v>79</v>
      </c>
      <c r="B23" s="6">
        <v>44926.886232395831</v>
      </c>
      <c r="C23" s="5" t="s">
        <v>70</v>
      </c>
      <c r="D23" s="15">
        <v>45143441533</v>
      </c>
      <c r="E23" s="5" t="s">
        <v>83</v>
      </c>
      <c r="H23" s="9">
        <v>4316.1099999999997</v>
      </c>
      <c r="I23" s="5" t="s">
        <v>28</v>
      </c>
      <c r="J23" s="8" t="s">
        <v>84</v>
      </c>
    </row>
    <row r="24" spans="1:10">
      <c r="A24" s="5" t="s">
        <v>79</v>
      </c>
      <c r="B24" s="6">
        <v>44926.886232395831</v>
      </c>
      <c r="C24" s="5" t="s">
        <v>70</v>
      </c>
      <c r="D24" s="15">
        <v>45143441533</v>
      </c>
      <c r="E24" s="5" t="s">
        <v>83</v>
      </c>
      <c r="H24" s="9">
        <v>8859.3799999999992</v>
      </c>
      <c r="I24" s="5" t="s">
        <v>28</v>
      </c>
      <c r="J24" s="8" t="s">
        <v>84</v>
      </c>
    </row>
    <row r="25" spans="1:10">
      <c r="A25" s="5" t="s">
        <v>79</v>
      </c>
      <c r="B25" s="6">
        <v>44926.886232395831</v>
      </c>
      <c r="C25" s="5" t="s">
        <v>70</v>
      </c>
      <c r="D25" s="15">
        <v>45123201172</v>
      </c>
      <c r="E25" s="5" t="s">
        <v>83</v>
      </c>
      <c r="H25" s="9">
        <v>364.8</v>
      </c>
      <c r="I25" s="5" t="s">
        <v>28</v>
      </c>
      <c r="J25" s="8" t="s">
        <v>84</v>
      </c>
    </row>
    <row r="26" spans="1:10">
      <c r="A26" s="5" t="s">
        <v>79</v>
      </c>
      <c r="B26" s="6">
        <v>44926.886232395831</v>
      </c>
      <c r="C26" s="5" t="s">
        <v>70</v>
      </c>
      <c r="D26" s="15">
        <v>45123201172</v>
      </c>
      <c r="E26" s="5" t="s">
        <v>83</v>
      </c>
      <c r="H26" s="9">
        <v>820.8</v>
      </c>
      <c r="I26" s="5" t="s">
        <v>28</v>
      </c>
      <c r="J26" s="8" t="s">
        <v>84</v>
      </c>
    </row>
    <row r="27" spans="1:10">
      <c r="A27" s="5" t="s">
        <v>79</v>
      </c>
      <c r="B27" s="6">
        <v>44926.886232395831</v>
      </c>
      <c r="C27" s="5" t="s">
        <v>70</v>
      </c>
      <c r="D27" s="15">
        <v>45123201172</v>
      </c>
      <c r="E27" s="5" t="s">
        <v>83</v>
      </c>
      <c r="H27" s="9">
        <v>403.2</v>
      </c>
      <c r="I27" s="5" t="s">
        <v>28</v>
      </c>
      <c r="J27" s="8" t="s">
        <v>84</v>
      </c>
    </row>
    <row r="28" spans="1:10">
      <c r="A28" s="5" t="s">
        <v>79</v>
      </c>
      <c r="B28" s="6">
        <v>44926.886232395831</v>
      </c>
      <c r="C28" s="5" t="s">
        <v>70</v>
      </c>
      <c r="D28" s="15">
        <v>45123201172</v>
      </c>
      <c r="E28" s="5" t="s">
        <v>83</v>
      </c>
      <c r="H28" s="9">
        <v>1222.4000000000001</v>
      </c>
      <c r="I28" s="5" t="s">
        <v>28</v>
      </c>
      <c r="J28" s="8" t="s">
        <v>84</v>
      </c>
    </row>
    <row r="29" spans="1:10">
      <c r="A29" s="5" t="s">
        <v>79</v>
      </c>
      <c r="B29" s="6">
        <v>44926.886232395831</v>
      </c>
      <c r="C29" s="5" t="s">
        <v>70</v>
      </c>
      <c r="D29" s="15">
        <v>45123200697</v>
      </c>
      <c r="E29" s="5" t="s">
        <v>83</v>
      </c>
      <c r="H29" s="9">
        <v>5087.0600000000004</v>
      </c>
      <c r="I29" s="5" t="s">
        <v>28</v>
      </c>
      <c r="J29" s="8" t="s">
        <v>84</v>
      </c>
    </row>
    <row r="30" spans="1:10">
      <c r="A30" s="5" t="s">
        <v>79</v>
      </c>
      <c r="B30" s="6">
        <v>44926.886232395831</v>
      </c>
      <c r="C30" s="5" t="s">
        <v>70</v>
      </c>
      <c r="D30" s="15">
        <v>45123200697</v>
      </c>
      <c r="E30" s="5" t="s">
        <v>83</v>
      </c>
      <c r="H30" s="9">
        <v>3141.93</v>
      </c>
      <c r="I30" s="5" t="s">
        <v>28</v>
      </c>
      <c r="J30" s="8" t="s">
        <v>84</v>
      </c>
    </row>
    <row r="31" spans="1:10">
      <c r="A31" s="5" t="s">
        <v>79</v>
      </c>
      <c r="B31" s="6">
        <v>44926.886232395831</v>
      </c>
      <c r="C31" s="5" t="s">
        <v>70</v>
      </c>
      <c r="D31" s="15">
        <v>45123200697</v>
      </c>
      <c r="E31" s="5" t="s">
        <v>83</v>
      </c>
      <c r="H31" s="9">
        <v>4058.43</v>
      </c>
      <c r="I31" s="5" t="s">
        <v>28</v>
      </c>
      <c r="J31" s="8" t="s">
        <v>84</v>
      </c>
    </row>
    <row r="32" spans="1:10">
      <c r="A32" s="5" t="s">
        <v>79</v>
      </c>
      <c r="B32" s="6">
        <v>44926.886232395831</v>
      </c>
      <c r="C32" s="5" t="s">
        <v>70</v>
      </c>
      <c r="D32" s="15">
        <v>45123200697</v>
      </c>
      <c r="E32" s="5" t="s">
        <v>83</v>
      </c>
      <c r="H32" s="9">
        <v>9916.16</v>
      </c>
      <c r="I32" s="5" t="s">
        <v>28</v>
      </c>
      <c r="J32" s="8" t="s">
        <v>84</v>
      </c>
    </row>
    <row r="33" spans="1:10">
      <c r="A33" s="5" t="s">
        <v>79</v>
      </c>
      <c r="B33" s="6">
        <v>44926.886232395831</v>
      </c>
      <c r="C33" s="5" t="s">
        <v>70</v>
      </c>
      <c r="D33" s="15">
        <v>45123200697</v>
      </c>
      <c r="E33" s="5" t="s">
        <v>83</v>
      </c>
      <c r="H33" s="9">
        <v>2240.54</v>
      </c>
      <c r="I33" s="5" t="s">
        <v>28</v>
      </c>
      <c r="J33" s="8" t="s">
        <v>84</v>
      </c>
    </row>
    <row r="34" spans="1:10">
      <c r="A34" s="5" t="s">
        <v>79</v>
      </c>
      <c r="B34" s="6">
        <v>44926.886232395831</v>
      </c>
      <c r="C34" s="5" t="s">
        <v>70</v>
      </c>
      <c r="D34" s="15">
        <v>45173131269</v>
      </c>
      <c r="E34" s="5" t="s">
        <v>83</v>
      </c>
      <c r="H34" s="9">
        <v>6639.07</v>
      </c>
      <c r="I34" s="5" t="s">
        <v>28</v>
      </c>
      <c r="J34" s="8" t="s">
        <v>84</v>
      </c>
    </row>
    <row r="35" spans="1:10">
      <c r="A35" s="5" t="s">
        <v>79</v>
      </c>
      <c r="B35" s="6">
        <v>44926.886232395831</v>
      </c>
      <c r="C35" s="5" t="s">
        <v>70</v>
      </c>
      <c r="D35" s="15">
        <v>45123199791</v>
      </c>
      <c r="E35" s="5" t="s">
        <v>83</v>
      </c>
      <c r="H35" s="9">
        <v>1582.8</v>
      </c>
      <c r="I35" s="5" t="s">
        <v>28</v>
      </c>
      <c r="J35" s="8" t="s">
        <v>84</v>
      </c>
    </row>
    <row r="36" spans="1:10">
      <c r="A36" s="5" t="s">
        <v>79</v>
      </c>
      <c r="B36" s="6">
        <v>44926.886232395831</v>
      </c>
      <c r="C36" s="5" t="s">
        <v>70</v>
      </c>
      <c r="D36" s="15">
        <v>45133070933</v>
      </c>
      <c r="E36" s="5" t="s">
        <v>83</v>
      </c>
      <c r="H36" s="9">
        <v>2557.2199999999998</v>
      </c>
      <c r="I36" s="5" t="s">
        <v>28</v>
      </c>
      <c r="J36" s="8" t="s">
        <v>84</v>
      </c>
    </row>
    <row r="37" spans="1:10">
      <c r="A37" s="5" t="s">
        <v>79</v>
      </c>
      <c r="B37" s="6">
        <v>44926.886232395831</v>
      </c>
      <c r="C37" s="5" t="s">
        <v>70</v>
      </c>
      <c r="D37" s="15">
        <v>45133070933</v>
      </c>
      <c r="E37" s="5" t="s">
        <v>83</v>
      </c>
      <c r="H37" s="9">
        <v>31.6</v>
      </c>
      <c r="I37" s="5" t="s">
        <v>28</v>
      </c>
      <c r="J37" s="8" t="s">
        <v>84</v>
      </c>
    </row>
    <row r="38" spans="1:10">
      <c r="A38" s="5" t="s">
        <v>79</v>
      </c>
      <c r="B38" s="6">
        <v>44926.886232395831</v>
      </c>
      <c r="C38" s="5" t="s">
        <v>70</v>
      </c>
      <c r="D38" s="15">
        <v>45173134793</v>
      </c>
      <c r="E38" s="5" t="s">
        <v>83</v>
      </c>
      <c r="H38" s="9">
        <v>25741.07</v>
      </c>
      <c r="I38" s="5" t="s">
        <v>28</v>
      </c>
      <c r="J38" s="8" t="s">
        <v>84</v>
      </c>
    </row>
    <row r="39" spans="1:10">
      <c r="A39" s="5" t="s">
        <v>79</v>
      </c>
      <c r="B39" s="6">
        <v>44926.886232395831</v>
      </c>
      <c r="C39" s="5" t="s">
        <v>70</v>
      </c>
      <c r="D39" s="15">
        <v>45153068130</v>
      </c>
      <c r="E39" s="5" t="s">
        <v>83</v>
      </c>
      <c r="H39" s="9">
        <v>21087.65</v>
      </c>
      <c r="I39" s="5" t="s">
        <v>28</v>
      </c>
      <c r="J39" s="8" t="s">
        <v>84</v>
      </c>
    </row>
    <row r="40" spans="1:10">
      <c r="A40" s="5" t="s">
        <v>79</v>
      </c>
      <c r="B40" s="6">
        <v>44926.886232395831</v>
      </c>
      <c r="C40" s="5" t="s">
        <v>70</v>
      </c>
      <c r="D40" s="15">
        <v>45163163805</v>
      </c>
      <c r="E40" s="5" t="s">
        <v>83</v>
      </c>
      <c r="H40" s="9">
        <v>2220</v>
      </c>
      <c r="I40" s="5" t="s">
        <v>28</v>
      </c>
      <c r="J40" s="5" t="s">
        <v>87</v>
      </c>
    </row>
    <row r="41" spans="1:10">
      <c r="A41" s="5" t="s">
        <v>79</v>
      </c>
      <c r="B41" s="6">
        <v>44926.886232395831</v>
      </c>
      <c r="C41" s="5" t="s">
        <v>70</v>
      </c>
      <c r="D41" s="7">
        <v>579519</v>
      </c>
      <c r="E41" s="5" t="s">
        <v>88</v>
      </c>
      <c r="H41" s="9">
        <v>14350.07</v>
      </c>
      <c r="I41" s="5" t="s">
        <v>28</v>
      </c>
      <c r="J41" s="5" t="s">
        <v>80</v>
      </c>
    </row>
    <row r="42" spans="1:10">
      <c r="A42" s="5" t="s">
        <v>79</v>
      </c>
      <c r="B42" s="6">
        <v>44926.886232395831</v>
      </c>
      <c r="C42" s="5" t="s">
        <v>70</v>
      </c>
      <c r="D42" s="15">
        <v>45173135163</v>
      </c>
      <c r="E42" s="5" t="s">
        <v>83</v>
      </c>
      <c r="H42" s="9">
        <v>1649.07</v>
      </c>
      <c r="I42" s="5" t="s">
        <v>28</v>
      </c>
      <c r="J42" s="5" t="s">
        <v>80</v>
      </c>
    </row>
    <row r="43" spans="1:10">
      <c r="A43" s="5" t="s">
        <v>79</v>
      </c>
      <c r="B43" s="6">
        <v>44926.886232395831</v>
      </c>
      <c r="C43" s="5" t="s">
        <v>70</v>
      </c>
      <c r="D43" s="15">
        <v>45153068338</v>
      </c>
      <c r="E43" s="5" t="s">
        <v>83</v>
      </c>
      <c r="H43" s="9">
        <v>197.96</v>
      </c>
      <c r="I43" s="5" t="s">
        <v>28</v>
      </c>
      <c r="J43" s="5" t="s">
        <v>80</v>
      </c>
    </row>
    <row r="44" spans="1:10">
      <c r="A44" s="5" t="s">
        <v>79</v>
      </c>
      <c r="B44" s="6">
        <v>44926.886232395831</v>
      </c>
      <c r="C44" s="5" t="s">
        <v>70</v>
      </c>
      <c r="D44" s="15">
        <v>52216722612</v>
      </c>
      <c r="E44" s="5" t="s">
        <v>83</v>
      </c>
      <c r="H44" s="9">
        <v>328.3</v>
      </c>
      <c r="I44" s="5" t="s">
        <v>28</v>
      </c>
      <c r="J44" s="5" t="s">
        <v>80</v>
      </c>
    </row>
    <row r="45" spans="1:10">
      <c r="A45" s="5" t="s">
        <v>79</v>
      </c>
      <c r="B45" s="6">
        <v>44926.886232395831</v>
      </c>
      <c r="C45" s="5" t="s">
        <v>70</v>
      </c>
      <c r="D45" s="15">
        <v>52216722612</v>
      </c>
      <c r="E45" s="5" t="s">
        <v>83</v>
      </c>
      <c r="H45" s="9">
        <v>456.19</v>
      </c>
      <c r="I45" s="5" t="s">
        <v>28</v>
      </c>
      <c r="J45" s="5" t="s">
        <v>80</v>
      </c>
    </row>
    <row r="46" spans="1:10">
      <c r="A46" s="5" t="s">
        <v>79</v>
      </c>
      <c r="B46" s="6">
        <v>44926.886232395831</v>
      </c>
      <c r="C46" s="5" t="s">
        <v>70</v>
      </c>
      <c r="D46" s="15">
        <v>52216722612</v>
      </c>
      <c r="E46" s="5" t="s">
        <v>83</v>
      </c>
      <c r="H46" s="9">
        <v>52.43</v>
      </c>
      <c r="I46" s="5" t="s">
        <v>28</v>
      </c>
      <c r="J46" s="5" t="s">
        <v>80</v>
      </c>
    </row>
    <row r="47" spans="1:10">
      <c r="A47" s="5" t="s">
        <v>79</v>
      </c>
      <c r="B47" s="6">
        <v>44926.886232395831</v>
      </c>
      <c r="C47" s="5" t="s">
        <v>70</v>
      </c>
      <c r="D47" s="15">
        <v>52216722612</v>
      </c>
      <c r="E47" s="5" t="s">
        <v>83</v>
      </c>
      <c r="H47" s="9">
        <v>65.66</v>
      </c>
      <c r="I47" s="5" t="s">
        <v>28</v>
      </c>
      <c r="J47" s="5" t="s">
        <v>80</v>
      </c>
    </row>
    <row r="48" spans="1:10">
      <c r="A48" s="5" t="s">
        <v>79</v>
      </c>
      <c r="B48" s="6">
        <v>44926.886232395831</v>
      </c>
      <c r="C48" s="5" t="s">
        <v>70</v>
      </c>
      <c r="D48" s="15">
        <v>52216722612</v>
      </c>
      <c r="E48" s="5" t="s">
        <v>83</v>
      </c>
      <c r="H48" s="9">
        <v>194.53</v>
      </c>
      <c r="I48" s="5" t="s">
        <v>28</v>
      </c>
      <c r="J48" s="5" t="s">
        <v>80</v>
      </c>
    </row>
    <row r="49" spans="1:10">
      <c r="A49" s="5" t="s">
        <v>79</v>
      </c>
      <c r="B49" s="6">
        <v>44926.886232395831</v>
      </c>
      <c r="C49" s="5" t="s">
        <v>70</v>
      </c>
      <c r="D49" s="15">
        <v>52216722612</v>
      </c>
      <c r="E49" s="5" t="s">
        <v>83</v>
      </c>
      <c r="H49" s="9">
        <v>419.93</v>
      </c>
      <c r="I49" s="5" t="s">
        <v>28</v>
      </c>
      <c r="J49" s="5" t="s">
        <v>80</v>
      </c>
    </row>
    <row r="50" spans="1:10">
      <c r="A50" s="5" t="s">
        <v>79</v>
      </c>
      <c r="B50" s="6">
        <v>44926.886232395831</v>
      </c>
      <c r="C50" s="5" t="s">
        <v>70</v>
      </c>
      <c r="D50" s="15">
        <v>45163163616</v>
      </c>
      <c r="E50" s="5" t="s">
        <v>83</v>
      </c>
      <c r="H50" s="9">
        <v>1024.69</v>
      </c>
      <c r="I50" s="5" t="s">
        <v>28</v>
      </c>
      <c r="J50" s="5" t="s">
        <v>80</v>
      </c>
    </row>
    <row r="51" spans="1:10">
      <c r="A51" s="5" t="s">
        <v>79</v>
      </c>
      <c r="B51" s="6">
        <v>44926.886232395831</v>
      </c>
      <c r="C51" s="5" t="s">
        <v>70</v>
      </c>
      <c r="D51" s="7">
        <v>18654</v>
      </c>
      <c r="E51" s="5" t="s">
        <v>89</v>
      </c>
      <c r="H51" s="9">
        <v>20808</v>
      </c>
      <c r="I51" s="5" t="s">
        <v>28</v>
      </c>
      <c r="J51" s="5" t="s">
        <v>80</v>
      </c>
    </row>
    <row r="52" spans="1:10">
      <c r="A52" s="5" t="s">
        <v>79</v>
      </c>
      <c r="B52" s="6">
        <v>44926.886232395831</v>
      </c>
      <c r="C52" s="5" t="s">
        <v>70</v>
      </c>
      <c r="D52" s="7">
        <v>18686</v>
      </c>
      <c r="E52" s="5" t="s">
        <v>89</v>
      </c>
      <c r="H52" s="9">
        <v>5553</v>
      </c>
      <c r="I52" s="5" t="s">
        <v>28</v>
      </c>
      <c r="J52" s="5" t="s">
        <v>80</v>
      </c>
    </row>
    <row r="53" spans="1:10">
      <c r="A53" s="5" t="s">
        <v>79</v>
      </c>
      <c r="B53" s="6">
        <v>44926.886232395831</v>
      </c>
      <c r="C53" s="5" t="s">
        <v>70</v>
      </c>
      <c r="D53" s="7">
        <v>18715</v>
      </c>
      <c r="E53" s="5" t="s">
        <v>89</v>
      </c>
      <c r="H53" s="9">
        <v>45764.17</v>
      </c>
      <c r="I53" s="5" t="s">
        <v>28</v>
      </c>
      <c r="J53" s="5" t="s">
        <v>80</v>
      </c>
    </row>
    <row r="54" spans="1:10">
      <c r="A54" s="5" t="s">
        <v>79</v>
      </c>
      <c r="B54" s="6">
        <v>44926.886232395831</v>
      </c>
      <c r="C54" s="5" t="s">
        <v>70</v>
      </c>
      <c r="D54" s="7">
        <v>18747</v>
      </c>
      <c r="E54" s="5" t="s">
        <v>89</v>
      </c>
      <c r="H54" s="9">
        <v>16514.18</v>
      </c>
      <c r="I54" s="5" t="s">
        <v>28</v>
      </c>
      <c r="J54" s="5" t="s">
        <v>80</v>
      </c>
    </row>
    <row r="55" spans="1:10">
      <c r="A55" s="5" t="s">
        <v>79</v>
      </c>
      <c r="B55" s="6">
        <v>44926.886232395831</v>
      </c>
      <c r="C55" s="5" t="s">
        <v>70</v>
      </c>
      <c r="D55" s="15">
        <v>45173136730</v>
      </c>
      <c r="E55" s="5" t="s">
        <v>83</v>
      </c>
      <c r="H55" s="9">
        <v>27787.5</v>
      </c>
      <c r="I55" s="5" t="s">
        <v>28</v>
      </c>
      <c r="J55" s="5" t="s">
        <v>80</v>
      </c>
    </row>
    <row r="56" spans="1:10">
      <c r="A56" s="5" t="s">
        <v>79</v>
      </c>
      <c r="B56" s="6">
        <v>44926.886232395831</v>
      </c>
      <c r="C56" s="5" t="s">
        <v>70</v>
      </c>
      <c r="D56" s="7">
        <v>107520</v>
      </c>
      <c r="E56" s="5" t="s">
        <v>88</v>
      </c>
      <c r="H56" s="9">
        <v>5422.4</v>
      </c>
      <c r="I56" s="5" t="s">
        <v>28</v>
      </c>
      <c r="J56" s="5" t="s">
        <v>80</v>
      </c>
    </row>
    <row r="57" spans="1:10">
      <c r="A57" s="5" t="s">
        <v>79</v>
      </c>
      <c r="B57" s="6">
        <v>44926.886232395831</v>
      </c>
      <c r="C57" s="5" t="s">
        <v>70</v>
      </c>
      <c r="D57" s="7">
        <v>3067143624</v>
      </c>
      <c r="E57" s="8" t="s">
        <v>90</v>
      </c>
      <c r="H57" s="9">
        <v>4000</v>
      </c>
      <c r="I57" s="5" t="s">
        <v>28</v>
      </c>
      <c r="J57" s="5" t="s">
        <v>91</v>
      </c>
    </row>
    <row r="58" spans="1:10">
      <c r="A58" s="5" t="s">
        <v>79</v>
      </c>
      <c r="B58" s="6">
        <v>44926.886232395831</v>
      </c>
      <c r="C58" s="5" t="s">
        <v>70</v>
      </c>
      <c r="D58" s="7">
        <v>395909</v>
      </c>
      <c r="E58" s="5" t="s">
        <v>89</v>
      </c>
      <c r="H58" s="9">
        <v>240</v>
      </c>
      <c r="I58" s="5" t="s">
        <v>28</v>
      </c>
      <c r="J58" s="5" t="s">
        <v>91</v>
      </c>
    </row>
    <row r="59" spans="1:10">
      <c r="A59" s="5" t="s">
        <v>79</v>
      </c>
      <c r="B59" s="6">
        <v>44926.886232395831</v>
      </c>
      <c r="C59" s="5" t="s">
        <v>70</v>
      </c>
      <c r="D59" s="7">
        <v>230101</v>
      </c>
      <c r="E59" s="5" t="s">
        <v>89</v>
      </c>
      <c r="H59" s="9">
        <v>60.8</v>
      </c>
      <c r="I59" s="5" t="s">
        <v>28</v>
      </c>
      <c r="J59" s="5" t="s">
        <v>91</v>
      </c>
    </row>
    <row r="60" spans="1:10">
      <c r="A60" s="5" t="s">
        <v>79</v>
      </c>
      <c r="B60" s="6">
        <v>44926.886232395831</v>
      </c>
      <c r="C60" s="5" t="s">
        <v>70</v>
      </c>
      <c r="D60" s="7">
        <v>99237</v>
      </c>
      <c r="E60" s="5" t="s">
        <v>89</v>
      </c>
      <c r="H60" s="9">
        <v>347.47</v>
      </c>
      <c r="I60" s="5" t="s">
        <v>28</v>
      </c>
      <c r="J60" s="5" t="s">
        <v>91</v>
      </c>
    </row>
    <row r="61" spans="1:10">
      <c r="A61" s="5" t="s">
        <v>79</v>
      </c>
      <c r="B61" s="6">
        <v>44926.886232395831</v>
      </c>
      <c r="C61" s="5" t="s">
        <v>70</v>
      </c>
      <c r="D61" s="15">
        <v>45123202313</v>
      </c>
      <c r="E61" s="5" t="s">
        <v>83</v>
      </c>
      <c r="H61" s="9">
        <v>195</v>
      </c>
      <c r="I61" s="5" t="s">
        <v>28</v>
      </c>
      <c r="J61" s="5" t="s">
        <v>91</v>
      </c>
    </row>
    <row r="62" spans="1:10">
      <c r="A62" s="5" t="s">
        <v>79</v>
      </c>
      <c r="B62" s="6">
        <v>44926.886232395831</v>
      </c>
      <c r="C62" s="5" t="s">
        <v>70</v>
      </c>
      <c r="D62" s="15">
        <v>45133074545</v>
      </c>
      <c r="E62" s="5" t="s">
        <v>83</v>
      </c>
      <c r="H62" s="9">
        <v>1025.29</v>
      </c>
      <c r="I62" s="5" t="s">
        <v>28</v>
      </c>
      <c r="J62" s="5" t="s">
        <v>91</v>
      </c>
    </row>
    <row r="63" spans="1:10">
      <c r="A63" s="5" t="s">
        <v>79</v>
      </c>
      <c r="B63" s="6">
        <v>44926.886232395831</v>
      </c>
      <c r="C63" s="5" t="s">
        <v>70</v>
      </c>
      <c r="D63" s="15">
        <v>52516599430</v>
      </c>
      <c r="E63" s="5" t="s">
        <v>83</v>
      </c>
      <c r="H63" s="9">
        <v>1508.86</v>
      </c>
      <c r="I63" s="5" t="s">
        <v>28</v>
      </c>
      <c r="J63" s="5" t="s">
        <v>91</v>
      </c>
    </row>
    <row r="64" spans="1:10">
      <c r="A64" s="5" t="s">
        <v>79</v>
      </c>
      <c r="B64" s="6">
        <v>44926.886232395831</v>
      </c>
      <c r="C64" s="5" t="s">
        <v>70</v>
      </c>
      <c r="D64" s="15">
        <v>45163163844</v>
      </c>
      <c r="E64" s="5" t="s">
        <v>83</v>
      </c>
      <c r="H64" s="9">
        <v>10000</v>
      </c>
      <c r="I64" s="5" t="s">
        <v>28</v>
      </c>
      <c r="J64" s="5" t="s">
        <v>91</v>
      </c>
    </row>
    <row r="65" spans="1:10">
      <c r="A65" s="5" t="s">
        <v>79</v>
      </c>
      <c r="B65" s="6">
        <v>44926.886232395831</v>
      </c>
      <c r="C65" s="5" t="s">
        <v>70</v>
      </c>
      <c r="D65" s="15">
        <v>45133076280</v>
      </c>
      <c r="E65" s="5" t="s">
        <v>83</v>
      </c>
      <c r="H65" s="9">
        <v>5616</v>
      </c>
      <c r="I65" s="5" t="s">
        <v>28</v>
      </c>
      <c r="J65" s="5" t="s">
        <v>91</v>
      </c>
    </row>
    <row r="66" spans="1:10">
      <c r="A66" s="5" t="s">
        <v>79</v>
      </c>
      <c r="B66" s="6">
        <v>44926.886232395831</v>
      </c>
      <c r="C66" s="5" t="s">
        <v>70</v>
      </c>
      <c r="D66" s="15">
        <v>45123205482</v>
      </c>
      <c r="E66" s="5" t="s">
        <v>83</v>
      </c>
      <c r="H66" s="9">
        <v>651</v>
      </c>
      <c r="I66" s="5" t="s">
        <v>28</v>
      </c>
      <c r="J66" s="5" t="s">
        <v>91</v>
      </c>
    </row>
    <row r="67" spans="1:10">
      <c r="A67" s="5" t="s">
        <v>79</v>
      </c>
      <c r="B67" s="6">
        <v>44926.886232395831</v>
      </c>
      <c r="C67" s="5" t="s">
        <v>70</v>
      </c>
      <c r="D67" s="7">
        <v>133234</v>
      </c>
      <c r="E67" s="5" t="s">
        <v>88</v>
      </c>
      <c r="H67" s="9">
        <v>16175.2</v>
      </c>
      <c r="I67" s="5" t="s">
        <v>28</v>
      </c>
      <c r="J67" s="5" t="s">
        <v>87</v>
      </c>
    </row>
    <row r="68" spans="1:10">
      <c r="A68" s="5" t="s">
        <v>79</v>
      </c>
      <c r="B68" s="6">
        <v>44926.886232395831</v>
      </c>
      <c r="C68" s="5" t="s">
        <v>70</v>
      </c>
      <c r="D68" s="15">
        <v>45163164290</v>
      </c>
      <c r="E68" s="5" t="s">
        <v>83</v>
      </c>
      <c r="H68" s="9">
        <v>16353.2</v>
      </c>
      <c r="I68" s="5" t="s">
        <v>28</v>
      </c>
      <c r="J68" s="5" t="s">
        <v>91</v>
      </c>
    </row>
    <row r="69" spans="1:10">
      <c r="A69" s="5" t="s">
        <v>79</v>
      </c>
      <c r="B69" s="6">
        <v>44926.886232395831</v>
      </c>
      <c r="C69" s="5" t="s">
        <v>70</v>
      </c>
      <c r="D69" s="7">
        <v>81</v>
      </c>
      <c r="E69" s="5" t="s">
        <v>89</v>
      </c>
      <c r="H69" s="9">
        <v>44260</v>
      </c>
      <c r="I69" s="5" t="s">
        <v>28</v>
      </c>
      <c r="J69" s="5" t="s">
        <v>86</v>
      </c>
    </row>
    <row r="70" spans="1:10">
      <c r="A70" s="5" t="s">
        <v>79</v>
      </c>
      <c r="B70" s="6">
        <v>44926.886232395831</v>
      </c>
      <c r="C70" s="5" t="s">
        <v>70</v>
      </c>
      <c r="D70" s="7">
        <v>161010</v>
      </c>
      <c r="E70" s="5" t="s">
        <v>88</v>
      </c>
      <c r="H70" s="9">
        <v>57087</v>
      </c>
      <c r="I70" s="5" t="s">
        <v>28</v>
      </c>
      <c r="J70" s="8" t="s">
        <v>92</v>
      </c>
    </row>
    <row r="71" spans="1:10">
      <c r="A71" s="5" t="s">
        <v>79</v>
      </c>
      <c r="B71" s="6">
        <v>44926.886232395831</v>
      </c>
      <c r="C71" s="5" t="s">
        <v>70</v>
      </c>
      <c r="D71" s="7">
        <v>155925</v>
      </c>
      <c r="E71" s="5" t="s">
        <v>93</v>
      </c>
      <c r="H71" s="9">
        <v>696</v>
      </c>
      <c r="I71" s="5" t="s">
        <v>28</v>
      </c>
      <c r="J71" s="8" t="s">
        <v>92</v>
      </c>
    </row>
    <row r="72" spans="1:10">
      <c r="A72" s="5" t="s">
        <v>79</v>
      </c>
      <c r="B72" s="6">
        <v>44926.886232395831</v>
      </c>
      <c r="C72" s="5" t="s">
        <v>70</v>
      </c>
      <c r="D72" s="15">
        <v>45133076602</v>
      </c>
      <c r="E72" s="5" t="s">
        <v>83</v>
      </c>
      <c r="H72" s="9">
        <v>1206.8</v>
      </c>
      <c r="I72" s="5" t="s">
        <v>28</v>
      </c>
      <c r="J72" s="5" t="s">
        <v>91</v>
      </c>
    </row>
    <row r="73" spans="1:10">
      <c r="A73" s="5" t="s">
        <v>79</v>
      </c>
      <c r="B73" s="6">
        <v>44926.886232395831</v>
      </c>
      <c r="C73" s="5" t="s">
        <v>70</v>
      </c>
      <c r="D73" s="15">
        <v>45173136986</v>
      </c>
      <c r="E73" s="5" t="s">
        <v>83</v>
      </c>
      <c r="H73" s="9">
        <v>12743.82</v>
      </c>
      <c r="I73" s="5" t="s">
        <v>28</v>
      </c>
      <c r="J73" s="5" t="s">
        <v>91</v>
      </c>
    </row>
    <row r="74" spans="1:10">
      <c r="A74" s="5" t="s">
        <v>79</v>
      </c>
      <c r="B74" s="6">
        <v>44926.886232395831</v>
      </c>
      <c r="C74" s="5" t="s">
        <v>70</v>
      </c>
      <c r="D74" s="15">
        <v>45173135770</v>
      </c>
      <c r="E74" s="5" t="s">
        <v>83</v>
      </c>
      <c r="H74" s="9">
        <v>51.2</v>
      </c>
      <c r="I74" s="5" t="s">
        <v>28</v>
      </c>
      <c r="J74" s="5" t="s">
        <v>91</v>
      </c>
    </row>
    <row r="75" spans="1:10">
      <c r="A75" s="5" t="s">
        <v>79</v>
      </c>
      <c r="B75" s="6">
        <v>44926.886232395831</v>
      </c>
      <c r="C75" s="5" t="s">
        <v>70</v>
      </c>
      <c r="D75" s="15">
        <v>45173135770</v>
      </c>
      <c r="E75" s="5" t="s">
        <v>83</v>
      </c>
      <c r="H75" s="9">
        <v>71.010000000000005</v>
      </c>
      <c r="I75" s="5" t="s">
        <v>28</v>
      </c>
      <c r="J75" s="5" t="s">
        <v>91</v>
      </c>
    </row>
    <row r="76" spans="1:10">
      <c r="A76" s="5" t="s">
        <v>79</v>
      </c>
      <c r="B76" s="6">
        <v>44926.886232395831</v>
      </c>
      <c r="C76" s="5" t="s">
        <v>70</v>
      </c>
      <c r="D76" s="15">
        <v>45173135770</v>
      </c>
      <c r="E76" s="5" t="s">
        <v>83</v>
      </c>
      <c r="H76" s="9">
        <v>213.7</v>
      </c>
      <c r="I76" s="5" t="s">
        <v>28</v>
      </c>
      <c r="J76" s="5" t="s">
        <v>91</v>
      </c>
    </row>
    <row r="77" spans="1:10">
      <c r="A77" s="5" t="s">
        <v>79</v>
      </c>
      <c r="B77" s="6">
        <v>44926.886232395831</v>
      </c>
      <c r="C77" s="5" t="s">
        <v>70</v>
      </c>
      <c r="D77" s="15">
        <v>45173135770</v>
      </c>
      <c r="E77" s="5" t="s">
        <v>83</v>
      </c>
      <c r="H77" s="9">
        <v>204</v>
      </c>
      <c r="I77" s="5" t="s">
        <v>28</v>
      </c>
      <c r="J77" s="5" t="s">
        <v>91</v>
      </c>
    </row>
    <row r="78" spans="1:10">
      <c r="A78" s="5" t="s">
        <v>79</v>
      </c>
      <c r="B78" s="6">
        <v>44926.886232395831</v>
      </c>
      <c r="C78" s="5" t="s">
        <v>70</v>
      </c>
      <c r="D78" s="15">
        <v>45173135770</v>
      </c>
      <c r="E78" s="5" t="s">
        <v>83</v>
      </c>
      <c r="H78" s="9">
        <v>86.19</v>
      </c>
      <c r="I78" s="5" t="s">
        <v>28</v>
      </c>
      <c r="J78" s="5" t="s">
        <v>91</v>
      </c>
    </row>
    <row r="79" spans="1:10">
      <c r="A79" s="5" t="s">
        <v>79</v>
      </c>
      <c r="B79" s="6">
        <v>44926.886232395831</v>
      </c>
      <c r="C79" s="5" t="s">
        <v>70</v>
      </c>
      <c r="D79" s="15">
        <v>45173135770</v>
      </c>
      <c r="E79" s="5" t="s">
        <v>83</v>
      </c>
      <c r="H79" s="9">
        <v>94.56</v>
      </c>
      <c r="I79" s="5" t="s">
        <v>28</v>
      </c>
      <c r="J79" s="5" t="s">
        <v>91</v>
      </c>
    </row>
    <row r="80" spans="1:10">
      <c r="A80" s="5" t="s">
        <v>79</v>
      </c>
      <c r="B80" s="6">
        <v>44926.886232395831</v>
      </c>
      <c r="C80" s="5" t="s">
        <v>70</v>
      </c>
      <c r="D80" s="15">
        <v>45173135770</v>
      </c>
      <c r="E80" s="5" t="s">
        <v>83</v>
      </c>
      <c r="H80" s="9">
        <v>176.72</v>
      </c>
      <c r="I80" s="5" t="s">
        <v>28</v>
      </c>
      <c r="J80" s="5" t="s">
        <v>91</v>
      </c>
    </row>
    <row r="81" spans="1:10">
      <c r="A81" s="5" t="s">
        <v>79</v>
      </c>
      <c r="B81" s="6">
        <v>44926.886232395831</v>
      </c>
      <c r="C81" s="5" t="s">
        <v>70</v>
      </c>
      <c r="D81" s="15">
        <v>45173135770</v>
      </c>
      <c r="E81" s="5" t="s">
        <v>83</v>
      </c>
      <c r="H81" s="9">
        <v>205.72</v>
      </c>
      <c r="I81" s="5" t="s">
        <v>28</v>
      </c>
      <c r="J81" s="5" t="s">
        <v>91</v>
      </c>
    </row>
    <row r="82" spans="1:10">
      <c r="A82" s="5" t="s">
        <v>79</v>
      </c>
      <c r="B82" s="6">
        <v>44926.886232395831</v>
      </c>
      <c r="C82" s="5" t="s">
        <v>70</v>
      </c>
      <c r="D82" s="15">
        <v>45173135770</v>
      </c>
      <c r="E82" s="5" t="s">
        <v>83</v>
      </c>
      <c r="H82" s="9">
        <v>570.04</v>
      </c>
      <c r="I82" s="5" t="s">
        <v>28</v>
      </c>
      <c r="J82" s="5" t="s">
        <v>91</v>
      </c>
    </row>
    <row r="83" spans="1:10">
      <c r="A83" s="5" t="s">
        <v>79</v>
      </c>
      <c r="B83" s="6">
        <v>44926.886232395831</v>
      </c>
      <c r="C83" s="5" t="s">
        <v>70</v>
      </c>
      <c r="D83" s="15">
        <v>45173135770</v>
      </c>
      <c r="E83" s="5" t="s">
        <v>83</v>
      </c>
      <c r="H83" s="9">
        <v>140.36000000000001</v>
      </c>
      <c r="I83" s="5" t="s">
        <v>28</v>
      </c>
      <c r="J83" s="5" t="s">
        <v>91</v>
      </c>
    </row>
    <row r="84" spans="1:10">
      <c r="A84" s="5" t="s">
        <v>79</v>
      </c>
      <c r="B84" s="6">
        <v>44926.886232395831</v>
      </c>
      <c r="C84" s="5" t="s">
        <v>70</v>
      </c>
      <c r="D84" s="15">
        <v>45173135770</v>
      </c>
      <c r="E84" s="5" t="s">
        <v>83</v>
      </c>
      <c r="H84" s="9">
        <v>165.12</v>
      </c>
      <c r="I84" s="5" t="s">
        <v>28</v>
      </c>
      <c r="J84" s="5" t="s">
        <v>91</v>
      </c>
    </row>
    <row r="85" spans="1:10">
      <c r="A85" s="5" t="s">
        <v>79</v>
      </c>
      <c r="B85" s="6">
        <v>44926.886232395831</v>
      </c>
      <c r="C85" s="5" t="s">
        <v>70</v>
      </c>
      <c r="D85" s="15">
        <v>45173135770</v>
      </c>
      <c r="E85" s="5" t="s">
        <v>83</v>
      </c>
      <c r="H85" s="9">
        <v>121.67</v>
      </c>
      <c r="I85" s="5" t="s">
        <v>28</v>
      </c>
      <c r="J85" s="5" t="s">
        <v>91</v>
      </c>
    </row>
    <row r="86" spans="1:10">
      <c r="A86" s="5" t="s">
        <v>79</v>
      </c>
      <c r="B86" s="6">
        <v>44926.886232395831</v>
      </c>
      <c r="C86" s="5" t="s">
        <v>70</v>
      </c>
      <c r="D86" s="15">
        <v>45173135770</v>
      </c>
      <c r="E86" s="5" t="s">
        <v>83</v>
      </c>
      <c r="H86" s="9">
        <v>879.23</v>
      </c>
      <c r="I86" s="5" t="s">
        <v>28</v>
      </c>
      <c r="J86" s="5" t="s">
        <v>91</v>
      </c>
    </row>
    <row r="87" spans="1:10">
      <c r="A87" s="5" t="s">
        <v>79</v>
      </c>
      <c r="B87" s="6">
        <v>44926.886232395831</v>
      </c>
      <c r="C87" s="5" t="s">
        <v>70</v>
      </c>
      <c r="D87" s="15">
        <v>45173135770</v>
      </c>
      <c r="E87" s="5" t="s">
        <v>83</v>
      </c>
      <c r="H87" s="9">
        <v>126.68</v>
      </c>
      <c r="I87" s="5" t="s">
        <v>28</v>
      </c>
      <c r="J87" s="5" t="s">
        <v>91</v>
      </c>
    </row>
    <row r="88" spans="1:10">
      <c r="A88" s="5" t="s">
        <v>79</v>
      </c>
      <c r="B88" s="6">
        <v>44926.886232395831</v>
      </c>
      <c r="C88" s="5" t="s">
        <v>70</v>
      </c>
      <c r="D88" s="15">
        <v>45173135770</v>
      </c>
      <c r="E88" s="5" t="s">
        <v>83</v>
      </c>
      <c r="H88" s="9">
        <v>262.68</v>
      </c>
      <c r="I88" s="5" t="s">
        <v>28</v>
      </c>
      <c r="J88" s="5" t="s">
        <v>91</v>
      </c>
    </row>
    <row r="89" spans="1:10">
      <c r="A89" s="5" t="s">
        <v>79</v>
      </c>
      <c r="B89" s="6">
        <v>44926.886232395831</v>
      </c>
      <c r="C89" s="5" t="s">
        <v>70</v>
      </c>
      <c r="D89" s="7">
        <v>23290</v>
      </c>
      <c r="E89" s="5" t="s">
        <v>89</v>
      </c>
      <c r="H89" s="9">
        <v>160</v>
      </c>
      <c r="I89" s="5" t="s">
        <v>28</v>
      </c>
      <c r="J89" s="5" t="s">
        <v>91</v>
      </c>
    </row>
    <row r="90" spans="1:10">
      <c r="A90" s="5" t="s">
        <v>79</v>
      </c>
      <c r="B90" s="6">
        <v>44926.886232395831</v>
      </c>
      <c r="C90" s="5" t="s">
        <v>70</v>
      </c>
      <c r="D90" s="15">
        <v>45173135770</v>
      </c>
      <c r="E90" s="5" t="s">
        <v>83</v>
      </c>
      <c r="H90" s="9">
        <v>139.44</v>
      </c>
      <c r="I90" s="5" t="s">
        <v>28</v>
      </c>
      <c r="J90" s="5" t="s">
        <v>91</v>
      </c>
    </row>
    <row r="91" spans="1:10">
      <c r="A91" s="5" t="s">
        <v>79</v>
      </c>
      <c r="B91" s="6">
        <v>44926.886232395831</v>
      </c>
      <c r="C91" s="5" t="s">
        <v>70</v>
      </c>
      <c r="D91" s="15">
        <v>45173135770</v>
      </c>
      <c r="E91" s="5" t="s">
        <v>83</v>
      </c>
      <c r="H91" s="9">
        <v>36</v>
      </c>
      <c r="I91" s="5" t="s">
        <v>28</v>
      </c>
      <c r="J91" s="5" t="s">
        <v>91</v>
      </c>
    </row>
    <row r="92" spans="1:10">
      <c r="A92" s="5" t="s">
        <v>79</v>
      </c>
      <c r="B92" s="6">
        <v>44926.886232395831</v>
      </c>
      <c r="C92" s="5" t="s">
        <v>70</v>
      </c>
      <c r="D92" s="15">
        <v>45173135770</v>
      </c>
      <c r="E92" s="5" t="s">
        <v>83</v>
      </c>
      <c r="H92" s="9">
        <v>228.65</v>
      </c>
      <c r="I92" s="5" t="s">
        <v>28</v>
      </c>
      <c r="J92" s="5" t="s">
        <v>91</v>
      </c>
    </row>
    <row r="93" spans="1:10">
      <c r="A93" s="5" t="s">
        <v>79</v>
      </c>
      <c r="B93" s="6">
        <v>44926.886232395831</v>
      </c>
      <c r="C93" s="5" t="s">
        <v>70</v>
      </c>
      <c r="D93" s="15">
        <v>45123196119</v>
      </c>
      <c r="E93" s="5" t="s">
        <v>83</v>
      </c>
      <c r="H93" s="9">
        <v>6609.93</v>
      </c>
      <c r="I93" s="5" t="s">
        <v>28</v>
      </c>
      <c r="J93" s="8" t="s">
        <v>84</v>
      </c>
    </row>
    <row r="94" spans="1:10">
      <c r="A94" s="5" t="s">
        <v>79</v>
      </c>
      <c r="B94" s="6">
        <v>44926.886232395831</v>
      </c>
      <c r="C94" s="5" t="s">
        <v>70</v>
      </c>
      <c r="D94" s="15">
        <v>45123196119</v>
      </c>
      <c r="E94" s="5" t="s">
        <v>83</v>
      </c>
      <c r="H94" s="9">
        <v>4661.24</v>
      </c>
      <c r="I94" s="5" t="s">
        <v>28</v>
      </c>
      <c r="J94" s="8" t="s">
        <v>84</v>
      </c>
    </row>
    <row r="95" spans="1:10">
      <c r="A95" s="5" t="s">
        <v>79</v>
      </c>
      <c r="B95" s="6">
        <v>44926.886232395831</v>
      </c>
      <c r="C95" s="5" t="s">
        <v>70</v>
      </c>
      <c r="D95" s="7">
        <v>173731</v>
      </c>
      <c r="E95" s="5" t="s">
        <v>88</v>
      </c>
      <c r="H95" s="9">
        <v>90690.07</v>
      </c>
      <c r="I95" s="5" t="s">
        <v>28</v>
      </c>
      <c r="J95" s="5" t="s">
        <v>80</v>
      </c>
    </row>
    <row r="96" spans="1:10">
      <c r="A96" s="5" t="s">
        <v>79</v>
      </c>
      <c r="B96" s="6">
        <v>44926.886232395831</v>
      </c>
      <c r="C96" s="5" t="s">
        <v>70</v>
      </c>
      <c r="D96" s="7">
        <v>251357</v>
      </c>
      <c r="E96" s="5" t="s">
        <v>89</v>
      </c>
      <c r="H96" s="9">
        <v>173</v>
      </c>
      <c r="I96" s="5" t="s">
        <v>28</v>
      </c>
      <c r="J96" s="5" t="s">
        <v>91</v>
      </c>
    </row>
    <row r="97" spans="1:10">
      <c r="A97" s="5" t="s">
        <v>79</v>
      </c>
      <c r="B97" s="6">
        <v>44926.886232395831</v>
      </c>
      <c r="C97" s="5" t="s">
        <v>70</v>
      </c>
      <c r="D97" s="15">
        <v>45163164464</v>
      </c>
      <c r="E97" s="5" t="s">
        <v>83</v>
      </c>
      <c r="H97" s="9">
        <v>395.92</v>
      </c>
      <c r="I97" s="5" t="s">
        <v>28</v>
      </c>
      <c r="J97" s="5" t="s">
        <v>91</v>
      </c>
    </row>
    <row r="98" spans="1:10">
      <c r="A98" s="5" t="s">
        <v>79</v>
      </c>
      <c r="B98" s="6">
        <v>44926.886232395831</v>
      </c>
      <c r="C98" s="5" t="s">
        <v>70</v>
      </c>
      <c r="D98" s="15">
        <v>45163165117</v>
      </c>
      <c r="E98" s="5" t="s">
        <v>83</v>
      </c>
      <c r="H98" s="9">
        <v>1010</v>
      </c>
      <c r="I98" s="5" t="s">
        <v>28</v>
      </c>
      <c r="J98" s="5" t="s">
        <v>91</v>
      </c>
    </row>
    <row r="99" spans="1:10">
      <c r="A99" s="5" t="s">
        <v>79</v>
      </c>
      <c r="B99" s="6">
        <v>44926.886232395831</v>
      </c>
      <c r="C99" s="5" t="s">
        <v>70</v>
      </c>
      <c r="D99" s="15">
        <v>45113224586</v>
      </c>
      <c r="E99" s="5" t="s">
        <v>83</v>
      </c>
      <c r="H99" s="9">
        <v>1108.98</v>
      </c>
      <c r="I99" s="5" t="s">
        <v>28</v>
      </c>
      <c r="J99" s="5" t="s">
        <v>91</v>
      </c>
    </row>
    <row r="100" spans="1:10">
      <c r="A100" s="5" t="s">
        <v>79</v>
      </c>
      <c r="B100" s="6">
        <v>44926.886232395831</v>
      </c>
      <c r="C100" s="5" t="s">
        <v>70</v>
      </c>
      <c r="D100" s="15">
        <v>45113222419</v>
      </c>
      <c r="E100" s="5" t="s">
        <v>83</v>
      </c>
      <c r="H100" s="9">
        <v>81</v>
      </c>
      <c r="I100" s="5" t="s">
        <v>28</v>
      </c>
      <c r="J100" s="5" t="s">
        <v>91</v>
      </c>
    </row>
    <row r="101" spans="1:10">
      <c r="A101" s="5" t="s">
        <v>81</v>
      </c>
      <c r="B101" s="6">
        <v>44926.886232395831</v>
      </c>
      <c r="C101" s="5" t="s">
        <v>82</v>
      </c>
      <c r="D101" s="7"/>
      <c r="E101" s="8"/>
      <c r="F101" s="9">
        <v>2487.6</v>
      </c>
      <c r="I101" s="10" t="s">
        <v>9</v>
      </c>
      <c r="J101" s="8" t="s">
        <v>94</v>
      </c>
    </row>
    <row r="102" spans="1:10">
      <c r="A102" s="5" t="s">
        <v>79</v>
      </c>
      <c r="B102" s="6">
        <v>44926.886232395831</v>
      </c>
      <c r="C102" s="5" t="s">
        <v>70</v>
      </c>
      <c r="D102" s="7"/>
      <c r="E102" s="8"/>
      <c r="F102" s="9">
        <v>379464</v>
      </c>
      <c r="I102" s="10" t="s">
        <v>9</v>
      </c>
      <c r="J102" s="8" t="s">
        <v>95</v>
      </c>
    </row>
    <row r="103" spans="1:10">
      <c r="A103" s="5" t="s">
        <v>79</v>
      </c>
      <c r="B103" s="6">
        <v>44926.886232395831</v>
      </c>
      <c r="C103" s="5" t="s">
        <v>70</v>
      </c>
      <c r="D103" s="7"/>
      <c r="E103" s="8"/>
      <c r="F103" s="9">
        <v>6608.5</v>
      </c>
      <c r="I103" s="10" t="s">
        <v>9</v>
      </c>
      <c r="J103" s="5" t="s">
        <v>96</v>
      </c>
    </row>
    <row r="104" spans="1:10">
      <c r="A104" s="5" t="s">
        <v>79</v>
      </c>
      <c r="B104" s="6">
        <v>44926.886232395831</v>
      </c>
      <c r="C104" s="5" t="s">
        <v>70</v>
      </c>
      <c r="D104" s="7"/>
      <c r="E104" s="8"/>
      <c r="F104" s="9">
        <v>1374.4</v>
      </c>
      <c r="I104" s="10" t="s">
        <v>9</v>
      </c>
      <c r="J104" s="8" t="s">
        <v>97</v>
      </c>
    </row>
    <row r="105" spans="1:10">
      <c r="A105" s="5" t="s">
        <v>79</v>
      </c>
      <c r="B105" s="6">
        <v>44926.886232395831</v>
      </c>
      <c r="C105" s="5" t="s">
        <v>70</v>
      </c>
      <c r="D105" s="7"/>
      <c r="E105" s="8"/>
      <c r="F105" s="9">
        <v>2418</v>
      </c>
      <c r="I105" s="10" t="s">
        <v>9</v>
      </c>
      <c r="J105" s="5" t="s">
        <v>98</v>
      </c>
    </row>
    <row r="106" spans="1:10">
      <c r="A106" s="5" t="s">
        <v>79</v>
      </c>
      <c r="B106" s="6">
        <v>44926.886232395831</v>
      </c>
      <c r="C106" s="5" t="s">
        <v>70</v>
      </c>
      <c r="D106" s="7"/>
      <c r="E106" s="8"/>
      <c r="F106" s="9">
        <v>5893</v>
      </c>
      <c r="I106" s="10" t="s">
        <v>9</v>
      </c>
      <c r="J106" s="5" t="s">
        <v>80</v>
      </c>
    </row>
    <row r="107" spans="1:10">
      <c r="A107" s="5" t="s">
        <v>79</v>
      </c>
      <c r="B107" s="6">
        <v>44926.886232395831</v>
      </c>
      <c r="C107" s="5" t="s">
        <v>70</v>
      </c>
      <c r="D107" s="7"/>
      <c r="E107" s="8"/>
      <c r="F107" s="9">
        <v>7831.1</v>
      </c>
      <c r="I107" s="10" t="s">
        <v>9</v>
      </c>
      <c r="J107" s="8" t="s">
        <v>74</v>
      </c>
    </row>
    <row r="108" spans="1:10">
      <c r="A108" s="5" t="s">
        <v>79</v>
      </c>
      <c r="B108" s="6">
        <v>44926.886232395831</v>
      </c>
      <c r="C108" s="5" t="s">
        <v>70</v>
      </c>
      <c r="D108" s="7"/>
      <c r="E108" s="8"/>
      <c r="F108" s="9">
        <v>2078.5</v>
      </c>
      <c r="I108" s="10" t="s">
        <v>9</v>
      </c>
      <c r="J108" s="8" t="s">
        <v>75</v>
      </c>
    </row>
    <row r="109" spans="1:10">
      <c r="A109" s="5" t="s">
        <v>79</v>
      </c>
      <c r="B109" s="6">
        <v>44926.886232395831</v>
      </c>
      <c r="C109" s="5" t="s">
        <v>70</v>
      </c>
      <c r="D109" s="7"/>
      <c r="E109" s="8"/>
      <c r="F109" s="9">
        <v>6819.8</v>
      </c>
      <c r="I109" s="10" t="s">
        <v>9</v>
      </c>
      <c r="J109" s="8" t="s">
        <v>99</v>
      </c>
    </row>
    <row r="110" spans="1:10">
      <c r="A110" s="5" t="s">
        <v>79</v>
      </c>
      <c r="B110" s="6">
        <v>44926.886232395831</v>
      </c>
      <c r="C110" s="5" t="s">
        <v>70</v>
      </c>
      <c r="D110" s="7"/>
      <c r="E110" s="8"/>
      <c r="F110" s="9">
        <v>7963.4</v>
      </c>
      <c r="I110" s="10" t="s">
        <v>9</v>
      </c>
      <c r="J110" s="8" t="s">
        <v>100</v>
      </c>
    </row>
    <row r="111" spans="1:10">
      <c r="A111" s="5" t="s">
        <v>79</v>
      </c>
      <c r="B111" s="6">
        <v>44926.886232395831</v>
      </c>
      <c r="C111" s="5" t="s">
        <v>70</v>
      </c>
      <c r="D111" s="7"/>
      <c r="E111" s="8"/>
      <c r="F111" s="9">
        <v>5703.7</v>
      </c>
      <c r="I111" s="10" t="s">
        <v>9</v>
      </c>
      <c r="J111" s="8" t="s">
        <v>76</v>
      </c>
    </row>
    <row r="112" spans="1:10">
      <c r="A112" s="5" t="s">
        <v>79</v>
      </c>
      <c r="B112" s="6">
        <v>44926.886232395831</v>
      </c>
      <c r="C112" s="5" t="s">
        <v>70</v>
      </c>
      <c r="D112" s="7"/>
      <c r="E112" s="8"/>
      <c r="F112" s="9">
        <v>8636.4</v>
      </c>
      <c r="I112" s="10" t="s">
        <v>9</v>
      </c>
      <c r="J112" s="8" t="s">
        <v>101</v>
      </c>
    </row>
    <row r="113" spans="1:10">
      <c r="A113" s="5" t="s">
        <v>79</v>
      </c>
      <c r="B113" s="6">
        <v>44926.886232395831</v>
      </c>
      <c r="C113" s="5" t="s">
        <v>70</v>
      </c>
      <c r="D113" s="7"/>
      <c r="E113" s="8"/>
      <c r="F113" s="9">
        <v>6180.9</v>
      </c>
      <c r="I113" s="10" t="s">
        <v>9</v>
      </c>
      <c r="J113" s="8" t="s">
        <v>102</v>
      </c>
    </row>
    <row r="114" spans="1:10">
      <c r="A114" s="5" t="s">
        <v>79</v>
      </c>
      <c r="B114" s="6">
        <v>44926.886232395831</v>
      </c>
      <c r="C114" s="5" t="s">
        <v>70</v>
      </c>
      <c r="D114" s="7"/>
      <c r="E114" s="8"/>
      <c r="F114" s="9">
        <v>46831.199999999997</v>
      </c>
      <c r="I114" s="10" t="s">
        <v>9</v>
      </c>
      <c r="J114" s="8" t="s">
        <v>78</v>
      </c>
    </row>
    <row r="115" spans="1:10">
      <c r="A115" s="5" t="s">
        <v>79</v>
      </c>
      <c r="B115" s="6">
        <v>44926.886232395831</v>
      </c>
      <c r="C115" s="5" t="s">
        <v>70</v>
      </c>
      <c r="D115" s="7"/>
      <c r="E115" s="8"/>
      <c r="F115" s="9">
        <v>8812.5</v>
      </c>
      <c r="I115" s="10" t="s">
        <v>9</v>
      </c>
      <c r="J115" s="8" t="s">
        <v>103</v>
      </c>
    </row>
    <row r="116" spans="1:10">
      <c r="A116" s="5" t="s">
        <v>79</v>
      </c>
      <c r="B116" s="6">
        <v>44926.886232395831</v>
      </c>
      <c r="C116" s="5" t="s">
        <v>70</v>
      </c>
      <c r="D116" s="7"/>
      <c r="E116" s="8"/>
      <c r="F116" s="9">
        <v>58676.9</v>
      </c>
      <c r="I116" s="10" t="s">
        <v>9</v>
      </c>
      <c r="J116" s="8" t="s">
        <v>104</v>
      </c>
    </row>
    <row r="117" spans="1:10">
      <c r="A117" s="5" t="s">
        <v>79</v>
      </c>
      <c r="B117" s="6">
        <v>44926.886232395831</v>
      </c>
      <c r="C117" s="5" t="s">
        <v>70</v>
      </c>
      <c r="D117" s="7"/>
      <c r="E117" s="8"/>
      <c r="F117" s="9">
        <v>228.5</v>
      </c>
      <c r="I117" s="10" t="s">
        <v>9</v>
      </c>
      <c r="J117" s="8" t="s">
        <v>105</v>
      </c>
    </row>
    <row r="118" spans="1:10">
      <c r="A118" s="5" t="s">
        <v>79</v>
      </c>
      <c r="B118" s="6">
        <v>44926.886232395831</v>
      </c>
      <c r="C118" s="5" t="s">
        <v>70</v>
      </c>
      <c r="D118" s="7"/>
      <c r="E118" s="8"/>
      <c r="F118" s="9">
        <v>49459</v>
      </c>
      <c r="I118" s="10" t="s">
        <v>9</v>
      </c>
      <c r="J118" s="8" t="s">
        <v>106</v>
      </c>
    </row>
    <row r="119" spans="1:10">
      <c r="A119" s="5" t="s">
        <v>79</v>
      </c>
      <c r="B119" s="6">
        <v>44926.886232395831</v>
      </c>
      <c r="C119" s="5" t="s">
        <v>70</v>
      </c>
      <c r="D119" s="7"/>
      <c r="E119" s="8"/>
      <c r="F119" s="9">
        <v>17714.5</v>
      </c>
      <c r="I119" s="10" t="s">
        <v>9</v>
      </c>
      <c r="J119" s="8" t="s">
        <v>107</v>
      </c>
    </row>
    <row r="120" spans="1:10">
      <c r="A120" s="11" t="s">
        <v>22</v>
      </c>
      <c r="B120" s="3"/>
      <c r="C120" s="3"/>
      <c r="D120" s="19">
        <f>618159.53+18235.2</f>
        <v>636394.73</v>
      </c>
      <c r="E120" s="8"/>
      <c r="F120" s="17">
        <f>SUM(F18:G119)</f>
        <v>636394.7300000001</v>
      </c>
      <c r="H120" s="9"/>
      <c r="I120" s="10"/>
      <c r="J120" s="5"/>
    </row>
    <row r="121" spans="1:10">
      <c r="A121" s="13" t="s">
        <v>23</v>
      </c>
      <c r="B121" s="13" t="s">
        <v>24</v>
      </c>
      <c r="C121" s="13" t="s">
        <v>25</v>
      </c>
      <c r="D121" s="7"/>
      <c r="E121" s="8"/>
      <c r="H121" s="9"/>
      <c r="I121" s="10"/>
      <c r="J121" s="5"/>
    </row>
    <row r="122" spans="1:10" ht="15.75">
      <c r="D122" s="14">
        <v>112519136</v>
      </c>
    </row>
    <row r="123" spans="1:10" ht="15.75">
      <c r="D123" s="14">
        <v>112519234</v>
      </c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269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5" t="s">
        <v>0</v>
      </c>
      <c r="B127" s="95" t="s">
        <v>2</v>
      </c>
      <c r="C127" s="95" t="s">
        <v>3</v>
      </c>
      <c r="D127" s="95" t="s">
        <v>4</v>
      </c>
      <c r="E127" s="95" t="s">
        <v>5</v>
      </c>
      <c r="F127" s="97" t="s">
        <v>6</v>
      </c>
      <c r="G127" s="98"/>
      <c r="H127" s="99"/>
      <c r="I127" s="95" t="s">
        <v>7</v>
      </c>
      <c r="J127" s="95" t="s">
        <v>8</v>
      </c>
    </row>
    <row r="128" spans="1:10">
      <c r="A128" s="96"/>
      <c r="B128" s="96"/>
      <c r="C128" s="96"/>
      <c r="D128" s="96"/>
      <c r="E128" s="96"/>
      <c r="F128" s="4" t="s">
        <v>9</v>
      </c>
      <c r="G128" s="4" t="s">
        <v>10</v>
      </c>
      <c r="H128" s="4" t="s">
        <v>11</v>
      </c>
      <c r="I128" s="96"/>
      <c r="J128" s="96"/>
    </row>
    <row r="129" spans="1:10">
      <c r="A129" s="17" t="s">
        <v>270</v>
      </c>
      <c r="B129" s="30"/>
      <c r="C129" s="30"/>
    </row>
    <row r="130" spans="1:10">
      <c r="A130" s="11" t="s">
        <v>22</v>
      </c>
      <c r="B130" s="3"/>
      <c r="C130" s="3"/>
    </row>
    <row r="131" spans="1:10">
      <c r="A131" s="13" t="s">
        <v>23</v>
      </c>
      <c r="B131" s="13" t="s">
        <v>24</v>
      </c>
      <c r="C131" s="13" t="s">
        <v>25</v>
      </c>
    </row>
    <row r="132" spans="1:10">
      <c r="A132" s="29"/>
      <c r="B132" s="29"/>
      <c r="C132" s="29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216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95" t="s">
        <v>0</v>
      </c>
      <c r="B136" s="95" t="s">
        <v>2</v>
      </c>
      <c r="C136" s="95" t="s">
        <v>3</v>
      </c>
      <c r="D136" s="95" t="s">
        <v>4</v>
      </c>
      <c r="E136" s="95" t="s">
        <v>5</v>
      </c>
      <c r="F136" s="97" t="s">
        <v>6</v>
      </c>
      <c r="G136" s="98"/>
      <c r="H136" s="99"/>
      <c r="I136" s="95" t="s">
        <v>7</v>
      </c>
      <c r="J136" s="95" t="s">
        <v>8</v>
      </c>
    </row>
    <row r="137" spans="1:10">
      <c r="A137" s="96"/>
      <c r="B137" s="96"/>
      <c r="C137" s="96"/>
      <c r="D137" s="96"/>
      <c r="E137" s="96"/>
      <c r="F137" s="4" t="s">
        <v>9</v>
      </c>
      <c r="G137" s="4" t="s">
        <v>10</v>
      </c>
      <c r="H137" s="4" t="s">
        <v>11</v>
      </c>
      <c r="I137" s="96"/>
      <c r="J137" s="96"/>
    </row>
    <row r="138" spans="1:10">
      <c r="A138" s="5" t="s">
        <v>235</v>
      </c>
      <c r="B138" s="6">
        <v>44929.733386134256</v>
      </c>
      <c r="C138" s="5" t="s">
        <v>70</v>
      </c>
      <c r="D138" s="15">
        <v>45173138309</v>
      </c>
      <c r="E138" s="5" t="s">
        <v>83</v>
      </c>
      <c r="H138" s="9">
        <v>1858.04</v>
      </c>
      <c r="I138" s="5" t="s">
        <v>28</v>
      </c>
      <c r="J138" s="5" t="s">
        <v>91</v>
      </c>
    </row>
    <row r="139" spans="1:10">
      <c r="A139" s="5" t="s">
        <v>235</v>
      </c>
      <c r="B139" s="6">
        <v>44929.733386134256</v>
      </c>
      <c r="C139" s="5" t="s">
        <v>70</v>
      </c>
      <c r="D139" s="15">
        <v>52416646918</v>
      </c>
      <c r="E139" s="5" t="s">
        <v>83</v>
      </c>
      <c r="H139" s="9">
        <v>249.6</v>
      </c>
      <c r="I139" s="5" t="s">
        <v>28</v>
      </c>
      <c r="J139" s="5" t="s">
        <v>91</v>
      </c>
    </row>
    <row r="140" spans="1:10">
      <c r="A140" s="5" t="s">
        <v>235</v>
      </c>
      <c r="B140" s="6">
        <v>44929.733386134256</v>
      </c>
      <c r="C140" s="5" t="s">
        <v>70</v>
      </c>
      <c r="D140" s="7">
        <v>387129</v>
      </c>
      <c r="E140" s="5" t="s">
        <v>89</v>
      </c>
      <c r="H140" s="9">
        <v>825</v>
      </c>
      <c r="I140" s="5" t="s">
        <v>28</v>
      </c>
      <c r="J140" s="5" t="s">
        <v>91</v>
      </c>
    </row>
    <row r="141" spans="1:10">
      <c r="A141" s="5" t="s">
        <v>235</v>
      </c>
      <c r="B141" s="6">
        <v>44929.733386134256</v>
      </c>
      <c r="C141" s="5" t="s">
        <v>70</v>
      </c>
      <c r="D141" s="15">
        <v>52316626370</v>
      </c>
      <c r="E141" s="5" t="s">
        <v>83</v>
      </c>
      <c r="H141" s="9">
        <v>417.81</v>
      </c>
      <c r="I141" s="5" t="s">
        <v>28</v>
      </c>
      <c r="J141" s="5" t="s">
        <v>91</v>
      </c>
    </row>
    <row r="142" spans="1:10">
      <c r="A142" s="5" t="s">
        <v>235</v>
      </c>
      <c r="B142" s="6">
        <v>44929.733386134256</v>
      </c>
      <c r="C142" s="5" t="s">
        <v>70</v>
      </c>
      <c r="D142" s="15">
        <v>45133081361</v>
      </c>
      <c r="E142" s="5" t="s">
        <v>83</v>
      </c>
      <c r="H142" s="9">
        <v>1928</v>
      </c>
      <c r="I142" s="5" t="s">
        <v>28</v>
      </c>
      <c r="J142" s="5" t="s">
        <v>91</v>
      </c>
    </row>
    <row r="143" spans="1:10">
      <c r="A143" s="5" t="s">
        <v>235</v>
      </c>
      <c r="B143" s="6">
        <v>44929.733386134256</v>
      </c>
      <c r="C143" s="5" t="s">
        <v>70</v>
      </c>
      <c r="D143" s="7"/>
      <c r="E143" s="8"/>
      <c r="F143" s="9">
        <v>13584.3</v>
      </c>
      <c r="I143" s="10" t="s">
        <v>9</v>
      </c>
      <c r="J143" s="8" t="s">
        <v>236</v>
      </c>
    </row>
    <row r="144" spans="1:10">
      <c r="A144" s="5" t="s">
        <v>235</v>
      </c>
      <c r="B144" s="6">
        <v>44929.733386134256</v>
      </c>
      <c r="C144" s="5" t="s">
        <v>70</v>
      </c>
      <c r="D144" s="7"/>
      <c r="E144" s="8"/>
      <c r="F144" s="9">
        <v>16610.2</v>
      </c>
      <c r="I144" s="10" t="s">
        <v>9</v>
      </c>
      <c r="J144" s="8" t="s">
        <v>71</v>
      </c>
    </row>
    <row r="145" spans="1:10">
      <c r="A145" s="5" t="s">
        <v>235</v>
      </c>
      <c r="B145" s="6">
        <v>44929.733386134256</v>
      </c>
      <c r="C145" s="5" t="s">
        <v>70</v>
      </c>
      <c r="D145" s="7"/>
      <c r="E145" s="8"/>
      <c r="F145" s="9">
        <v>74260.100000000006</v>
      </c>
      <c r="I145" s="10" t="s">
        <v>9</v>
      </c>
      <c r="J145" s="5" t="s">
        <v>72</v>
      </c>
    </row>
    <row r="146" spans="1:10">
      <c r="A146" s="5" t="s">
        <v>235</v>
      </c>
      <c r="B146" s="6">
        <v>44929.733386134256</v>
      </c>
      <c r="C146" s="5" t="s">
        <v>70</v>
      </c>
      <c r="D146" s="7"/>
      <c r="E146" s="8"/>
      <c r="F146" s="9">
        <v>3745.2</v>
      </c>
      <c r="I146" s="10" t="s">
        <v>9</v>
      </c>
      <c r="J146" s="5" t="s">
        <v>98</v>
      </c>
    </row>
    <row r="147" spans="1:10">
      <c r="A147" s="5" t="s">
        <v>235</v>
      </c>
      <c r="B147" s="6">
        <v>44929.733386134256</v>
      </c>
      <c r="C147" s="5" t="s">
        <v>70</v>
      </c>
      <c r="D147" s="7"/>
      <c r="E147" s="8"/>
      <c r="F147" s="9">
        <v>52468.5</v>
      </c>
      <c r="I147" s="10" t="s">
        <v>9</v>
      </c>
      <c r="J147" s="8" t="s">
        <v>237</v>
      </c>
    </row>
    <row r="148" spans="1:10">
      <c r="A148" s="5" t="s">
        <v>235</v>
      </c>
      <c r="B148" s="6">
        <v>44929.733386134256</v>
      </c>
      <c r="C148" s="5" t="s">
        <v>70</v>
      </c>
      <c r="D148" s="7"/>
      <c r="E148" s="8"/>
      <c r="F148" s="9">
        <v>488840.3</v>
      </c>
      <c r="I148" s="10" t="s">
        <v>9</v>
      </c>
      <c r="J148" s="8" t="s">
        <v>238</v>
      </c>
    </row>
    <row r="149" spans="1:10">
      <c r="A149" s="5" t="s">
        <v>235</v>
      </c>
      <c r="B149" s="6">
        <v>44929.733386134256</v>
      </c>
      <c r="C149" s="5" t="s">
        <v>70</v>
      </c>
      <c r="D149" s="7"/>
      <c r="E149" s="8"/>
      <c r="F149" s="9">
        <v>120</v>
      </c>
      <c r="I149" s="10" t="s">
        <v>9</v>
      </c>
      <c r="J149" s="8" t="s">
        <v>239</v>
      </c>
    </row>
    <row r="150" spans="1:10">
      <c r="A150" s="5" t="s">
        <v>235</v>
      </c>
      <c r="B150" s="6">
        <v>44929.733386134256</v>
      </c>
      <c r="C150" s="5" t="s">
        <v>70</v>
      </c>
      <c r="D150" s="7"/>
      <c r="E150" s="8"/>
      <c r="F150" s="9">
        <v>351.4</v>
      </c>
      <c r="I150" s="10" t="s">
        <v>9</v>
      </c>
      <c r="J150" s="8" t="s">
        <v>73</v>
      </c>
    </row>
    <row r="151" spans="1:10">
      <c r="A151" s="5" t="s">
        <v>235</v>
      </c>
      <c r="B151" s="6">
        <v>44929.733386134256</v>
      </c>
      <c r="C151" s="5" t="s">
        <v>70</v>
      </c>
      <c r="D151" s="7"/>
      <c r="E151" s="8"/>
      <c r="F151" s="9">
        <v>46600.9</v>
      </c>
      <c r="I151" s="10" t="s">
        <v>9</v>
      </c>
      <c r="J151" s="8" t="s">
        <v>240</v>
      </c>
    </row>
    <row r="152" spans="1:10">
      <c r="A152" s="5" t="s">
        <v>235</v>
      </c>
      <c r="B152" s="6">
        <v>44929.733386134256</v>
      </c>
      <c r="C152" s="5" t="s">
        <v>70</v>
      </c>
      <c r="D152" s="7"/>
      <c r="E152" s="8"/>
      <c r="F152" s="9">
        <v>200</v>
      </c>
      <c r="I152" s="10" t="s">
        <v>9</v>
      </c>
      <c r="J152" s="8" t="s">
        <v>101</v>
      </c>
    </row>
    <row r="153" spans="1:10">
      <c r="A153" s="5" t="s">
        <v>235</v>
      </c>
      <c r="B153" s="6">
        <v>44929.733386134256</v>
      </c>
      <c r="C153" s="5" t="s">
        <v>70</v>
      </c>
      <c r="D153" s="7"/>
      <c r="E153" s="8"/>
      <c r="F153" s="9">
        <v>6913.7</v>
      </c>
      <c r="I153" s="10" t="s">
        <v>9</v>
      </c>
      <c r="J153" s="8" t="s">
        <v>77</v>
      </c>
    </row>
    <row r="154" spans="1:10">
      <c r="A154" s="5" t="s">
        <v>235</v>
      </c>
      <c r="B154" s="6">
        <v>44929.733386134256</v>
      </c>
      <c r="C154" s="5" t="s">
        <v>70</v>
      </c>
      <c r="D154" s="7"/>
      <c r="E154" s="8"/>
      <c r="F154" s="9">
        <v>83877.2</v>
      </c>
      <c r="I154" s="10" t="s">
        <v>9</v>
      </c>
      <c r="J154" s="8" t="s">
        <v>241</v>
      </c>
    </row>
    <row r="155" spans="1:10">
      <c r="A155" s="5" t="s">
        <v>235</v>
      </c>
      <c r="B155" s="6">
        <v>44929.733386134256</v>
      </c>
      <c r="C155" s="5" t="s">
        <v>70</v>
      </c>
      <c r="D155" s="7"/>
      <c r="E155" s="8"/>
      <c r="F155" s="9">
        <v>62417.9</v>
      </c>
      <c r="I155" s="10" t="s">
        <v>9</v>
      </c>
      <c r="J155" s="8" t="s">
        <v>242</v>
      </c>
    </row>
    <row r="156" spans="1:10">
      <c r="A156" s="11" t="s">
        <v>22</v>
      </c>
      <c r="B156" s="3"/>
      <c r="C156" s="3"/>
      <c r="D156" s="19">
        <f>750541.3+98762.4</f>
        <v>849303.70000000007</v>
      </c>
      <c r="E156" s="27">
        <f>D156-F156</f>
        <v>-685.99999999988358</v>
      </c>
      <c r="F156" s="12">
        <f>SUM(F138:G155)</f>
        <v>849989.7</v>
      </c>
      <c r="H156" s="9"/>
      <c r="I156" s="10"/>
      <c r="J156" s="8"/>
    </row>
    <row r="157" spans="1:10">
      <c r="A157" s="13" t="s">
        <v>23</v>
      </c>
      <c r="B157" s="13" t="s">
        <v>24</v>
      </c>
      <c r="C157" s="13" t="s">
        <v>25</v>
      </c>
      <c r="D157" s="7"/>
      <c r="E157" s="8"/>
      <c r="H157" s="9"/>
      <c r="I157" s="10"/>
      <c r="J157" s="8"/>
    </row>
    <row r="158" spans="1:10" ht="15.75">
      <c r="A158" s="5"/>
      <c r="B158" s="6"/>
      <c r="C158" s="5"/>
      <c r="D158" s="14">
        <v>112519230</v>
      </c>
      <c r="E158" s="8"/>
      <c r="H158" s="9"/>
      <c r="I158" s="10"/>
      <c r="J158" s="8"/>
    </row>
    <row r="159" spans="1:10" ht="15.75">
      <c r="A159" s="5"/>
      <c r="B159" s="6"/>
      <c r="C159" s="5"/>
      <c r="D159" s="14">
        <v>112519236</v>
      </c>
      <c r="E159" s="8"/>
      <c r="H159" s="9"/>
      <c r="I159" s="10"/>
      <c r="J159" s="8"/>
    </row>
    <row r="160" spans="1:10">
      <c r="A160" s="5"/>
      <c r="B160" s="6"/>
      <c r="C160" s="5"/>
      <c r="D160" s="7"/>
      <c r="E160" s="8"/>
      <c r="H160" s="9"/>
      <c r="I160" s="10"/>
      <c r="J160" s="8"/>
    </row>
    <row r="161" spans="1:10">
      <c r="A161" s="5"/>
      <c r="B161" s="6"/>
      <c r="C161" s="5"/>
      <c r="D161" s="7"/>
      <c r="E161" s="8"/>
      <c r="H161" s="9"/>
      <c r="I161" s="10"/>
      <c r="J161" s="8"/>
    </row>
    <row r="162" spans="1:10">
      <c r="A162" s="5"/>
      <c r="B162" s="6"/>
      <c r="C162" s="5"/>
      <c r="D162" s="7"/>
      <c r="E162" s="8"/>
      <c r="H162" s="9"/>
      <c r="I162" s="10"/>
      <c r="J162" s="8"/>
    </row>
    <row r="163" spans="1:10">
      <c r="A163" s="5" t="s">
        <v>243</v>
      </c>
      <c r="B163" s="6">
        <v>44929.905085324077</v>
      </c>
      <c r="C163" s="5" t="s">
        <v>70</v>
      </c>
      <c r="D163" s="7"/>
      <c r="E163" s="8"/>
      <c r="G163" s="9">
        <v>684.98</v>
      </c>
      <c r="I163" s="10" t="s">
        <v>10</v>
      </c>
      <c r="J163" s="8" t="s">
        <v>103</v>
      </c>
    </row>
    <row r="164" spans="1:10">
      <c r="A164" s="5" t="s">
        <v>243</v>
      </c>
      <c r="B164" s="6">
        <v>44929.905085324077</v>
      </c>
      <c r="C164" s="5" t="s">
        <v>70</v>
      </c>
      <c r="D164" s="15">
        <v>45123210464</v>
      </c>
      <c r="E164" s="5" t="s">
        <v>83</v>
      </c>
      <c r="H164" s="9">
        <v>14134.35</v>
      </c>
      <c r="I164" s="5" t="s">
        <v>28</v>
      </c>
      <c r="J164" s="5" t="s">
        <v>80</v>
      </c>
    </row>
    <row r="165" spans="1:10">
      <c r="A165" s="5" t="s">
        <v>243</v>
      </c>
      <c r="B165" s="6">
        <v>44929.905085324077</v>
      </c>
      <c r="C165" s="5" t="s">
        <v>70</v>
      </c>
      <c r="D165" s="15">
        <v>45113228334</v>
      </c>
      <c r="E165" s="5" t="s">
        <v>83</v>
      </c>
      <c r="H165" s="9">
        <v>2400</v>
      </c>
      <c r="I165" s="5" t="s">
        <v>28</v>
      </c>
      <c r="J165" s="5" t="s">
        <v>80</v>
      </c>
    </row>
    <row r="166" spans="1:10">
      <c r="A166" s="5" t="s">
        <v>243</v>
      </c>
      <c r="B166" s="6">
        <v>44929.905085324077</v>
      </c>
      <c r="C166" s="5" t="s">
        <v>82</v>
      </c>
      <c r="D166" s="15">
        <v>45163167505</v>
      </c>
      <c r="E166" s="5" t="s">
        <v>83</v>
      </c>
      <c r="H166" s="9">
        <v>1322.62</v>
      </c>
      <c r="I166" s="5" t="s">
        <v>28</v>
      </c>
      <c r="J166" s="5" t="s">
        <v>80</v>
      </c>
    </row>
    <row r="167" spans="1:10">
      <c r="A167" s="5" t="s">
        <v>243</v>
      </c>
      <c r="B167" s="6">
        <v>44929.905085324077</v>
      </c>
      <c r="C167" s="5" t="s">
        <v>70</v>
      </c>
      <c r="D167" s="15">
        <v>45173141863</v>
      </c>
      <c r="E167" s="5" t="s">
        <v>83</v>
      </c>
      <c r="H167" s="9">
        <v>5607.2</v>
      </c>
      <c r="I167" s="5" t="s">
        <v>28</v>
      </c>
      <c r="J167" s="5" t="s">
        <v>80</v>
      </c>
    </row>
    <row r="168" spans="1:10">
      <c r="A168" s="5" t="s">
        <v>243</v>
      </c>
      <c r="B168" s="6">
        <v>44929.905085324077</v>
      </c>
      <c r="C168" s="5" t="s">
        <v>70</v>
      </c>
      <c r="D168" s="7">
        <v>5002468</v>
      </c>
      <c r="E168" s="5" t="s">
        <v>31</v>
      </c>
      <c r="H168" s="9">
        <v>7625.05</v>
      </c>
      <c r="I168" s="5" t="s">
        <v>28</v>
      </c>
      <c r="J168" s="5" t="s">
        <v>80</v>
      </c>
    </row>
    <row r="169" spans="1:10">
      <c r="A169" s="5" t="s">
        <v>243</v>
      </c>
      <c r="B169" s="6">
        <v>44929.905085324077</v>
      </c>
      <c r="C169" s="5" t="s">
        <v>70</v>
      </c>
      <c r="D169" s="7">
        <v>343166</v>
      </c>
      <c r="E169" s="5" t="s">
        <v>89</v>
      </c>
      <c r="H169" s="9">
        <v>1000</v>
      </c>
      <c r="I169" s="5" t="s">
        <v>28</v>
      </c>
      <c r="J169" s="8" t="s">
        <v>92</v>
      </c>
    </row>
    <row r="170" spans="1:10">
      <c r="A170" s="5" t="s">
        <v>243</v>
      </c>
      <c r="B170" s="6">
        <v>44929.905085324077</v>
      </c>
      <c r="C170" s="5" t="s">
        <v>70</v>
      </c>
      <c r="D170" s="7">
        <v>303705</v>
      </c>
      <c r="E170" s="5" t="s">
        <v>89</v>
      </c>
      <c r="H170" s="9">
        <v>710.1</v>
      </c>
      <c r="I170" s="5" t="s">
        <v>28</v>
      </c>
      <c r="J170" s="5" t="s">
        <v>91</v>
      </c>
    </row>
    <row r="171" spans="1:10">
      <c r="A171" s="5" t="s">
        <v>243</v>
      </c>
      <c r="B171" s="6">
        <v>44929.905085324077</v>
      </c>
      <c r="C171" s="5" t="s">
        <v>70</v>
      </c>
      <c r="D171" s="15">
        <v>45123211237</v>
      </c>
      <c r="E171" s="5" t="s">
        <v>83</v>
      </c>
      <c r="H171" s="9">
        <v>15364</v>
      </c>
      <c r="I171" s="5" t="s">
        <v>28</v>
      </c>
      <c r="J171" s="5" t="s">
        <v>91</v>
      </c>
    </row>
    <row r="172" spans="1:10">
      <c r="A172" s="5" t="s">
        <v>243</v>
      </c>
      <c r="B172" s="6">
        <v>44929.905085324077</v>
      </c>
      <c r="C172" s="5" t="s">
        <v>70</v>
      </c>
      <c r="D172" s="15">
        <v>45133082082</v>
      </c>
      <c r="E172" s="5" t="s">
        <v>83</v>
      </c>
      <c r="H172" s="9">
        <v>1219.8</v>
      </c>
      <c r="I172" s="5" t="s">
        <v>28</v>
      </c>
      <c r="J172" s="5" t="s">
        <v>91</v>
      </c>
    </row>
    <row r="173" spans="1:10">
      <c r="A173" s="5" t="s">
        <v>243</v>
      </c>
      <c r="B173" s="6">
        <v>44929.905085324077</v>
      </c>
      <c r="C173" s="5" t="s">
        <v>70</v>
      </c>
      <c r="D173" s="15">
        <v>45113229918</v>
      </c>
      <c r="E173" s="5" t="s">
        <v>83</v>
      </c>
      <c r="H173" s="9">
        <v>201.39</v>
      </c>
      <c r="I173" s="5" t="s">
        <v>28</v>
      </c>
      <c r="J173" s="5" t="s">
        <v>91</v>
      </c>
    </row>
    <row r="174" spans="1:10">
      <c r="A174" s="5" t="s">
        <v>243</v>
      </c>
      <c r="B174" s="6">
        <v>44929.905085324077</v>
      </c>
      <c r="C174" s="5" t="s">
        <v>70</v>
      </c>
      <c r="D174" s="15">
        <v>45113229329</v>
      </c>
      <c r="E174" s="5" t="s">
        <v>83</v>
      </c>
      <c r="H174" s="9">
        <v>7548</v>
      </c>
      <c r="I174" s="5" t="s">
        <v>28</v>
      </c>
      <c r="J174" s="5" t="s">
        <v>91</v>
      </c>
    </row>
    <row r="175" spans="1:10">
      <c r="A175" s="5" t="s">
        <v>243</v>
      </c>
      <c r="B175" s="6">
        <v>44929.905085324077</v>
      </c>
      <c r="C175" s="5" t="s">
        <v>70</v>
      </c>
      <c r="D175" s="15">
        <v>297502002130037</v>
      </c>
      <c r="E175" s="5" t="s">
        <v>85</v>
      </c>
      <c r="H175" s="9">
        <v>2358.8000000000002</v>
      </c>
      <c r="I175" s="5" t="s">
        <v>28</v>
      </c>
      <c r="J175" s="5" t="s">
        <v>86</v>
      </c>
    </row>
    <row r="176" spans="1:10">
      <c r="A176" s="5" t="s">
        <v>243</v>
      </c>
      <c r="B176" s="6">
        <v>44929.905085324077</v>
      </c>
      <c r="C176" s="5" t="s">
        <v>70</v>
      </c>
      <c r="D176" s="15">
        <v>295401006650033</v>
      </c>
      <c r="E176" s="5" t="s">
        <v>244</v>
      </c>
      <c r="H176" s="9">
        <v>9048</v>
      </c>
      <c r="I176" s="5" t="s">
        <v>28</v>
      </c>
      <c r="J176" s="8" t="s">
        <v>92</v>
      </c>
    </row>
    <row r="177" spans="1:10">
      <c r="A177" s="5" t="s">
        <v>243</v>
      </c>
      <c r="B177" s="6">
        <v>44929.905085324077</v>
      </c>
      <c r="C177" s="5" t="s">
        <v>70</v>
      </c>
      <c r="D177" s="15">
        <v>295401006650033</v>
      </c>
      <c r="E177" s="5" t="s">
        <v>85</v>
      </c>
      <c r="H177" s="9">
        <v>48517.88</v>
      </c>
      <c r="I177" s="5" t="s">
        <v>28</v>
      </c>
      <c r="J177" s="8" t="s">
        <v>92</v>
      </c>
    </row>
    <row r="178" spans="1:10">
      <c r="A178" s="5" t="s">
        <v>243</v>
      </c>
      <c r="B178" s="6">
        <v>44929.905085324077</v>
      </c>
      <c r="C178" s="5" t="s">
        <v>70</v>
      </c>
      <c r="D178" s="7">
        <v>15256</v>
      </c>
      <c r="E178" s="5" t="s">
        <v>88</v>
      </c>
      <c r="H178" s="9">
        <v>108768.61</v>
      </c>
      <c r="I178" s="5" t="s">
        <v>28</v>
      </c>
      <c r="J178" s="5" t="s">
        <v>80</v>
      </c>
    </row>
    <row r="179" spans="1:10">
      <c r="A179" s="5" t="s">
        <v>243</v>
      </c>
      <c r="B179" s="6">
        <v>44929.905085324077</v>
      </c>
      <c r="C179" s="5" t="s">
        <v>70</v>
      </c>
      <c r="D179" s="7"/>
      <c r="E179" s="8"/>
      <c r="F179" s="9">
        <v>5181.5</v>
      </c>
      <c r="I179" s="10" t="s">
        <v>9</v>
      </c>
      <c r="J179" s="8" t="s">
        <v>71</v>
      </c>
    </row>
    <row r="180" spans="1:10">
      <c r="A180" s="5" t="s">
        <v>243</v>
      </c>
      <c r="B180" s="6">
        <v>44929.905085324077</v>
      </c>
      <c r="C180" s="5" t="s">
        <v>70</v>
      </c>
      <c r="D180" s="7"/>
      <c r="E180" s="8"/>
      <c r="F180" s="9">
        <v>15853.2</v>
      </c>
      <c r="I180" s="10" t="s">
        <v>9</v>
      </c>
      <c r="J180" s="5" t="s">
        <v>72</v>
      </c>
    </row>
    <row r="181" spans="1:10">
      <c r="A181" s="5" t="s">
        <v>243</v>
      </c>
      <c r="B181" s="6">
        <v>44929.905085324077</v>
      </c>
      <c r="C181" s="5" t="s">
        <v>70</v>
      </c>
      <c r="D181" s="7"/>
      <c r="E181" s="8"/>
      <c r="F181" s="9">
        <v>4429.3999999999996</v>
      </c>
      <c r="I181" s="10" t="s">
        <v>9</v>
      </c>
      <c r="J181" s="8" t="s">
        <v>97</v>
      </c>
    </row>
    <row r="182" spans="1:10">
      <c r="A182" s="5" t="s">
        <v>243</v>
      </c>
      <c r="B182" s="6">
        <v>44929.905085324077</v>
      </c>
      <c r="C182" s="5" t="s">
        <v>70</v>
      </c>
      <c r="D182" s="7"/>
      <c r="E182" s="8"/>
      <c r="F182" s="9">
        <v>5130</v>
      </c>
      <c r="I182" s="10" t="s">
        <v>9</v>
      </c>
      <c r="J182" s="5" t="s">
        <v>98</v>
      </c>
    </row>
    <row r="183" spans="1:10">
      <c r="A183" s="5" t="s">
        <v>243</v>
      </c>
      <c r="B183" s="6">
        <v>44929.905085324077</v>
      </c>
      <c r="C183" s="5" t="s">
        <v>70</v>
      </c>
      <c r="D183" s="7"/>
      <c r="E183" s="8"/>
      <c r="F183" s="9">
        <v>4754</v>
      </c>
      <c r="I183" s="10" t="s">
        <v>9</v>
      </c>
      <c r="J183" s="8" t="s">
        <v>74</v>
      </c>
    </row>
    <row r="184" spans="1:10">
      <c r="A184" s="5" t="s">
        <v>243</v>
      </c>
      <c r="B184" s="6">
        <v>44929.905085324077</v>
      </c>
      <c r="C184" s="5" t="s">
        <v>70</v>
      </c>
      <c r="D184" s="7"/>
      <c r="E184" s="8"/>
      <c r="F184" s="9">
        <v>631.29999999999995</v>
      </c>
      <c r="I184" s="10" t="s">
        <v>9</v>
      </c>
      <c r="J184" s="8" t="s">
        <v>75</v>
      </c>
    </row>
    <row r="185" spans="1:10">
      <c r="A185" s="5" t="s">
        <v>243</v>
      </c>
      <c r="B185" s="6">
        <v>44929.905085324077</v>
      </c>
      <c r="C185" s="5" t="s">
        <v>70</v>
      </c>
      <c r="D185" s="7"/>
      <c r="E185" s="8"/>
      <c r="F185" s="9">
        <v>7473.2</v>
      </c>
      <c r="I185" s="10" t="s">
        <v>9</v>
      </c>
      <c r="J185" s="8" t="s">
        <v>99</v>
      </c>
    </row>
    <row r="186" spans="1:10">
      <c r="A186" s="5" t="s">
        <v>243</v>
      </c>
      <c r="B186" s="6">
        <v>44929.905085324077</v>
      </c>
      <c r="C186" s="5" t="s">
        <v>70</v>
      </c>
      <c r="D186" s="7"/>
      <c r="E186" s="8"/>
      <c r="F186" s="9">
        <v>6334.2</v>
      </c>
      <c r="I186" s="10" t="s">
        <v>9</v>
      </c>
      <c r="J186" s="8" t="s">
        <v>94</v>
      </c>
    </row>
    <row r="187" spans="1:10">
      <c r="A187" s="5" t="s">
        <v>243</v>
      </c>
      <c r="B187" s="6">
        <v>44929.905085324077</v>
      </c>
      <c r="C187" s="5" t="s">
        <v>70</v>
      </c>
      <c r="D187" s="7"/>
      <c r="E187" s="8"/>
      <c r="F187" s="9">
        <v>8750.2000000000007</v>
      </c>
      <c r="I187" s="10" t="s">
        <v>9</v>
      </c>
      <c r="J187" s="8" t="s">
        <v>100</v>
      </c>
    </row>
    <row r="188" spans="1:10">
      <c r="A188" s="5" t="s">
        <v>243</v>
      </c>
      <c r="B188" s="6">
        <v>44929.905085324077</v>
      </c>
      <c r="C188" s="5" t="s">
        <v>70</v>
      </c>
      <c r="D188" s="7"/>
      <c r="E188" s="8"/>
      <c r="F188" s="9">
        <v>7380.9</v>
      </c>
      <c r="I188" s="10" t="s">
        <v>9</v>
      </c>
      <c r="J188" s="8" t="s">
        <v>103</v>
      </c>
    </row>
    <row r="189" spans="1:10">
      <c r="A189" s="5" t="s">
        <v>243</v>
      </c>
      <c r="B189" s="6">
        <v>44929.905085324077</v>
      </c>
      <c r="C189" s="5" t="s">
        <v>70</v>
      </c>
      <c r="D189" s="7"/>
      <c r="E189" s="8"/>
      <c r="F189" s="9">
        <v>532.5</v>
      </c>
      <c r="I189" s="10" t="s">
        <v>9</v>
      </c>
      <c r="J189" s="8" t="s">
        <v>105</v>
      </c>
    </row>
    <row r="190" spans="1:10">
      <c r="A190" s="11" t="s">
        <v>22</v>
      </c>
      <c r="B190" s="3"/>
      <c r="C190" s="3"/>
      <c r="D190" s="7"/>
      <c r="E190" s="8"/>
      <c r="F190" s="12">
        <f>SUM(F163:G189)</f>
        <v>67135.37999999999</v>
      </c>
      <c r="H190" s="9"/>
      <c r="I190" s="10"/>
      <c r="J190" s="8"/>
    </row>
    <row r="191" spans="1:10">
      <c r="A191" s="13" t="s">
        <v>23</v>
      </c>
      <c r="B191" s="13" t="s">
        <v>24</v>
      </c>
      <c r="C191" s="13" t="s">
        <v>25</v>
      </c>
      <c r="D191" s="23" t="s">
        <v>314</v>
      </c>
      <c r="E191" s="8"/>
      <c r="H191" s="9"/>
      <c r="I191" s="10"/>
      <c r="J191" s="8"/>
    </row>
    <row r="193" spans="1:10">
      <c r="A193" s="17" t="s">
        <v>320</v>
      </c>
      <c r="B193" s="17"/>
      <c r="C193" s="17"/>
      <c r="D193" s="17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271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95" t="s">
        <v>0</v>
      </c>
      <c r="B197" s="95" t="s">
        <v>2</v>
      </c>
      <c r="C197" s="95" t="s">
        <v>3</v>
      </c>
      <c r="D197" s="95" t="s">
        <v>4</v>
      </c>
      <c r="E197" s="95" t="s">
        <v>5</v>
      </c>
      <c r="F197" s="97" t="s">
        <v>6</v>
      </c>
      <c r="G197" s="98"/>
      <c r="H197" s="99"/>
      <c r="I197" s="95" t="s">
        <v>7</v>
      </c>
      <c r="J197" s="95" t="s">
        <v>8</v>
      </c>
    </row>
    <row r="198" spans="1:10">
      <c r="A198" s="96"/>
      <c r="B198" s="96"/>
      <c r="C198" s="96"/>
      <c r="D198" s="96"/>
      <c r="E198" s="96"/>
      <c r="F198" s="4" t="s">
        <v>9</v>
      </c>
      <c r="G198" s="4" t="s">
        <v>10</v>
      </c>
      <c r="H198" s="4" t="s">
        <v>11</v>
      </c>
      <c r="I198" s="96"/>
      <c r="J198" s="96"/>
    </row>
    <row r="199" spans="1:10">
      <c r="A199" s="5" t="s">
        <v>284</v>
      </c>
      <c r="B199" s="6">
        <v>44930.364070069445</v>
      </c>
      <c r="C199" s="5" t="s">
        <v>70</v>
      </c>
      <c r="D199" s="10"/>
      <c r="E199" s="8"/>
      <c r="F199" s="9">
        <v>6130.4</v>
      </c>
      <c r="I199" s="10" t="s">
        <v>9</v>
      </c>
      <c r="J199" s="5" t="s">
        <v>96</v>
      </c>
    </row>
    <row r="200" spans="1:10">
      <c r="A200" s="5" t="s">
        <v>284</v>
      </c>
      <c r="B200" s="6">
        <v>44930.364070069445</v>
      </c>
      <c r="C200" s="5" t="s">
        <v>70</v>
      </c>
      <c r="D200" s="10"/>
      <c r="E200" s="8"/>
      <c r="F200" s="9">
        <v>28338.9</v>
      </c>
      <c r="I200" s="10" t="s">
        <v>9</v>
      </c>
      <c r="J200" s="8" t="s">
        <v>237</v>
      </c>
    </row>
    <row r="201" spans="1:10">
      <c r="A201" s="5" t="s">
        <v>284</v>
      </c>
      <c r="B201" s="6">
        <v>44930.364070069445</v>
      </c>
      <c r="C201" s="5" t="s">
        <v>70</v>
      </c>
      <c r="D201" s="10"/>
      <c r="E201" s="8"/>
      <c r="F201" s="9">
        <v>6281.2</v>
      </c>
      <c r="I201" s="10" t="s">
        <v>9</v>
      </c>
      <c r="J201" s="8" t="s">
        <v>76</v>
      </c>
    </row>
    <row r="202" spans="1:10">
      <c r="A202" s="11" t="s">
        <v>22</v>
      </c>
      <c r="B202" s="3"/>
      <c r="C202" s="3"/>
      <c r="D202" s="7"/>
      <c r="E202" s="8"/>
      <c r="F202" s="20">
        <f>SUM(F199:G201)</f>
        <v>40750.5</v>
      </c>
      <c r="H202" s="9"/>
      <c r="I202" s="10"/>
      <c r="J202" s="8"/>
    </row>
    <row r="203" spans="1:10">
      <c r="A203" s="13" t="s">
        <v>23</v>
      </c>
      <c r="B203" s="13" t="s">
        <v>24</v>
      </c>
      <c r="C203" s="13" t="s">
        <v>25</v>
      </c>
      <c r="D203" s="23" t="s">
        <v>314</v>
      </c>
      <c r="E203" s="8"/>
      <c r="H203" s="9"/>
      <c r="I203" s="10"/>
      <c r="J203" s="8"/>
    </row>
    <row r="204" spans="1:10">
      <c r="A204" s="5"/>
      <c r="B204" s="6"/>
      <c r="C204" s="5"/>
      <c r="D204" s="7"/>
      <c r="E204" s="8"/>
      <c r="H204" s="9"/>
      <c r="I204" s="10"/>
      <c r="J204" s="8"/>
    </row>
    <row r="205" spans="1:10">
      <c r="A205" s="17" t="s">
        <v>320</v>
      </c>
      <c r="B205" s="17"/>
      <c r="C205" s="17"/>
      <c r="D205" s="17"/>
    </row>
    <row r="206" spans="1:10">
      <c r="A206" s="5"/>
      <c r="B206" s="6"/>
      <c r="C206" s="5"/>
      <c r="D206" s="7"/>
      <c r="E206" s="8"/>
      <c r="H206" s="9"/>
      <c r="I206" s="10"/>
      <c r="J206" s="8"/>
    </row>
    <row r="207" spans="1:10">
      <c r="A207" s="5" t="s">
        <v>285</v>
      </c>
      <c r="B207" s="6">
        <v>44930.867500752312</v>
      </c>
      <c r="C207" s="5" t="s">
        <v>70</v>
      </c>
      <c r="D207" s="7"/>
      <c r="E207" s="8"/>
      <c r="G207" s="9">
        <v>197.96</v>
      </c>
      <c r="I207" s="10" t="s">
        <v>10</v>
      </c>
      <c r="J207" s="8" t="s">
        <v>97</v>
      </c>
    </row>
    <row r="208" spans="1:10">
      <c r="A208" s="5" t="s">
        <v>285</v>
      </c>
      <c r="B208" s="6">
        <v>44930.867500752312</v>
      </c>
      <c r="C208" s="5" t="s">
        <v>82</v>
      </c>
      <c r="D208" s="7"/>
      <c r="E208" s="8"/>
      <c r="G208" s="9">
        <v>28146.65</v>
      </c>
      <c r="I208" s="10" t="s">
        <v>10</v>
      </c>
      <c r="J208" s="5" t="s">
        <v>80</v>
      </c>
    </row>
    <row r="209" spans="1:10">
      <c r="A209" s="5" t="s">
        <v>285</v>
      </c>
      <c r="B209" s="6">
        <v>44930.867500752312</v>
      </c>
      <c r="C209" s="5" t="s">
        <v>70</v>
      </c>
      <c r="D209" s="7"/>
      <c r="E209" s="8"/>
      <c r="G209" s="9">
        <v>960</v>
      </c>
      <c r="I209" s="10" t="s">
        <v>10</v>
      </c>
      <c r="J209" s="8" t="s">
        <v>239</v>
      </c>
    </row>
    <row r="210" spans="1:10">
      <c r="A210" s="5" t="s">
        <v>285</v>
      </c>
      <c r="B210" s="6">
        <v>44930.867500752312</v>
      </c>
      <c r="C210" s="5" t="s">
        <v>70</v>
      </c>
      <c r="D210" s="7"/>
      <c r="E210" s="8"/>
      <c r="G210" s="9">
        <v>233.2</v>
      </c>
      <c r="I210" s="10" t="s">
        <v>10</v>
      </c>
      <c r="J210" s="8" t="s">
        <v>99</v>
      </c>
    </row>
    <row r="211" spans="1:10">
      <c r="A211" s="5" t="s">
        <v>285</v>
      </c>
      <c r="B211" s="6">
        <v>44930.867500752312</v>
      </c>
      <c r="C211" s="5" t="s">
        <v>70</v>
      </c>
      <c r="D211" s="15">
        <v>45153078402</v>
      </c>
      <c r="E211" s="5" t="s">
        <v>83</v>
      </c>
      <c r="H211" s="9">
        <v>4727.12</v>
      </c>
      <c r="I211" s="5" t="s">
        <v>28</v>
      </c>
      <c r="J211" s="5" t="s">
        <v>80</v>
      </c>
    </row>
    <row r="212" spans="1:10">
      <c r="A212" s="5" t="s">
        <v>285</v>
      </c>
      <c r="B212" s="6">
        <v>44930.867500752312</v>
      </c>
      <c r="C212" s="5" t="s">
        <v>70</v>
      </c>
      <c r="D212" s="15">
        <v>52216741450</v>
      </c>
      <c r="E212" s="5" t="s">
        <v>83</v>
      </c>
      <c r="H212" s="9">
        <v>455</v>
      </c>
      <c r="I212" s="5" t="s">
        <v>28</v>
      </c>
      <c r="J212" s="5" t="s">
        <v>91</v>
      </c>
    </row>
    <row r="213" spans="1:10">
      <c r="A213" s="5" t="s">
        <v>285</v>
      </c>
      <c r="B213" s="6">
        <v>44930.867500752312</v>
      </c>
      <c r="C213" s="5" t="s">
        <v>70</v>
      </c>
      <c r="D213" s="15">
        <v>45173143629</v>
      </c>
      <c r="E213" s="5" t="s">
        <v>83</v>
      </c>
      <c r="H213" s="9">
        <v>4226</v>
      </c>
      <c r="I213" s="5" t="s">
        <v>28</v>
      </c>
      <c r="J213" s="5" t="s">
        <v>87</v>
      </c>
    </row>
    <row r="214" spans="1:10">
      <c r="A214" s="5" t="s">
        <v>285</v>
      </c>
      <c r="B214" s="6">
        <v>44930.867500752312</v>
      </c>
      <c r="C214" s="5" t="s">
        <v>70</v>
      </c>
      <c r="D214" s="7">
        <v>141880</v>
      </c>
      <c r="E214" s="5" t="s">
        <v>89</v>
      </c>
      <c r="H214" s="9">
        <v>1404.17</v>
      </c>
      <c r="I214" s="5" t="s">
        <v>28</v>
      </c>
      <c r="J214" s="8" t="s">
        <v>92</v>
      </c>
    </row>
    <row r="215" spans="1:10">
      <c r="A215" s="5" t="s">
        <v>285</v>
      </c>
      <c r="B215" s="6">
        <v>44930.867500752312</v>
      </c>
      <c r="C215" s="5" t="s">
        <v>70</v>
      </c>
      <c r="D215" s="15">
        <v>45113230406</v>
      </c>
      <c r="E215" s="5" t="s">
        <v>83</v>
      </c>
      <c r="H215" s="9">
        <v>68.8</v>
      </c>
      <c r="I215" s="5" t="s">
        <v>28</v>
      </c>
      <c r="J215" s="5" t="s">
        <v>80</v>
      </c>
    </row>
    <row r="216" spans="1:10">
      <c r="A216" s="5" t="s">
        <v>285</v>
      </c>
      <c r="B216" s="6">
        <v>44930.867500752312</v>
      </c>
      <c r="C216" s="5" t="s">
        <v>70</v>
      </c>
      <c r="D216" s="7">
        <v>598424</v>
      </c>
      <c r="E216" s="5" t="s">
        <v>88</v>
      </c>
      <c r="H216" s="9">
        <v>1725.58</v>
      </c>
      <c r="I216" s="5" t="s">
        <v>28</v>
      </c>
      <c r="J216" s="5" t="s">
        <v>80</v>
      </c>
    </row>
    <row r="217" spans="1:10">
      <c r="A217" s="5" t="s">
        <v>285</v>
      </c>
      <c r="B217" s="6">
        <v>44930.867500752312</v>
      </c>
      <c r="C217" s="5" t="s">
        <v>70</v>
      </c>
      <c r="D217" s="15">
        <v>45143449680</v>
      </c>
      <c r="E217" s="5" t="s">
        <v>83</v>
      </c>
      <c r="H217" s="9">
        <v>10180.86</v>
      </c>
      <c r="I217" s="5" t="s">
        <v>28</v>
      </c>
      <c r="J217" s="5" t="s">
        <v>80</v>
      </c>
    </row>
    <row r="218" spans="1:10">
      <c r="A218" s="5" t="s">
        <v>285</v>
      </c>
      <c r="B218" s="6">
        <v>44930.867500752312</v>
      </c>
      <c r="C218" s="5" t="s">
        <v>70</v>
      </c>
      <c r="D218" s="15">
        <v>45173145298</v>
      </c>
      <c r="E218" s="5" t="s">
        <v>83</v>
      </c>
      <c r="H218" s="9">
        <v>6301.16</v>
      </c>
      <c r="I218" s="5" t="s">
        <v>28</v>
      </c>
      <c r="J218" s="5" t="s">
        <v>80</v>
      </c>
    </row>
    <row r="219" spans="1:10">
      <c r="A219" s="5" t="s">
        <v>285</v>
      </c>
      <c r="B219" s="6">
        <v>44930.867500752312</v>
      </c>
      <c r="C219" s="5" t="s">
        <v>70</v>
      </c>
      <c r="D219" s="15">
        <v>45173143354</v>
      </c>
      <c r="E219" s="5" t="s">
        <v>83</v>
      </c>
      <c r="H219" s="9">
        <v>38405.5</v>
      </c>
      <c r="I219" s="5" t="s">
        <v>28</v>
      </c>
      <c r="J219" s="5" t="s">
        <v>80</v>
      </c>
    </row>
    <row r="220" spans="1:10">
      <c r="A220" s="5" t="s">
        <v>285</v>
      </c>
      <c r="B220" s="6">
        <v>44930.867500752312</v>
      </c>
      <c r="C220" s="5" t="s">
        <v>70</v>
      </c>
      <c r="D220" s="15">
        <v>45143450316</v>
      </c>
      <c r="E220" s="5" t="s">
        <v>83</v>
      </c>
      <c r="H220" s="9">
        <v>5235</v>
      </c>
      <c r="I220" s="5" t="s">
        <v>28</v>
      </c>
      <c r="J220" s="5" t="s">
        <v>80</v>
      </c>
    </row>
    <row r="221" spans="1:10">
      <c r="A221" s="5" t="s">
        <v>285</v>
      </c>
      <c r="B221" s="6">
        <v>44930.867500752312</v>
      </c>
      <c r="C221" s="5" t="s">
        <v>70</v>
      </c>
      <c r="D221" s="15">
        <v>45153076911</v>
      </c>
      <c r="E221" s="5" t="s">
        <v>83</v>
      </c>
      <c r="H221" s="9">
        <v>2239.34</v>
      </c>
      <c r="I221" s="5" t="s">
        <v>28</v>
      </c>
      <c r="J221" s="5" t="s">
        <v>80</v>
      </c>
    </row>
    <row r="222" spans="1:10">
      <c r="A222" s="5" t="s">
        <v>285</v>
      </c>
      <c r="B222" s="6">
        <v>44930.867500752312</v>
      </c>
      <c r="C222" s="5" t="s">
        <v>70</v>
      </c>
      <c r="D222" s="15">
        <v>45113231499</v>
      </c>
      <c r="E222" s="5" t="s">
        <v>83</v>
      </c>
      <c r="H222" s="9">
        <v>1996.8</v>
      </c>
      <c r="I222" s="5" t="s">
        <v>28</v>
      </c>
      <c r="J222" s="5" t="s">
        <v>80</v>
      </c>
    </row>
    <row r="223" spans="1:10">
      <c r="A223" s="5" t="s">
        <v>285</v>
      </c>
      <c r="B223" s="6">
        <v>44930.867500752312</v>
      </c>
      <c r="C223" s="5" t="s">
        <v>70</v>
      </c>
      <c r="D223" s="15">
        <v>45153076385</v>
      </c>
      <c r="E223" s="5" t="s">
        <v>83</v>
      </c>
      <c r="H223" s="9">
        <v>12000.24</v>
      </c>
      <c r="I223" s="5" t="s">
        <v>28</v>
      </c>
      <c r="J223" s="5" t="s">
        <v>80</v>
      </c>
    </row>
    <row r="224" spans="1:10">
      <c r="A224" s="5" t="s">
        <v>285</v>
      </c>
      <c r="B224" s="6">
        <v>44930.867500752312</v>
      </c>
      <c r="C224" s="5" t="s">
        <v>70</v>
      </c>
      <c r="D224" s="7">
        <v>3063000</v>
      </c>
      <c r="E224" s="5" t="s">
        <v>88</v>
      </c>
      <c r="H224" s="9">
        <v>15150</v>
      </c>
      <c r="I224" s="5" t="s">
        <v>28</v>
      </c>
      <c r="J224" s="5" t="s">
        <v>80</v>
      </c>
    </row>
    <row r="225" spans="1:10">
      <c r="A225" s="5" t="s">
        <v>285</v>
      </c>
      <c r="B225" s="6">
        <v>44930.867500752312</v>
      </c>
      <c r="C225" s="5" t="s">
        <v>70</v>
      </c>
      <c r="D225" s="15">
        <v>45133081884</v>
      </c>
      <c r="E225" s="5" t="s">
        <v>83</v>
      </c>
      <c r="H225" s="9">
        <v>997.14</v>
      </c>
      <c r="I225" s="5" t="s">
        <v>28</v>
      </c>
      <c r="J225" s="5" t="s">
        <v>80</v>
      </c>
    </row>
    <row r="226" spans="1:10">
      <c r="A226" s="5" t="s">
        <v>285</v>
      </c>
      <c r="B226" s="6">
        <v>44930.867500752312</v>
      </c>
      <c r="C226" s="5" t="s">
        <v>70</v>
      </c>
      <c r="D226" s="15">
        <v>45163169191</v>
      </c>
      <c r="E226" s="5" t="s">
        <v>83</v>
      </c>
      <c r="H226" s="9">
        <v>1649.58</v>
      </c>
      <c r="I226" s="5" t="s">
        <v>28</v>
      </c>
      <c r="J226" s="5" t="s">
        <v>91</v>
      </c>
    </row>
    <row r="227" spans="1:10">
      <c r="A227" s="5" t="s">
        <v>285</v>
      </c>
      <c r="B227" s="6">
        <v>44930.867500752312</v>
      </c>
      <c r="C227" s="5" t="s">
        <v>70</v>
      </c>
      <c r="D227" s="15">
        <v>45173142450</v>
      </c>
      <c r="E227" s="5" t="s">
        <v>83</v>
      </c>
      <c r="H227" s="9">
        <v>84</v>
      </c>
      <c r="I227" s="5" t="s">
        <v>28</v>
      </c>
      <c r="J227" s="5" t="s">
        <v>91</v>
      </c>
    </row>
    <row r="228" spans="1:10">
      <c r="A228" s="5" t="s">
        <v>285</v>
      </c>
      <c r="B228" s="6">
        <v>44930.867500752312</v>
      </c>
      <c r="C228" s="5" t="s">
        <v>70</v>
      </c>
      <c r="D228" s="15">
        <v>45153076109</v>
      </c>
      <c r="E228" s="5" t="s">
        <v>83</v>
      </c>
      <c r="H228" s="9">
        <v>804.28</v>
      </c>
      <c r="I228" s="5" t="s">
        <v>28</v>
      </c>
      <c r="J228" s="5" t="s">
        <v>91</v>
      </c>
    </row>
    <row r="229" spans="1:10">
      <c r="A229" s="5" t="s">
        <v>285</v>
      </c>
      <c r="B229" s="6">
        <v>44930.867500752312</v>
      </c>
      <c r="C229" s="5" t="s">
        <v>70</v>
      </c>
      <c r="D229" s="15">
        <v>45123213872</v>
      </c>
      <c r="E229" s="5" t="s">
        <v>83</v>
      </c>
      <c r="H229" s="9">
        <v>2624.4</v>
      </c>
      <c r="I229" s="5" t="s">
        <v>28</v>
      </c>
      <c r="J229" s="5" t="s">
        <v>91</v>
      </c>
    </row>
    <row r="230" spans="1:10">
      <c r="A230" s="5" t="s">
        <v>285</v>
      </c>
      <c r="B230" s="6">
        <v>44930.867500752312</v>
      </c>
      <c r="C230" s="5" t="s">
        <v>70</v>
      </c>
      <c r="D230" s="15">
        <v>45133084583</v>
      </c>
      <c r="E230" s="5" t="s">
        <v>83</v>
      </c>
      <c r="H230" s="9">
        <v>761.2</v>
      </c>
      <c r="I230" s="5" t="s">
        <v>28</v>
      </c>
      <c r="J230" s="5" t="s">
        <v>91</v>
      </c>
    </row>
    <row r="231" spans="1:10">
      <c r="A231" s="5" t="s">
        <v>285</v>
      </c>
      <c r="B231" s="6">
        <v>44930.867500752312</v>
      </c>
      <c r="C231" s="5" t="s">
        <v>70</v>
      </c>
      <c r="D231" s="15">
        <v>45143452002</v>
      </c>
      <c r="E231" s="5" t="s">
        <v>83</v>
      </c>
      <c r="H231" s="9">
        <v>1466.4</v>
      </c>
      <c r="I231" s="5" t="s">
        <v>28</v>
      </c>
      <c r="J231" s="5" t="s">
        <v>91</v>
      </c>
    </row>
    <row r="232" spans="1:10">
      <c r="A232" s="5" t="s">
        <v>285</v>
      </c>
      <c r="B232" s="6">
        <v>44930.867500752312</v>
      </c>
      <c r="C232" s="5" t="s">
        <v>82</v>
      </c>
      <c r="D232" s="15">
        <v>45143452178</v>
      </c>
      <c r="E232" s="5" t="s">
        <v>83</v>
      </c>
      <c r="H232" s="9">
        <v>2166</v>
      </c>
      <c r="I232" s="5" t="s">
        <v>28</v>
      </c>
      <c r="J232" s="5" t="s">
        <v>91</v>
      </c>
    </row>
    <row r="233" spans="1:10">
      <c r="A233" s="5" t="s">
        <v>285</v>
      </c>
      <c r="B233" s="6">
        <v>44930.867500752312</v>
      </c>
      <c r="C233" s="5" t="s">
        <v>70</v>
      </c>
      <c r="D233" s="15">
        <v>45163172947</v>
      </c>
      <c r="E233" s="5" t="s">
        <v>83</v>
      </c>
      <c r="H233" s="9">
        <v>62.4</v>
      </c>
      <c r="I233" s="5" t="s">
        <v>28</v>
      </c>
      <c r="J233" s="5" t="s">
        <v>91</v>
      </c>
    </row>
    <row r="234" spans="1:10">
      <c r="A234" s="5" t="s">
        <v>285</v>
      </c>
      <c r="B234" s="6">
        <v>44930.867500752312</v>
      </c>
      <c r="C234" s="5" t="s">
        <v>70</v>
      </c>
      <c r="D234" s="15">
        <v>52216745604</v>
      </c>
      <c r="E234" s="5" t="s">
        <v>83</v>
      </c>
      <c r="H234" s="9">
        <v>220.98</v>
      </c>
      <c r="I234" s="5" t="s">
        <v>28</v>
      </c>
      <c r="J234" s="5" t="s">
        <v>91</v>
      </c>
    </row>
    <row r="235" spans="1:10">
      <c r="A235" s="5" t="s">
        <v>285</v>
      </c>
      <c r="B235" s="6">
        <v>44930.867500752312</v>
      </c>
      <c r="C235" s="5" t="s">
        <v>70</v>
      </c>
      <c r="D235" s="15">
        <v>295401006660019</v>
      </c>
      <c r="E235" s="5" t="s">
        <v>85</v>
      </c>
      <c r="H235" s="9">
        <v>14945.14</v>
      </c>
      <c r="I235" s="5" t="s">
        <v>28</v>
      </c>
      <c r="J235" s="8" t="s">
        <v>92</v>
      </c>
    </row>
    <row r="236" spans="1:10">
      <c r="A236" s="5" t="s">
        <v>285</v>
      </c>
      <c r="B236" s="6">
        <v>44930.867500752312</v>
      </c>
      <c r="C236" s="5" t="s">
        <v>70</v>
      </c>
      <c r="D236" s="15">
        <v>45153079033</v>
      </c>
      <c r="E236" s="5" t="s">
        <v>83</v>
      </c>
      <c r="H236" s="9">
        <v>258.98</v>
      </c>
      <c r="I236" s="5" t="s">
        <v>28</v>
      </c>
      <c r="J236" s="5" t="s">
        <v>91</v>
      </c>
    </row>
    <row r="237" spans="1:10">
      <c r="A237" s="5" t="s">
        <v>285</v>
      </c>
      <c r="B237" s="6">
        <v>44930.867500752312</v>
      </c>
      <c r="C237" s="5" t="s">
        <v>70</v>
      </c>
      <c r="D237" s="15">
        <v>297502002140027</v>
      </c>
      <c r="E237" s="5" t="s">
        <v>85</v>
      </c>
      <c r="H237" s="9">
        <v>8755.7999999999993</v>
      </c>
      <c r="I237" s="5" t="s">
        <v>28</v>
      </c>
      <c r="J237" s="5" t="s">
        <v>86</v>
      </c>
    </row>
    <row r="238" spans="1:10">
      <c r="A238" s="5" t="s">
        <v>285</v>
      </c>
      <c r="B238" s="6">
        <v>44930.867500752312</v>
      </c>
      <c r="C238" s="5" t="s">
        <v>70</v>
      </c>
      <c r="D238" s="15">
        <v>45123214843</v>
      </c>
      <c r="E238" s="5" t="s">
        <v>83</v>
      </c>
      <c r="H238" s="9">
        <v>766</v>
      </c>
      <c r="I238" s="5" t="s">
        <v>28</v>
      </c>
      <c r="J238" s="5" t="s">
        <v>91</v>
      </c>
    </row>
    <row r="239" spans="1:10">
      <c r="A239" s="5" t="s">
        <v>285</v>
      </c>
      <c r="B239" s="6">
        <v>44930.867500752312</v>
      </c>
      <c r="C239" s="5" t="s">
        <v>70</v>
      </c>
      <c r="D239" s="15">
        <v>45173145954</v>
      </c>
      <c r="E239" s="5" t="s">
        <v>83</v>
      </c>
      <c r="H239" s="9">
        <v>901.98</v>
      </c>
      <c r="I239" s="5" t="s">
        <v>28</v>
      </c>
      <c r="J239" s="5" t="s">
        <v>91</v>
      </c>
    </row>
    <row r="240" spans="1:10">
      <c r="A240" s="5" t="s">
        <v>285</v>
      </c>
      <c r="B240" s="6">
        <v>44930.867500752312</v>
      </c>
      <c r="C240" s="5" t="s">
        <v>70</v>
      </c>
      <c r="D240" s="15">
        <v>45163173684</v>
      </c>
      <c r="E240" s="5" t="s">
        <v>83</v>
      </c>
      <c r="H240" s="9">
        <v>631.04999999999995</v>
      </c>
      <c r="I240" s="5" t="s">
        <v>28</v>
      </c>
      <c r="J240" s="5" t="s">
        <v>91</v>
      </c>
    </row>
    <row r="241" spans="1:10">
      <c r="A241" s="5" t="s">
        <v>285</v>
      </c>
      <c r="B241" s="6">
        <v>44930.867500752312</v>
      </c>
      <c r="C241" s="5" t="s">
        <v>70</v>
      </c>
      <c r="D241" s="15">
        <v>45173146110</v>
      </c>
      <c r="E241" s="5" t="s">
        <v>83</v>
      </c>
      <c r="H241" s="9">
        <v>217.96</v>
      </c>
      <c r="I241" s="5" t="s">
        <v>28</v>
      </c>
      <c r="J241" s="5" t="s">
        <v>91</v>
      </c>
    </row>
    <row r="242" spans="1:10">
      <c r="A242" s="5" t="s">
        <v>285</v>
      </c>
      <c r="B242" s="6">
        <v>44930.867500752312</v>
      </c>
      <c r="C242" s="5" t="s">
        <v>70</v>
      </c>
      <c r="D242" s="7">
        <v>171148</v>
      </c>
      <c r="E242" s="5" t="s">
        <v>88</v>
      </c>
      <c r="H242" s="9">
        <v>195100.2</v>
      </c>
      <c r="I242" s="5" t="s">
        <v>28</v>
      </c>
      <c r="J242" s="5" t="s">
        <v>87</v>
      </c>
    </row>
    <row r="243" spans="1:10">
      <c r="A243" s="5" t="s">
        <v>285</v>
      </c>
      <c r="B243" s="6">
        <v>44930.867500752312</v>
      </c>
      <c r="C243" s="5" t="s">
        <v>70</v>
      </c>
      <c r="D243" s="15">
        <v>45163173774</v>
      </c>
      <c r="E243" s="5" t="s">
        <v>83</v>
      </c>
      <c r="H243" s="9">
        <v>804</v>
      </c>
      <c r="I243" s="5" t="s">
        <v>28</v>
      </c>
      <c r="J243" s="5" t="s">
        <v>91</v>
      </c>
    </row>
    <row r="244" spans="1:10">
      <c r="A244" s="5" t="s">
        <v>285</v>
      </c>
      <c r="B244" s="6">
        <v>44930.867500752312</v>
      </c>
      <c r="C244" s="5" t="s">
        <v>70</v>
      </c>
      <c r="D244" s="15">
        <v>45143453135</v>
      </c>
      <c r="E244" s="5" t="s">
        <v>83</v>
      </c>
      <c r="H244" s="9">
        <v>893</v>
      </c>
      <c r="I244" s="5" t="s">
        <v>28</v>
      </c>
      <c r="J244" s="5" t="s">
        <v>91</v>
      </c>
    </row>
    <row r="245" spans="1:10">
      <c r="A245" s="5" t="s">
        <v>285</v>
      </c>
      <c r="B245" s="6">
        <v>44930.867500752312</v>
      </c>
      <c r="C245" s="5" t="s">
        <v>70</v>
      </c>
      <c r="D245" s="15">
        <v>45153079850</v>
      </c>
      <c r="E245" s="5" t="s">
        <v>83</v>
      </c>
      <c r="H245" s="9">
        <v>1012.97</v>
      </c>
      <c r="I245" s="5" t="s">
        <v>28</v>
      </c>
      <c r="J245" s="5" t="s">
        <v>91</v>
      </c>
    </row>
    <row r="246" spans="1:10">
      <c r="A246" s="5" t="s">
        <v>285</v>
      </c>
      <c r="B246" s="6">
        <v>44930.867500752312</v>
      </c>
      <c r="C246" s="5" t="s">
        <v>70</v>
      </c>
      <c r="D246" s="15">
        <v>45143453362</v>
      </c>
      <c r="E246" s="5" t="s">
        <v>83</v>
      </c>
      <c r="H246" s="9">
        <v>292</v>
      </c>
      <c r="I246" s="5" t="s">
        <v>28</v>
      </c>
      <c r="J246" s="5" t="s">
        <v>91</v>
      </c>
    </row>
    <row r="247" spans="1:10">
      <c r="A247" s="5" t="s">
        <v>285</v>
      </c>
      <c r="B247" s="6">
        <v>44930.867500752312</v>
      </c>
      <c r="C247" s="5" t="s">
        <v>70</v>
      </c>
      <c r="D247" s="15">
        <v>45123215514</v>
      </c>
      <c r="E247" s="5" t="s">
        <v>83</v>
      </c>
      <c r="H247" s="9">
        <v>880.77</v>
      </c>
      <c r="I247" s="5" t="s">
        <v>28</v>
      </c>
      <c r="J247" s="5" t="s">
        <v>91</v>
      </c>
    </row>
    <row r="248" spans="1:10">
      <c r="A248" s="5" t="s">
        <v>285</v>
      </c>
      <c r="B248" s="6">
        <v>44930.867500752312</v>
      </c>
      <c r="C248" s="5" t="s">
        <v>70</v>
      </c>
      <c r="D248" s="15">
        <v>45163174168</v>
      </c>
      <c r="E248" s="5" t="s">
        <v>83</v>
      </c>
      <c r="H248" s="9">
        <v>481.46</v>
      </c>
      <c r="I248" s="5" t="s">
        <v>28</v>
      </c>
      <c r="J248" s="5" t="s">
        <v>91</v>
      </c>
    </row>
    <row r="249" spans="1:10">
      <c r="A249" s="5" t="s">
        <v>285</v>
      </c>
      <c r="B249" s="6">
        <v>44930.867500752312</v>
      </c>
      <c r="C249" s="5" t="s">
        <v>70</v>
      </c>
      <c r="D249" s="7">
        <v>210644</v>
      </c>
      <c r="E249" s="5" t="s">
        <v>89</v>
      </c>
      <c r="H249" s="9">
        <v>1027.8</v>
      </c>
      <c r="I249" s="5" t="s">
        <v>28</v>
      </c>
      <c r="J249" s="5" t="s">
        <v>91</v>
      </c>
    </row>
    <row r="250" spans="1:10">
      <c r="A250" s="5" t="s">
        <v>285</v>
      </c>
      <c r="B250" s="6">
        <v>44930.867500752312</v>
      </c>
      <c r="C250" s="5" t="s">
        <v>70</v>
      </c>
      <c r="D250" s="7">
        <v>225407</v>
      </c>
      <c r="E250" s="5" t="s">
        <v>89</v>
      </c>
      <c r="H250" s="9">
        <v>2132.39</v>
      </c>
      <c r="I250" s="5" t="s">
        <v>28</v>
      </c>
      <c r="J250" s="5" t="s">
        <v>91</v>
      </c>
    </row>
    <row r="251" spans="1:10">
      <c r="A251" s="5" t="s">
        <v>285</v>
      </c>
      <c r="B251" s="6">
        <v>44930.867500752312</v>
      </c>
      <c r="C251" s="5" t="s">
        <v>70</v>
      </c>
      <c r="D251" s="15">
        <v>45163169956</v>
      </c>
      <c r="E251" s="5" t="s">
        <v>83</v>
      </c>
      <c r="H251" s="9">
        <v>960</v>
      </c>
      <c r="I251" s="5" t="s">
        <v>28</v>
      </c>
      <c r="J251" s="5" t="s">
        <v>91</v>
      </c>
    </row>
    <row r="252" spans="1:10">
      <c r="A252" s="5" t="s">
        <v>285</v>
      </c>
      <c r="B252" s="6">
        <v>44930.867500752312</v>
      </c>
      <c r="C252" s="5" t="s">
        <v>70</v>
      </c>
      <c r="D252" s="7"/>
      <c r="E252" s="8"/>
      <c r="F252" s="9">
        <v>2416.5</v>
      </c>
      <c r="I252" s="10" t="s">
        <v>9</v>
      </c>
      <c r="J252" s="8" t="s">
        <v>236</v>
      </c>
    </row>
    <row r="253" spans="1:10">
      <c r="A253" s="5" t="s">
        <v>285</v>
      </c>
      <c r="B253" s="6">
        <v>44930.867500752312</v>
      </c>
      <c r="C253" s="5" t="s">
        <v>70</v>
      </c>
      <c r="D253" s="7"/>
      <c r="E253" s="8"/>
      <c r="F253" s="9">
        <v>7175.4</v>
      </c>
      <c r="I253" s="10" t="s">
        <v>9</v>
      </c>
      <c r="J253" s="8" t="s">
        <v>71</v>
      </c>
    </row>
    <row r="254" spans="1:10">
      <c r="A254" s="5" t="s">
        <v>285</v>
      </c>
      <c r="B254" s="6">
        <v>44930.867500752312</v>
      </c>
      <c r="C254" s="5" t="s">
        <v>70</v>
      </c>
      <c r="D254" s="7"/>
      <c r="E254" s="8"/>
      <c r="F254" s="9">
        <v>18091.7</v>
      </c>
      <c r="I254" s="10" t="s">
        <v>9</v>
      </c>
      <c r="J254" s="5" t="s">
        <v>72</v>
      </c>
    </row>
    <row r="255" spans="1:10">
      <c r="A255" s="5" t="s">
        <v>285</v>
      </c>
      <c r="B255" s="6">
        <v>44930.867500752312</v>
      </c>
      <c r="C255" s="5" t="s">
        <v>70</v>
      </c>
      <c r="D255" s="7"/>
      <c r="E255" s="8"/>
      <c r="F255" s="9">
        <v>4150.2</v>
      </c>
      <c r="I255" s="10" t="s">
        <v>9</v>
      </c>
      <c r="J255" s="5" t="s">
        <v>96</v>
      </c>
    </row>
    <row r="256" spans="1:10">
      <c r="A256" s="5" t="s">
        <v>285</v>
      </c>
      <c r="B256" s="6">
        <v>44930.867500752312</v>
      </c>
      <c r="C256" s="5" t="s">
        <v>70</v>
      </c>
      <c r="D256" s="7"/>
      <c r="E256" s="8"/>
      <c r="F256" s="9">
        <v>4173</v>
      </c>
      <c r="I256" s="10" t="s">
        <v>9</v>
      </c>
      <c r="J256" s="8" t="s">
        <v>97</v>
      </c>
    </row>
    <row r="257" spans="1:10">
      <c r="A257" s="5" t="s">
        <v>285</v>
      </c>
      <c r="B257" s="6">
        <v>44930.867500752312</v>
      </c>
      <c r="C257" s="5" t="s">
        <v>70</v>
      </c>
      <c r="D257" s="7"/>
      <c r="E257" s="8"/>
      <c r="F257" s="9">
        <v>5312.4</v>
      </c>
      <c r="I257" s="10" t="s">
        <v>9</v>
      </c>
      <c r="J257" s="5" t="s">
        <v>98</v>
      </c>
    </row>
    <row r="258" spans="1:10">
      <c r="A258" s="5" t="s">
        <v>285</v>
      </c>
      <c r="B258" s="6">
        <v>44930.867500752312</v>
      </c>
      <c r="C258" s="5" t="s">
        <v>70</v>
      </c>
      <c r="D258" s="7"/>
      <c r="E258" s="8"/>
      <c r="F258" s="9">
        <v>27767.7</v>
      </c>
      <c r="I258" s="10" t="s">
        <v>9</v>
      </c>
      <c r="J258" s="8" t="s">
        <v>237</v>
      </c>
    </row>
    <row r="259" spans="1:10">
      <c r="A259" s="5" t="s">
        <v>285</v>
      </c>
      <c r="B259" s="6">
        <v>44930.867500752312</v>
      </c>
      <c r="C259" s="5" t="s">
        <v>70</v>
      </c>
      <c r="D259" s="7"/>
      <c r="E259" s="8"/>
      <c r="F259" s="9">
        <v>4660</v>
      </c>
      <c r="I259" s="10" t="s">
        <v>9</v>
      </c>
      <c r="J259" s="8" t="s">
        <v>239</v>
      </c>
    </row>
    <row r="260" spans="1:10">
      <c r="A260" s="5" t="s">
        <v>285</v>
      </c>
      <c r="B260" s="6">
        <v>44930.867500752312</v>
      </c>
      <c r="C260" s="5" t="s">
        <v>70</v>
      </c>
      <c r="D260" s="7"/>
      <c r="E260" s="8"/>
      <c r="F260" s="9">
        <v>7919.4</v>
      </c>
      <c r="I260" s="10" t="s">
        <v>9</v>
      </c>
      <c r="J260" s="8" t="s">
        <v>74</v>
      </c>
    </row>
    <row r="261" spans="1:10">
      <c r="A261" s="5" t="s">
        <v>285</v>
      </c>
      <c r="B261" s="6">
        <v>44930.867500752312</v>
      </c>
      <c r="C261" s="5" t="s">
        <v>70</v>
      </c>
      <c r="D261" s="7"/>
      <c r="E261" s="8"/>
      <c r="F261" s="9">
        <v>3784.8</v>
      </c>
      <c r="I261" s="10" t="s">
        <v>9</v>
      </c>
      <c r="J261" s="8" t="s">
        <v>75</v>
      </c>
    </row>
    <row r="262" spans="1:10">
      <c r="A262" s="5" t="s">
        <v>285</v>
      </c>
      <c r="B262" s="6">
        <v>44930.867500752312</v>
      </c>
      <c r="C262" s="5" t="s">
        <v>70</v>
      </c>
      <c r="D262" s="7"/>
      <c r="E262" s="8"/>
      <c r="F262" s="9">
        <v>68403</v>
      </c>
      <c r="I262" s="10" t="s">
        <v>9</v>
      </c>
      <c r="J262" s="8" t="s">
        <v>99</v>
      </c>
    </row>
    <row r="263" spans="1:10">
      <c r="A263" s="5" t="s">
        <v>285</v>
      </c>
      <c r="B263" s="6">
        <v>44930.867500752312</v>
      </c>
      <c r="C263" s="5" t="s">
        <v>70</v>
      </c>
      <c r="D263" s="7"/>
      <c r="E263" s="8"/>
      <c r="F263" s="9">
        <v>6443</v>
      </c>
      <c r="I263" s="10" t="s">
        <v>9</v>
      </c>
      <c r="J263" s="8" t="s">
        <v>94</v>
      </c>
    </row>
    <row r="264" spans="1:10">
      <c r="A264" s="5" t="s">
        <v>285</v>
      </c>
      <c r="B264" s="6">
        <v>44930.867500752312</v>
      </c>
      <c r="C264" s="5" t="s">
        <v>70</v>
      </c>
      <c r="D264" s="7"/>
      <c r="E264" s="8"/>
      <c r="F264" s="9">
        <v>18726.599999999999</v>
      </c>
      <c r="I264" s="10" t="s">
        <v>9</v>
      </c>
      <c r="J264" s="8" t="s">
        <v>240</v>
      </c>
    </row>
    <row r="265" spans="1:10">
      <c r="A265" s="5" t="s">
        <v>285</v>
      </c>
      <c r="B265" s="6">
        <v>44930.867500752312</v>
      </c>
      <c r="C265" s="5" t="s">
        <v>70</v>
      </c>
      <c r="D265" s="7"/>
      <c r="E265" s="8"/>
      <c r="F265" s="9">
        <v>6703.5</v>
      </c>
      <c r="I265" s="10" t="s">
        <v>9</v>
      </c>
      <c r="J265" s="8" t="s">
        <v>100</v>
      </c>
    </row>
    <row r="266" spans="1:10">
      <c r="A266" s="5" t="s">
        <v>285</v>
      </c>
      <c r="B266" s="6">
        <v>44930.867500752312</v>
      </c>
      <c r="C266" s="5" t="s">
        <v>70</v>
      </c>
      <c r="D266" s="7"/>
      <c r="E266" s="8"/>
      <c r="F266" s="9">
        <v>6635.6</v>
      </c>
      <c r="I266" s="10" t="s">
        <v>9</v>
      </c>
      <c r="J266" s="8" t="s">
        <v>76</v>
      </c>
    </row>
    <row r="267" spans="1:10">
      <c r="A267" s="5" t="s">
        <v>285</v>
      </c>
      <c r="B267" s="6">
        <v>44930.867500752312</v>
      </c>
      <c r="C267" s="5" t="s">
        <v>70</v>
      </c>
      <c r="D267" s="7"/>
      <c r="E267" s="8"/>
      <c r="F267" s="9">
        <v>6899.4</v>
      </c>
      <c r="I267" s="10" t="s">
        <v>9</v>
      </c>
      <c r="J267" s="8" t="s">
        <v>101</v>
      </c>
    </row>
    <row r="268" spans="1:10">
      <c r="A268" s="5" t="s">
        <v>285</v>
      </c>
      <c r="B268" s="6">
        <v>44930.867500752312</v>
      </c>
      <c r="C268" s="5" t="s">
        <v>70</v>
      </c>
      <c r="D268" s="7"/>
      <c r="E268" s="8"/>
      <c r="F268" s="9">
        <v>8575.2000000000007</v>
      </c>
      <c r="I268" s="10" t="s">
        <v>9</v>
      </c>
      <c r="J268" s="8" t="s">
        <v>102</v>
      </c>
    </row>
    <row r="269" spans="1:10">
      <c r="A269" s="5" t="s">
        <v>285</v>
      </c>
      <c r="B269" s="6">
        <v>44930.867500752312</v>
      </c>
      <c r="C269" s="5" t="s">
        <v>70</v>
      </c>
      <c r="D269" s="7"/>
      <c r="E269" s="8"/>
      <c r="F269" s="9">
        <v>5089</v>
      </c>
      <c r="I269" s="10" t="s">
        <v>9</v>
      </c>
      <c r="J269" s="8" t="s">
        <v>77</v>
      </c>
    </row>
    <row r="270" spans="1:10">
      <c r="A270" s="5" t="s">
        <v>285</v>
      </c>
      <c r="B270" s="6">
        <v>44930.867500752312</v>
      </c>
      <c r="C270" s="5" t="s">
        <v>70</v>
      </c>
      <c r="D270" s="7"/>
      <c r="E270" s="8"/>
      <c r="F270" s="9">
        <v>13337.7</v>
      </c>
      <c r="I270" s="10" t="s">
        <v>9</v>
      </c>
      <c r="J270" s="8" t="s">
        <v>103</v>
      </c>
    </row>
    <row r="271" spans="1:10">
      <c r="A271" s="5" t="s">
        <v>285</v>
      </c>
      <c r="B271" s="6">
        <v>44930.867500752312</v>
      </c>
      <c r="C271" s="5" t="s">
        <v>70</v>
      </c>
      <c r="D271" s="7"/>
      <c r="E271" s="8"/>
      <c r="F271" s="9">
        <v>734.7</v>
      </c>
      <c r="I271" s="10" t="s">
        <v>9</v>
      </c>
      <c r="J271" s="8" t="s">
        <v>105</v>
      </c>
    </row>
    <row r="272" spans="1:10">
      <c r="A272" s="11" t="s">
        <v>22</v>
      </c>
      <c r="B272" s="3"/>
      <c r="C272" s="3"/>
      <c r="D272" s="19">
        <f>255144.61+1392</f>
        <v>256536.61</v>
      </c>
      <c r="E272" s="8"/>
      <c r="F272" s="17">
        <f>SUM(F207:G271)</f>
        <v>256536.61000000002</v>
      </c>
      <c r="H272" s="9"/>
      <c r="I272" s="10"/>
      <c r="J272" s="8"/>
    </row>
    <row r="273" spans="1:10">
      <c r="A273" s="13" t="s">
        <v>23</v>
      </c>
      <c r="B273" s="13" t="s">
        <v>24</v>
      </c>
      <c r="C273" s="13" t="s">
        <v>25</v>
      </c>
      <c r="D273" s="7"/>
      <c r="E273" s="8"/>
      <c r="H273" s="9"/>
      <c r="I273" s="10"/>
      <c r="J273" s="8"/>
    </row>
    <row r="274" spans="1:10" ht="15.75">
      <c r="D274" s="14">
        <v>112521355</v>
      </c>
    </row>
    <row r="275" spans="1:10" ht="15.75">
      <c r="D275" s="14">
        <v>112521511</v>
      </c>
    </row>
    <row r="277" spans="1:10">
      <c r="A277" s="1" t="s">
        <v>0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3" t="s">
        <v>323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95" t="s">
        <v>0</v>
      </c>
      <c r="B279" s="95" t="s">
        <v>2</v>
      </c>
      <c r="C279" s="95" t="s">
        <v>3</v>
      </c>
      <c r="D279" s="95" t="s">
        <v>4</v>
      </c>
      <c r="E279" s="95" t="s">
        <v>5</v>
      </c>
      <c r="F279" s="97" t="s">
        <v>6</v>
      </c>
      <c r="G279" s="98"/>
      <c r="H279" s="99"/>
      <c r="I279" s="95" t="s">
        <v>7</v>
      </c>
      <c r="J279" s="95" t="s">
        <v>8</v>
      </c>
    </row>
    <row r="280" spans="1:10">
      <c r="A280" s="96"/>
      <c r="B280" s="96"/>
      <c r="C280" s="96"/>
      <c r="D280" s="96"/>
      <c r="E280" s="96"/>
      <c r="F280" s="4" t="s">
        <v>9</v>
      </c>
      <c r="G280" s="4" t="s">
        <v>10</v>
      </c>
      <c r="H280" s="4" t="s">
        <v>11</v>
      </c>
      <c r="I280" s="96"/>
      <c r="J280" s="96"/>
    </row>
    <row r="281" spans="1:10">
      <c r="A281" s="5" t="s">
        <v>335</v>
      </c>
      <c r="B281" s="6">
        <v>44931.35989013889</v>
      </c>
      <c r="C281" s="5" t="s">
        <v>70</v>
      </c>
      <c r="D281" s="10"/>
      <c r="E281" s="8"/>
      <c r="G281" s="9">
        <v>1776</v>
      </c>
      <c r="I281" s="10" t="s">
        <v>10</v>
      </c>
      <c r="J281" s="8" t="s">
        <v>73</v>
      </c>
    </row>
    <row r="282" spans="1:10">
      <c r="A282" s="5" t="s">
        <v>335</v>
      </c>
      <c r="B282" s="6">
        <v>44931.35989013889</v>
      </c>
      <c r="C282" s="5" t="s">
        <v>70</v>
      </c>
      <c r="D282" s="10"/>
      <c r="E282" s="8"/>
      <c r="F282" s="9">
        <v>5824.5</v>
      </c>
      <c r="I282" s="10" t="s">
        <v>9</v>
      </c>
      <c r="J282" s="8" t="s">
        <v>73</v>
      </c>
    </row>
    <row r="283" spans="1:10">
      <c r="A283" s="5" t="s">
        <v>335</v>
      </c>
      <c r="B283" s="6">
        <v>44931.35989013889</v>
      </c>
      <c r="C283" s="5" t="s">
        <v>70</v>
      </c>
      <c r="D283" s="10"/>
      <c r="E283" s="8"/>
      <c r="F283" s="9">
        <v>16731.3</v>
      </c>
      <c r="I283" s="10" t="s">
        <v>9</v>
      </c>
      <c r="J283" s="8" t="s">
        <v>106</v>
      </c>
    </row>
    <row r="284" spans="1:10">
      <c r="A284" s="11" t="s">
        <v>22</v>
      </c>
      <c r="B284" s="3"/>
      <c r="C284" s="3"/>
      <c r="D284" s="7"/>
      <c r="E284" s="8"/>
      <c r="F284" s="37">
        <f>SUM(F281:G283)</f>
        <v>24331.8</v>
      </c>
      <c r="H284" s="9"/>
      <c r="I284" s="10"/>
      <c r="J284" s="5"/>
    </row>
    <row r="285" spans="1:10">
      <c r="A285" s="13" t="s">
        <v>23</v>
      </c>
      <c r="B285" s="13" t="s">
        <v>24</v>
      </c>
      <c r="C285" s="13" t="s">
        <v>25</v>
      </c>
      <c r="D285" s="7"/>
      <c r="E285" s="8"/>
      <c r="H285" s="9"/>
      <c r="I285" s="10"/>
      <c r="J285" s="5"/>
    </row>
    <row r="286" spans="1:10" ht="15.75">
      <c r="A286" s="5"/>
      <c r="B286" s="6"/>
      <c r="C286" s="5"/>
      <c r="D286" s="14">
        <v>112521356</v>
      </c>
      <c r="E286" s="8"/>
      <c r="H286" s="9"/>
      <c r="I286" s="10"/>
      <c r="J286" s="5"/>
    </row>
    <row r="287" spans="1:10">
      <c r="A287" s="5"/>
      <c r="B287" s="6"/>
      <c r="C287" s="5"/>
      <c r="D287" s="7"/>
      <c r="E287" s="8"/>
      <c r="H287" s="9"/>
      <c r="I287" s="10"/>
      <c r="J287" s="5"/>
    </row>
    <row r="288" spans="1:10">
      <c r="A288" s="5" t="s">
        <v>334</v>
      </c>
      <c r="B288" s="6">
        <v>44931.607577337963</v>
      </c>
      <c r="C288" s="5" t="s">
        <v>70</v>
      </c>
      <c r="D288" s="7"/>
      <c r="E288" s="8"/>
      <c r="G288" s="9">
        <v>684.98</v>
      </c>
      <c r="I288" s="10" t="s">
        <v>10</v>
      </c>
      <c r="J288" s="8" t="s">
        <v>103</v>
      </c>
    </row>
    <row r="289" spans="1:10">
      <c r="A289" s="5" t="s">
        <v>334</v>
      </c>
      <c r="B289" s="6">
        <v>44931.607577337963</v>
      </c>
      <c r="C289" s="5" t="s">
        <v>70</v>
      </c>
      <c r="D289" s="7">
        <v>343166</v>
      </c>
      <c r="E289" s="5" t="s">
        <v>89</v>
      </c>
      <c r="H289" s="9">
        <v>1000</v>
      </c>
      <c r="I289" s="5" t="s">
        <v>28</v>
      </c>
      <c r="J289" s="8" t="s">
        <v>92</v>
      </c>
    </row>
    <row r="290" spans="1:10">
      <c r="A290" s="5" t="s">
        <v>334</v>
      </c>
      <c r="B290" s="6">
        <v>44931.607577337963</v>
      </c>
      <c r="C290" s="5" t="s">
        <v>70</v>
      </c>
      <c r="D290" s="7">
        <v>303705</v>
      </c>
      <c r="E290" s="5" t="s">
        <v>89</v>
      </c>
      <c r="H290" s="9">
        <v>710.1</v>
      </c>
      <c r="I290" s="5" t="s">
        <v>28</v>
      </c>
      <c r="J290" s="5" t="s">
        <v>91</v>
      </c>
    </row>
    <row r="291" spans="1:10">
      <c r="A291" s="5" t="s">
        <v>334</v>
      </c>
      <c r="B291" s="6">
        <v>44931.607577337963</v>
      </c>
      <c r="C291" s="5" t="s">
        <v>70</v>
      </c>
      <c r="D291" s="15">
        <v>45123211237</v>
      </c>
      <c r="E291" s="5" t="s">
        <v>83</v>
      </c>
      <c r="H291" s="9">
        <v>15364</v>
      </c>
      <c r="I291" s="5" t="s">
        <v>28</v>
      </c>
      <c r="J291" s="5" t="s">
        <v>91</v>
      </c>
    </row>
    <row r="292" spans="1:10">
      <c r="A292" s="5" t="s">
        <v>334</v>
      </c>
      <c r="B292" s="6">
        <v>44931.607577337963</v>
      </c>
      <c r="C292" s="5" t="s">
        <v>70</v>
      </c>
      <c r="D292" s="15">
        <v>45133082082</v>
      </c>
      <c r="E292" s="5" t="s">
        <v>83</v>
      </c>
      <c r="H292" s="9">
        <v>1219.8</v>
      </c>
      <c r="I292" s="5" t="s">
        <v>28</v>
      </c>
      <c r="J292" s="5" t="s">
        <v>91</v>
      </c>
    </row>
    <row r="293" spans="1:10">
      <c r="A293" s="5" t="s">
        <v>334</v>
      </c>
      <c r="B293" s="6">
        <v>44931.607577337963</v>
      </c>
      <c r="C293" s="5" t="s">
        <v>82</v>
      </c>
      <c r="D293" s="15">
        <v>45113229918</v>
      </c>
      <c r="E293" s="5" t="s">
        <v>83</v>
      </c>
      <c r="H293" s="9">
        <v>201.39</v>
      </c>
      <c r="I293" s="5" t="s">
        <v>28</v>
      </c>
      <c r="J293" s="5" t="s">
        <v>91</v>
      </c>
    </row>
    <row r="294" spans="1:10">
      <c r="A294" s="5" t="s">
        <v>334</v>
      </c>
      <c r="B294" s="6">
        <v>44931.607577337963</v>
      </c>
      <c r="C294" s="5" t="s">
        <v>70</v>
      </c>
      <c r="D294" s="15">
        <v>45113229329</v>
      </c>
      <c r="E294" s="5" t="s">
        <v>83</v>
      </c>
      <c r="H294" s="9">
        <v>7548</v>
      </c>
      <c r="I294" s="5" t="s">
        <v>28</v>
      </c>
      <c r="J294" s="5" t="s">
        <v>91</v>
      </c>
    </row>
    <row r="295" spans="1:10">
      <c r="A295" s="5" t="s">
        <v>334</v>
      </c>
      <c r="B295" s="6">
        <v>44931.607577337963</v>
      </c>
      <c r="C295" s="5" t="s">
        <v>70</v>
      </c>
      <c r="D295" s="15">
        <v>297502002130037</v>
      </c>
      <c r="E295" s="5" t="s">
        <v>85</v>
      </c>
      <c r="H295" s="9">
        <v>2358.8000000000002</v>
      </c>
      <c r="I295" s="5" t="s">
        <v>28</v>
      </c>
      <c r="J295" s="5" t="s">
        <v>86</v>
      </c>
    </row>
    <row r="296" spans="1:10">
      <c r="A296" s="5" t="s">
        <v>334</v>
      </c>
      <c r="B296" s="6">
        <v>44931.607577337963</v>
      </c>
      <c r="C296" s="5" t="s">
        <v>70</v>
      </c>
      <c r="D296" s="15">
        <v>295401006650033</v>
      </c>
      <c r="E296" s="5" t="s">
        <v>244</v>
      </c>
      <c r="H296" s="9">
        <v>9048</v>
      </c>
      <c r="I296" s="5" t="s">
        <v>28</v>
      </c>
      <c r="J296" s="8" t="s">
        <v>92</v>
      </c>
    </row>
    <row r="297" spans="1:10">
      <c r="A297" s="5" t="s">
        <v>334</v>
      </c>
      <c r="B297" s="6">
        <v>44931.607577337963</v>
      </c>
      <c r="C297" s="5" t="s">
        <v>70</v>
      </c>
      <c r="D297" s="15">
        <v>295401006650033</v>
      </c>
      <c r="E297" s="5" t="s">
        <v>85</v>
      </c>
      <c r="H297" s="9">
        <v>48517.88</v>
      </c>
      <c r="I297" s="5" t="s">
        <v>28</v>
      </c>
      <c r="J297" s="8" t="s">
        <v>92</v>
      </c>
    </row>
    <row r="298" spans="1:10">
      <c r="A298" s="5" t="s">
        <v>334</v>
      </c>
      <c r="B298" s="6">
        <v>44931.607577337963</v>
      </c>
      <c r="C298" s="5" t="s">
        <v>70</v>
      </c>
      <c r="D298" s="7"/>
      <c r="E298" s="8"/>
      <c r="F298" s="9">
        <v>5181.5</v>
      </c>
      <c r="I298" s="10" t="s">
        <v>9</v>
      </c>
      <c r="J298" s="8" t="s">
        <v>71</v>
      </c>
    </row>
    <row r="299" spans="1:10">
      <c r="A299" s="5" t="s">
        <v>334</v>
      </c>
      <c r="B299" s="6">
        <v>44931.607577337963</v>
      </c>
      <c r="C299" s="5" t="s">
        <v>70</v>
      </c>
      <c r="D299" s="7"/>
      <c r="E299" s="8"/>
      <c r="F299" s="9">
        <v>15853.2</v>
      </c>
      <c r="I299" s="10" t="s">
        <v>9</v>
      </c>
      <c r="J299" s="5" t="s">
        <v>72</v>
      </c>
    </row>
    <row r="300" spans="1:10">
      <c r="A300" s="5" t="s">
        <v>334</v>
      </c>
      <c r="B300" s="6">
        <v>44931.607577337963</v>
      </c>
      <c r="C300" s="5" t="s">
        <v>70</v>
      </c>
      <c r="D300" s="7"/>
      <c r="E300" s="8"/>
      <c r="F300" s="9">
        <v>4429.3999999999996</v>
      </c>
      <c r="I300" s="10" t="s">
        <v>9</v>
      </c>
      <c r="J300" s="8" t="s">
        <v>97</v>
      </c>
    </row>
    <row r="301" spans="1:10">
      <c r="A301" s="5" t="s">
        <v>334</v>
      </c>
      <c r="B301" s="6">
        <v>44931.607577337963</v>
      </c>
      <c r="C301" s="5" t="s">
        <v>70</v>
      </c>
      <c r="D301" s="7"/>
      <c r="E301" s="8"/>
      <c r="F301" s="9">
        <v>5130</v>
      </c>
      <c r="I301" s="10" t="s">
        <v>9</v>
      </c>
      <c r="J301" s="5" t="s">
        <v>98</v>
      </c>
    </row>
    <row r="302" spans="1:10">
      <c r="A302" s="5" t="s">
        <v>334</v>
      </c>
      <c r="B302" s="6">
        <v>44931.607577337963</v>
      </c>
      <c r="C302" s="5" t="s">
        <v>70</v>
      </c>
      <c r="D302" s="7"/>
      <c r="E302" s="8"/>
      <c r="F302" s="9">
        <v>4754</v>
      </c>
      <c r="I302" s="10" t="s">
        <v>9</v>
      </c>
      <c r="J302" s="8" t="s">
        <v>74</v>
      </c>
    </row>
    <row r="303" spans="1:10">
      <c r="A303" s="5" t="s">
        <v>334</v>
      </c>
      <c r="B303" s="6">
        <v>44931.607577337963</v>
      </c>
      <c r="C303" s="5" t="s">
        <v>70</v>
      </c>
      <c r="D303" s="7"/>
      <c r="E303" s="8"/>
      <c r="F303" s="9">
        <v>631.29999999999995</v>
      </c>
      <c r="I303" s="10" t="s">
        <v>9</v>
      </c>
      <c r="J303" s="8" t="s">
        <v>75</v>
      </c>
    </row>
    <row r="304" spans="1:10">
      <c r="A304" s="5" t="s">
        <v>334</v>
      </c>
      <c r="B304" s="6">
        <v>44931.607577337963</v>
      </c>
      <c r="C304" s="5" t="s">
        <v>70</v>
      </c>
      <c r="D304" s="7"/>
      <c r="E304" s="8"/>
      <c r="F304" s="9">
        <v>7473.2</v>
      </c>
      <c r="I304" s="10" t="s">
        <v>9</v>
      </c>
      <c r="J304" s="8" t="s">
        <v>99</v>
      </c>
    </row>
    <row r="305" spans="1:10">
      <c r="A305" s="5" t="s">
        <v>334</v>
      </c>
      <c r="B305" s="6">
        <v>44931.607577337963</v>
      </c>
      <c r="C305" s="5" t="s">
        <v>70</v>
      </c>
      <c r="D305" s="7"/>
      <c r="E305" s="8"/>
      <c r="F305" s="9">
        <v>6334.2</v>
      </c>
      <c r="I305" s="10" t="s">
        <v>9</v>
      </c>
      <c r="J305" s="8" t="s">
        <v>94</v>
      </c>
    </row>
    <row r="306" spans="1:10">
      <c r="A306" s="5" t="s">
        <v>334</v>
      </c>
      <c r="B306" s="6">
        <v>44931.607577337963</v>
      </c>
      <c r="C306" s="5" t="s">
        <v>70</v>
      </c>
      <c r="D306" s="7"/>
      <c r="E306" s="8"/>
      <c r="F306" s="9">
        <v>8750.2000000000007</v>
      </c>
      <c r="I306" s="10" t="s">
        <v>9</v>
      </c>
      <c r="J306" s="8" t="s">
        <v>100</v>
      </c>
    </row>
    <row r="307" spans="1:10">
      <c r="A307" s="5" t="s">
        <v>334</v>
      </c>
      <c r="B307" s="6">
        <v>44931.607577337963</v>
      </c>
      <c r="C307" s="5" t="s">
        <v>70</v>
      </c>
      <c r="D307" s="7"/>
      <c r="E307" s="8"/>
      <c r="F307" s="9">
        <v>7380.9</v>
      </c>
      <c r="I307" s="10" t="s">
        <v>9</v>
      </c>
      <c r="J307" s="8" t="s">
        <v>103</v>
      </c>
    </row>
    <row r="308" spans="1:10">
      <c r="A308" s="5" t="s">
        <v>334</v>
      </c>
      <c r="B308" s="6">
        <v>44931.607577337963</v>
      </c>
      <c r="C308" s="5" t="s">
        <v>70</v>
      </c>
      <c r="D308" s="7"/>
      <c r="E308" s="8"/>
      <c r="F308" s="9">
        <v>532.5</v>
      </c>
      <c r="I308" s="10" t="s">
        <v>9</v>
      </c>
      <c r="J308" s="8" t="s">
        <v>105</v>
      </c>
    </row>
    <row r="309" spans="1:10">
      <c r="A309" s="11" t="s">
        <v>22</v>
      </c>
      <c r="B309" s="3"/>
      <c r="C309" s="3"/>
      <c r="D309" s="7"/>
      <c r="E309" s="8"/>
      <c r="F309" s="37">
        <f>SUM(F288:G308)</f>
        <v>67135.37999999999</v>
      </c>
      <c r="H309" s="9"/>
      <c r="I309" s="10"/>
      <c r="J309" s="5"/>
    </row>
    <row r="310" spans="1:10">
      <c r="A310" s="13" t="s">
        <v>23</v>
      </c>
      <c r="B310" s="13" t="s">
        <v>24</v>
      </c>
      <c r="C310" s="13" t="s">
        <v>25</v>
      </c>
      <c r="D310" s="7"/>
      <c r="E310" s="8"/>
      <c r="H310" s="9"/>
      <c r="I310" s="10"/>
      <c r="J310" s="5"/>
    </row>
    <row r="311" spans="1:10" ht="15.75">
      <c r="A311" s="5"/>
      <c r="B311" s="6"/>
      <c r="C311" s="5"/>
      <c r="D311" s="14">
        <v>112521357</v>
      </c>
      <c r="E311" s="8"/>
      <c r="H311" s="9"/>
      <c r="I311" s="10"/>
      <c r="J311" s="5"/>
    </row>
    <row r="312" spans="1:10">
      <c r="A312" s="5"/>
      <c r="B312" s="6"/>
      <c r="C312" s="5"/>
      <c r="D312" s="7"/>
      <c r="E312" s="8"/>
      <c r="H312" s="9"/>
      <c r="I312" s="10"/>
      <c r="J312" s="5"/>
    </row>
    <row r="313" spans="1:10">
      <c r="A313" s="5" t="s">
        <v>333</v>
      </c>
      <c r="B313" s="6">
        <v>44931.608957164353</v>
      </c>
      <c r="C313" s="5" t="s">
        <v>70</v>
      </c>
      <c r="D313" s="7"/>
      <c r="E313" s="8"/>
      <c r="F313" s="9">
        <v>6130.4</v>
      </c>
      <c r="I313" s="10" t="s">
        <v>9</v>
      </c>
      <c r="J313" s="5" t="s">
        <v>96</v>
      </c>
    </row>
    <row r="314" spans="1:10">
      <c r="A314" s="5" t="s">
        <v>333</v>
      </c>
      <c r="B314" s="6">
        <v>44931.608957164353</v>
      </c>
      <c r="C314" s="5" t="s">
        <v>70</v>
      </c>
      <c r="D314" s="7"/>
      <c r="E314" s="8"/>
      <c r="F314" s="9">
        <v>28338.9</v>
      </c>
      <c r="I314" s="10" t="s">
        <v>9</v>
      </c>
      <c r="J314" s="8" t="s">
        <v>237</v>
      </c>
    </row>
    <row r="315" spans="1:10">
      <c r="A315" s="5" t="s">
        <v>333</v>
      </c>
      <c r="B315" s="6">
        <v>44931.608957164353</v>
      </c>
      <c r="C315" s="5" t="s">
        <v>70</v>
      </c>
      <c r="D315" s="7"/>
      <c r="E315" s="8"/>
      <c r="F315" s="9">
        <v>6281.2</v>
      </c>
      <c r="I315" s="10" t="s">
        <v>9</v>
      </c>
      <c r="J315" s="8" t="s">
        <v>76</v>
      </c>
    </row>
    <row r="316" spans="1:10">
      <c r="A316" s="11" t="s">
        <v>22</v>
      </c>
      <c r="B316" s="3"/>
      <c r="C316" s="3"/>
      <c r="D316" s="7"/>
      <c r="E316" s="8"/>
      <c r="F316" s="37">
        <f>SUM(F313:G315)</f>
        <v>40750.5</v>
      </c>
      <c r="H316" s="9"/>
      <c r="I316" s="10"/>
      <c r="J316" s="5"/>
    </row>
    <row r="317" spans="1:10">
      <c r="A317" s="13" t="s">
        <v>23</v>
      </c>
      <c r="B317" s="13" t="s">
        <v>24</v>
      </c>
      <c r="C317" s="13" t="s">
        <v>25</v>
      </c>
      <c r="D317" s="7"/>
      <c r="E317" s="8"/>
      <c r="H317" s="9"/>
      <c r="I317" s="10"/>
      <c r="J317" s="5"/>
    </row>
    <row r="318" spans="1:10" ht="15.75">
      <c r="A318" s="5"/>
      <c r="B318" s="6"/>
      <c r="C318" s="5"/>
      <c r="D318" s="14">
        <v>112521359</v>
      </c>
      <c r="E318" s="8"/>
      <c r="H318" s="9"/>
      <c r="I318" s="10"/>
      <c r="J318" s="5"/>
    </row>
    <row r="319" spans="1:10">
      <c r="A319" s="5"/>
      <c r="B319" s="6"/>
      <c r="C319" s="5"/>
      <c r="D319" s="7"/>
      <c r="E319" s="8"/>
      <c r="H319" s="9"/>
      <c r="I319" s="10"/>
      <c r="J319" s="5"/>
    </row>
    <row r="320" spans="1:10">
      <c r="A320" s="5" t="s">
        <v>332</v>
      </c>
      <c r="B320" s="6">
        <v>44931.855985023147</v>
      </c>
      <c r="C320" s="5" t="s">
        <v>70</v>
      </c>
      <c r="D320" s="7"/>
      <c r="E320" s="8"/>
      <c r="G320" s="9">
        <v>30480.29</v>
      </c>
      <c r="I320" s="10" t="s">
        <v>10</v>
      </c>
      <c r="J320" s="8" t="s">
        <v>84</v>
      </c>
    </row>
    <row r="321" spans="1:10">
      <c r="A321" s="5" t="s">
        <v>332</v>
      </c>
      <c r="B321" s="6">
        <v>44931.855985023147</v>
      </c>
      <c r="C321" s="5" t="s">
        <v>70</v>
      </c>
      <c r="D321" s="7">
        <v>316187</v>
      </c>
      <c r="E321" s="5" t="s">
        <v>89</v>
      </c>
      <c r="H321" s="9">
        <v>1340.3</v>
      </c>
      <c r="I321" s="5" t="s">
        <v>28</v>
      </c>
      <c r="J321" s="5" t="s">
        <v>87</v>
      </c>
    </row>
    <row r="322" spans="1:10">
      <c r="A322" s="5" t="s">
        <v>332</v>
      </c>
      <c r="B322" s="6">
        <v>44931.855985023147</v>
      </c>
      <c r="C322" s="5" t="s">
        <v>70</v>
      </c>
      <c r="D322" s="15">
        <v>45123210464</v>
      </c>
      <c r="E322" s="5" t="s">
        <v>83</v>
      </c>
      <c r="H322" s="9">
        <v>14134.35</v>
      </c>
      <c r="I322" s="5" t="s">
        <v>28</v>
      </c>
      <c r="J322" s="5" t="s">
        <v>80</v>
      </c>
    </row>
    <row r="323" spans="1:10">
      <c r="A323" s="5" t="s">
        <v>332</v>
      </c>
      <c r="B323" s="6">
        <v>44931.855985023147</v>
      </c>
      <c r="C323" s="5" t="s">
        <v>70</v>
      </c>
      <c r="D323" s="15">
        <v>45113228334</v>
      </c>
      <c r="E323" s="5" t="s">
        <v>83</v>
      </c>
      <c r="H323" s="9">
        <v>2400</v>
      </c>
      <c r="I323" s="5" t="s">
        <v>28</v>
      </c>
      <c r="J323" s="5" t="s">
        <v>80</v>
      </c>
    </row>
    <row r="324" spans="1:10">
      <c r="A324" s="5" t="s">
        <v>332</v>
      </c>
      <c r="B324" s="6">
        <v>44931.855985023147</v>
      </c>
      <c r="C324" s="5" t="s">
        <v>70</v>
      </c>
      <c r="D324" s="15">
        <v>45163167505</v>
      </c>
      <c r="E324" s="5" t="s">
        <v>83</v>
      </c>
      <c r="H324" s="9">
        <v>1322.62</v>
      </c>
      <c r="I324" s="5" t="s">
        <v>28</v>
      </c>
      <c r="J324" s="5" t="s">
        <v>80</v>
      </c>
    </row>
    <row r="325" spans="1:10">
      <c r="A325" s="5" t="s">
        <v>332</v>
      </c>
      <c r="B325" s="6">
        <v>44931.855985023147</v>
      </c>
      <c r="C325" s="5" t="s">
        <v>70</v>
      </c>
      <c r="D325" s="15">
        <v>45173141863</v>
      </c>
      <c r="E325" s="5" t="s">
        <v>83</v>
      </c>
      <c r="H325" s="9">
        <v>5607.2</v>
      </c>
      <c r="I325" s="5" t="s">
        <v>28</v>
      </c>
      <c r="J325" s="5" t="s">
        <v>80</v>
      </c>
    </row>
    <row r="326" spans="1:10">
      <c r="A326" s="5" t="s">
        <v>332</v>
      </c>
      <c r="B326" s="6">
        <v>44931.855985023147</v>
      </c>
      <c r="C326" s="5" t="s">
        <v>70</v>
      </c>
      <c r="D326" s="7">
        <v>5002468</v>
      </c>
      <c r="E326" s="5" t="s">
        <v>31</v>
      </c>
      <c r="H326" s="9">
        <v>7625.05</v>
      </c>
      <c r="I326" s="5" t="s">
        <v>28</v>
      </c>
      <c r="J326" s="5" t="s">
        <v>80</v>
      </c>
    </row>
    <row r="327" spans="1:10">
      <c r="A327" s="5" t="s">
        <v>332</v>
      </c>
      <c r="B327" s="6">
        <v>44931.855985023147</v>
      </c>
      <c r="C327" s="5" t="s">
        <v>70</v>
      </c>
      <c r="D327" s="15">
        <v>45113234612</v>
      </c>
      <c r="E327" s="5" t="s">
        <v>83</v>
      </c>
      <c r="H327" s="9">
        <v>3445.26</v>
      </c>
      <c r="I327" s="5" t="s">
        <v>28</v>
      </c>
      <c r="J327" s="5" t="s">
        <v>80</v>
      </c>
    </row>
    <row r="328" spans="1:10">
      <c r="A328" s="5" t="s">
        <v>332</v>
      </c>
      <c r="B328" s="6">
        <v>44931.855985023147</v>
      </c>
      <c r="C328" s="5" t="s">
        <v>70</v>
      </c>
      <c r="D328" s="15">
        <v>51217413993</v>
      </c>
      <c r="E328" s="5" t="s">
        <v>83</v>
      </c>
      <c r="H328" s="9">
        <v>1357</v>
      </c>
      <c r="I328" s="5" t="s">
        <v>28</v>
      </c>
      <c r="J328" s="5" t="s">
        <v>80</v>
      </c>
    </row>
    <row r="329" spans="1:10">
      <c r="A329" s="5" t="s">
        <v>332</v>
      </c>
      <c r="B329" s="6">
        <v>44931.855985023147</v>
      </c>
      <c r="C329" s="5" t="s">
        <v>70</v>
      </c>
      <c r="D329" s="15">
        <v>45113233469</v>
      </c>
      <c r="E329" s="5" t="s">
        <v>83</v>
      </c>
      <c r="H329" s="9">
        <v>21231.599999999999</v>
      </c>
      <c r="I329" s="5" t="s">
        <v>28</v>
      </c>
      <c r="J329" s="5" t="s">
        <v>80</v>
      </c>
    </row>
    <row r="330" spans="1:10">
      <c r="A330" s="5" t="s">
        <v>332</v>
      </c>
      <c r="B330" s="6">
        <v>44931.855985023147</v>
      </c>
      <c r="C330" s="5" t="s">
        <v>70</v>
      </c>
      <c r="D330" s="15">
        <v>45113232763</v>
      </c>
      <c r="E330" s="5" t="s">
        <v>83</v>
      </c>
      <c r="H330" s="9">
        <v>2142.0500000000002</v>
      </c>
      <c r="I330" s="5" t="s">
        <v>28</v>
      </c>
      <c r="J330" s="5" t="s">
        <v>80</v>
      </c>
    </row>
    <row r="331" spans="1:10">
      <c r="A331" s="5" t="s">
        <v>332</v>
      </c>
      <c r="B331" s="6">
        <v>44931.855985023147</v>
      </c>
      <c r="C331" s="5" t="s">
        <v>70</v>
      </c>
      <c r="D331" s="15">
        <v>45163173556</v>
      </c>
      <c r="E331" s="5" t="s">
        <v>83</v>
      </c>
      <c r="H331" s="9">
        <v>650</v>
      </c>
      <c r="I331" s="5" t="s">
        <v>28</v>
      </c>
      <c r="J331" s="5" t="s">
        <v>80</v>
      </c>
    </row>
    <row r="332" spans="1:10">
      <c r="A332" s="5" t="s">
        <v>332</v>
      </c>
      <c r="B332" s="6">
        <v>44931.855985023147</v>
      </c>
      <c r="C332" s="5" t="s">
        <v>70</v>
      </c>
      <c r="D332" s="7">
        <v>67441</v>
      </c>
      <c r="E332" s="5" t="s">
        <v>88</v>
      </c>
      <c r="H332" s="9">
        <v>9063.84</v>
      </c>
      <c r="I332" s="5" t="s">
        <v>28</v>
      </c>
      <c r="J332" s="5" t="s">
        <v>80</v>
      </c>
    </row>
    <row r="333" spans="1:10">
      <c r="A333" s="5" t="s">
        <v>332</v>
      </c>
      <c r="B333" s="6">
        <v>44931.855985023147</v>
      </c>
      <c r="C333" s="5" t="s">
        <v>70</v>
      </c>
      <c r="D333" s="7">
        <v>67441</v>
      </c>
      <c r="E333" s="5" t="s">
        <v>88</v>
      </c>
      <c r="H333" s="9">
        <v>57166.79</v>
      </c>
      <c r="I333" s="5" t="s">
        <v>28</v>
      </c>
      <c r="J333" s="5" t="s">
        <v>80</v>
      </c>
    </row>
    <row r="334" spans="1:10">
      <c r="A334" s="5" t="s">
        <v>332</v>
      </c>
      <c r="B334" s="6">
        <v>44931.855985023147</v>
      </c>
      <c r="C334" s="5" t="s">
        <v>70</v>
      </c>
      <c r="D334" s="7">
        <v>67441</v>
      </c>
      <c r="E334" s="5" t="s">
        <v>88</v>
      </c>
      <c r="H334" s="9">
        <v>121625.88</v>
      </c>
      <c r="I334" s="5" t="s">
        <v>28</v>
      </c>
      <c r="J334" s="5" t="s">
        <v>80</v>
      </c>
    </row>
    <row r="335" spans="1:10">
      <c r="A335" s="5" t="s">
        <v>332</v>
      </c>
      <c r="B335" s="6">
        <v>44931.855985023147</v>
      </c>
      <c r="C335" s="5" t="s">
        <v>70</v>
      </c>
      <c r="D335" s="7">
        <v>67441</v>
      </c>
      <c r="E335" s="5" t="s">
        <v>88</v>
      </c>
      <c r="H335" s="9">
        <v>16486.400000000001</v>
      </c>
      <c r="I335" s="5" t="s">
        <v>28</v>
      </c>
      <c r="J335" s="5" t="s">
        <v>80</v>
      </c>
    </row>
    <row r="336" spans="1:10">
      <c r="A336" s="5" t="s">
        <v>332</v>
      </c>
      <c r="B336" s="6">
        <v>44931.855985023147</v>
      </c>
      <c r="C336" s="5" t="s">
        <v>70</v>
      </c>
      <c r="D336" s="15">
        <v>51167264519</v>
      </c>
      <c r="E336" s="5" t="s">
        <v>83</v>
      </c>
      <c r="H336" s="9">
        <v>9000</v>
      </c>
      <c r="I336" s="5" t="s">
        <v>28</v>
      </c>
      <c r="J336" s="5" t="s">
        <v>80</v>
      </c>
    </row>
    <row r="337" spans="1:10">
      <c r="A337" s="5" t="s">
        <v>332</v>
      </c>
      <c r="B337" s="6">
        <v>44931.855985023147</v>
      </c>
      <c r="C337" s="5" t="s">
        <v>70</v>
      </c>
      <c r="D337" s="7">
        <v>152506</v>
      </c>
      <c r="E337" s="5" t="s">
        <v>88</v>
      </c>
      <c r="H337" s="9">
        <v>108768.61</v>
      </c>
      <c r="I337" s="5" t="s">
        <v>28</v>
      </c>
      <c r="J337" s="5" t="s">
        <v>80</v>
      </c>
    </row>
    <row r="338" spans="1:10">
      <c r="A338" s="5" t="s">
        <v>332</v>
      </c>
      <c r="B338" s="6">
        <v>44931.855985023147</v>
      </c>
      <c r="C338" s="5" t="s">
        <v>70</v>
      </c>
      <c r="D338" s="15">
        <v>45153082102</v>
      </c>
      <c r="E338" s="5" t="s">
        <v>83</v>
      </c>
      <c r="H338" s="9">
        <v>1000</v>
      </c>
      <c r="I338" s="5" t="s">
        <v>28</v>
      </c>
      <c r="J338" s="8" t="s">
        <v>92</v>
      </c>
    </row>
    <row r="339" spans="1:10">
      <c r="A339" s="5" t="s">
        <v>332</v>
      </c>
      <c r="B339" s="6">
        <v>44931.855985023147</v>
      </c>
      <c r="C339" s="5" t="s">
        <v>70</v>
      </c>
      <c r="D339" s="7">
        <v>315182</v>
      </c>
      <c r="E339" s="5" t="s">
        <v>89</v>
      </c>
      <c r="H339" s="9">
        <v>5958.32</v>
      </c>
      <c r="I339" s="5" t="s">
        <v>28</v>
      </c>
      <c r="J339" s="8" t="s">
        <v>92</v>
      </c>
    </row>
    <row r="340" spans="1:10">
      <c r="A340" s="5" t="s">
        <v>332</v>
      </c>
      <c r="B340" s="6">
        <v>44931.855985023147</v>
      </c>
      <c r="C340" s="5" t="s">
        <v>70</v>
      </c>
      <c r="D340" s="7">
        <v>367333</v>
      </c>
      <c r="E340" s="5" t="s">
        <v>89</v>
      </c>
      <c r="H340" s="9">
        <v>1204</v>
      </c>
      <c r="I340" s="5" t="s">
        <v>28</v>
      </c>
      <c r="J340" s="8" t="s">
        <v>92</v>
      </c>
    </row>
    <row r="341" spans="1:10">
      <c r="A341" s="5" t="s">
        <v>332</v>
      </c>
      <c r="B341" s="6">
        <v>44931.855985023147</v>
      </c>
      <c r="C341" s="5" t="s">
        <v>70</v>
      </c>
      <c r="D341" s="7">
        <v>276443</v>
      </c>
      <c r="E341" s="5" t="s">
        <v>89</v>
      </c>
      <c r="H341" s="9">
        <v>150</v>
      </c>
      <c r="I341" s="5" t="s">
        <v>28</v>
      </c>
      <c r="J341" s="5" t="s">
        <v>91</v>
      </c>
    </row>
    <row r="342" spans="1:10">
      <c r="A342" s="5" t="s">
        <v>332</v>
      </c>
      <c r="B342" s="6">
        <v>44931.855985023147</v>
      </c>
      <c r="C342" s="5" t="s">
        <v>70</v>
      </c>
      <c r="D342" s="7">
        <v>226401</v>
      </c>
      <c r="E342" s="5" t="s">
        <v>89</v>
      </c>
      <c r="H342" s="9">
        <v>2831.5</v>
      </c>
      <c r="I342" s="5" t="s">
        <v>28</v>
      </c>
      <c r="J342" s="5" t="s">
        <v>91</v>
      </c>
    </row>
    <row r="343" spans="1:10">
      <c r="A343" s="5" t="s">
        <v>332</v>
      </c>
      <c r="B343" s="6">
        <v>44931.855985023147</v>
      </c>
      <c r="C343" s="5" t="s">
        <v>70</v>
      </c>
      <c r="D343" s="7">
        <v>632822</v>
      </c>
      <c r="E343" s="5" t="s">
        <v>88</v>
      </c>
      <c r="H343" s="9">
        <v>82</v>
      </c>
      <c r="I343" s="5" t="s">
        <v>28</v>
      </c>
      <c r="J343" s="5" t="s">
        <v>91</v>
      </c>
    </row>
    <row r="344" spans="1:10">
      <c r="A344" s="5" t="s">
        <v>332</v>
      </c>
      <c r="B344" s="6">
        <v>44931.855985023147</v>
      </c>
      <c r="C344" s="5" t="s">
        <v>70</v>
      </c>
      <c r="D344" s="15">
        <v>45113232332</v>
      </c>
      <c r="E344" s="5" t="s">
        <v>83</v>
      </c>
      <c r="H344" s="9">
        <v>756.08</v>
      </c>
      <c r="I344" s="5" t="s">
        <v>28</v>
      </c>
      <c r="J344" s="5" t="s">
        <v>91</v>
      </c>
    </row>
    <row r="345" spans="1:10">
      <c r="A345" s="5" t="s">
        <v>332</v>
      </c>
      <c r="B345" s="6">
        <v>44931.855985023147</v>
      </c>
      <c r="C345" s="5" t="s">
        <v>70</v>
      </c>
      <c r="D345" s="15">
        <v>45133087722</v>
      </c>
      <c r="E345" s="5" t="s">
        <v>83</v>
      </c>
      <c r="H345" s="9">
        <v>600</v>
      </c>
      <c r="I345" s="5" t="s">
        <v>28</v>
      </c>
      <c r="J345" s="5" t="s">
        <v>91</v>
      </c>
    </row>
    <row r="346" spans="1:10">
      <c r="A346" s="5" t="s">
        <v>332</v>
      </c>
      <c r="B346" s="6">
        <v>44931.855985023147</v>
      </c>
      <c r="C346" s="5" t="s">
        <v>70</v>
      </c>
      <c r="D346" s="15">
        <v>45143452254</v>
      </c>
      <c r="E346" s="5" t="s">
        <v>83</v>
      </c>
      <c r="H346" s="9">
        <v>346.2</v>
      </c>
      <c r="I346" s="5" t="s">
        <v>28</v>
      </c>
      <c r="J346" s="5" t="s">
        <v>91</v>
      </c>
    </row>
    <row r="347" spans="1:10">
      <c r="A347" s="5" t="s">
        <v>332</v>
      </c>
      <c r="B347" s="6">
        <v>44931.855985023147</v>
      </c>
      <c r="C347" s="5" t="s">
        <v>70</v>
      </c>
      <c r="D347" s="15">
        <v>45123214776</v>
      </c>
      <c r="E347" s="5" t="s">
        <v>83</v>
      </c>
      <c r="H347" s="9">
        <v>1200</v>
      </c>
      <c r="I347" s="5" t="s">
        <v>28</v>
      </c>
      <c r="J347" s="5" t="s">
        <v>91</v>
      </c>
    </row>
    <row r="348" spans="1:10">
      <c r="A348" s="5" t="s">
        <v>332</v>
      </c>
      <c r="B348" s="6">
        <v>44931.855985023147</v>
      </c>
      <c r="C348" s="5" t="s">
        <v>70</v>
      </c>
      <c r="D348" s="15">
        <v>45123214793</v>
      </c>
      <c r="E348" s="5" t="s">
        <v>83</v>
      </c>
      <c r="H348" s="9">
        <v>112</v>
      </c>
      <c r="I348" s="5" t="s">
        <v>28</v>
      </c>
      <c r="J348" s="5" t="s">
        <v>91</v>
      </c>
    </row>
    <row r="349" spans="1:10">
      <c r="A349" s="5" t="s">
        <v>332</v>
      </c>
      <c r="B349" s="6">
        <v>44931.855985023147</v>
      </c>
      <c r="C349" s="5" t="s">
        <v>70</v>
      </c>
      <c r="D349" s="15">
        <v>53312204064</v>
      </c>
      <c r="E349" s="5" t="s">
        <v>83</v>
      </c>
      <c r="H349" s="9">
        <v>676.8</v>
      </c>
      <c r="I349" s="5" t="s">
        <v>28</v>
      </c>
      <c r="J349" s="5" t="s">
        <v>91</v>
      </c>
    </row>
    <row r="350" spans="1:10">
      <c r="A350" s="5" t="s">
        <v>332</v>
      </c>
      <c r="B350" s="6">
        <v>44931.855985023147</v>
      </c>
      <c r="C350" s="5" t="s">
        <v>70</v>
      </c>
      <c r="D350" s="15">
        <v>45133085944</v>
      </c>
      <c r="E350" s="5" t="s">
        <v>83</v>
      </c>
      <c r="H350" s="9">
        <v>420</v>
      </c>
      <c r="I350" s="5" t="s">
        <v>28</v>
      </c>
      <c r="J350" s="5" t="s">
        <v>91</v>
      </c>
    </row>
    <row r="351" spans="1:10">
      <c r="A351" s="5" t="s">
        <v>332</v>
      </c>
      <c r="B351" s="6">
        <v>44931.855985023147</v>
      </c>
      <c r="C351" s="5" t="s">
        <v>70</v>
      </c>
      <c r="D351" s="15">
        <v>45123215458</v>
      </c>
      <c r="E351" s="5" t="s">
        <v>83</v>
      </c>
      <c r="H351" s="9">
        <v>721.6</v>
      </c>
      <c r="I351" s="5" t="s">
        <v>28</v>
      </c>
      <c r="J351" s="5" t="s">
        <v>91</v>
      </c>
    </row>
    <row r="352" spans="1:10">
      <c r="A352" s="5" t="s">
        <v>332</v>
      </c>
      <c r="B352" s="6">
        <v>44931.855985023147</v>
      </c>
      <c r="C352" s="5" t="s">
        <v>70</v>
      </c>
      <c r="D352" s="15">
        <v>45143453337</v>
      </c>
      <c r="E352" s="5" t="s">
        <v>83</v>
      </c>
      <c r="H352" s="9">
        <v>134.36000000000001</v>
      </c>
      <c r="I352" s="5" t="s">
        <v>28</v>
      </c>
      <c r="J352" s="5" t="s">
        <v>91</v>
      </c>
    </row>
    <row r="353" spans="1:10">
      <c r="A353" s="5" t="s">
        <v>332</v>
      </c>
      <c r="B353" s="6">
        <v>44931.855985023147</v>
      </c>
      <c r="C353" s="5" t="s">
        <v>70</v>
      </c>
      <c r="D353" s="15">
        <v>45113233432</v>
      </c>
      <c r="E353" s="5" t="s">
        <v>83</v>
      </c>
      <c r="H353" s="9">
        <v>148.47</v>
      </c>
      <c r="I353" s="5" t="s">
        <v>28</v>
      </c>
      <c r="J353" s="5" t="s">
        <v>91</v>
      </c>
    </row>
    <row r="354" spans="1:10">
      <c r="A354" s="5" t="s">
        <v>332</v>
      </c>
      <c r="B354" s="6">
        <v>44931.855985023147</v>
      </c>
      <c r="C354" s="5" t="s">
        <v>70</v>
      </c>
      <c r="D354" s="15">
        <v>45163174216</v>
      </c>
      <c r="E354" s="5" t="s">
        <v>83</v>
      </c>
      <c r="H354" s="9">
        <v>252.5</v>
      </c>
      <c r="I354" s="5" t="s">
        <v>28</v>
      </c>
      <c r="J354" s="5" t="s">
        <v>91</v>
      </c>
    </row>
    <row r="355" spans="1:10">
      <c r="A355" s="5" t="s">
        <v>332</v>
      </c>
      <c r="B355" s="6">
        <v>44931.855985023147</v>
      </c>
      <c r="C355" s="5" t="s">
        <v>70</v>
      </c>
      <c r="D355" s="15">
        <v>51517329823</v>
      </c>
      <c r="E355" s="5" t="s">
        <v>83</v>
      </c>
      <c r="H355" s="9">
        <v>450.16</v>
      </c>
      <c r="I355" s="5" t="s">
        <v>28</v>
      </c>
      <c r="J355" s="5" t="s">
        <v>91</v>
      </c>
    </row>
    <row r="356" spans="1:10">
      <c r="A356" s="5" t="s">
        <v>332</v>
      </c>
      <c r="B356" s="6">
        <v>44931.855985023147</v>
      </c>
      <c r="C356" s="5" t="s">
        <v>70</v>
      </c>
      <c r="D356" s="15">
        <v>45113234217</v>
      </c>
      <c r="E356" s="5" t="s">
        <v>83</v>
      </c>
      <c r="H356" s="9">
        <v>1212</v>
      </c>
      <c r="I356" s="5" t="s">
        <v>28</v>
      </c>
      <c r="J356" s="5" t="s">
        <v>91</v>
      </c>
    </row>
    <row r="357" spans="1:10">
      <c r="A357" s="5" t="s">
        <v>332</v>
      </c>
      <c r="B357" s="6">
        <v>44931.855985023147</v>
      </c>
      <c r="C357" s="5" t="s">
        <v>70</v>
      </c>
      <c r="D357" s="15">
        <v>45133087068</v>
      </c>
      <c r="E357" s="5" t="s">
        <v>83</v>
      </c>
      <c r="H357" s="9">
        <v>195</v>
      </c>
      <c r="I357" s="5" t="s">
        <v>28</v>
      </c>
      <c r="J357" s="5" t="s">
        <v>91</v>
      </c>
    </row>
    <row r="358" spans="1:10">
      <c r="A358" s="5" t="s">
        <v>332</v>
      </c>
      <c r="B358" s="6">
        <v>44931.855985023147</v>
      </c>
      <c r="C358" s="5" t="s">
        <v>70</v>
      </c>
      <c r="D358" s="15">
        <v>45133087223</v>
      </c>
      <c r="E358" s="5" t="s">
        <v>83</v>
      </c>
      <c r="H358" s="9">
        <v>390</v>
      </c>
      <c r="I358" s="5" t="s">
        <v>28</v>
      </c>
      <c r="J358" s="5" t="s">
        <v>91</v>
      </c>
    </row>
    <row r="359" spans="1:10">
      <c r="A359" s="5" t="s">
        <v>332</v>
      </c>
      <c r="B359" s="6">
        <v>44931.855985023147</v>
      </c>
      <c r="C359" s="5" t="s">
        <v>70</v>
      </c>
      <c r="D359" s="15">
        <v>45143454786</v>
      </c>
      <c r="E359" s="5" t="s">
        <v>83</v>
      </c>
      <c r="H359" s="9">
        <v>583.26</v>
      </c>
      <c r="I359" s="5" t="s">
        <v>28</v>
      </c>
      <c r="J359" s="5" t="s">
        <v>91</v>
      </c>
    </row>
    <row r="360" spans="1:10">
      <c r="A360" s="5" t="s">
        <v>332</v>
      </c>
      <c r="B360" s="6">
        <v>44931.855985023147</v>
      </c>
      <c r="C360" s="5" t="s">
        <v>70</v>
      </c>
      <c r="D360" s="15">
        <v>45123217503</v>
      </c>
      <c r="E360" s="5" t="s">
        <v>83</v>
      </c>
      <c r="H360" s="9">
        <v>370.5</v>
      </c>
      <c r="I360" s="5" t="s">
        <v>28</v>
      </c>
      <c r="J360" s="5" t="s">
        <v>91</v>
      </c>
    </row>
    <row r="361" spans="1:10">
      <c r="A361" s="5" t="s">
        <v>332</v>
      </c>
      <c r="B361" s="6">
        <v>44931.855985023147</v>
      </c>
      <c r="C361" s="5" t="s">
        <v>70</v>
      </c>
      <c r="D361" s="15">
        <v>45143455210</v>
      </c>
      <c r="E361" s="5" t="s">
        <v>83</v>
      </c>
      <c r="H361" s="9">
        <v>5488.56</v>
      </c>
      <c r="I361" s="5" t="s">
        <v>28</v>
      </c>
      <c r="J361" s="5" t="s">
        <v>91</v>
      </c>
    </row>
    <row r="362" spans="1:10">
      <c r="A362" s="5" t="s">
        <v>332</v>
      </c>
      <c r="B362" s="6">
        <v>44931.855985023147</v>
      </c>
      <c r="C362" s="5" t="s">
        <v>70</v>
      </c>
      <c r="D362" s="15">
        <v>45173148505</v>
      </c>
      <c r="E362" s="5" t="s">
        <v>83</v>
      </c>
      <c r="H362" s="9">
        <v>395.92</v>
      </c>
      <c r="I362" s="5" t="s">
        <v>28</v>
      </c>
      <c r="J362" s="5" t="s">
        <v>91</v>
      </c>
    </row>
    <row r="363" spans="1:10">
      <c r="A363" s="5" t="s">
        <v>332</v>
      </c>
      <c r="B363" s="6">
        <v>44931.855985023147</v>
      </c>
      <c r="C363" s="5" t="s">
        <v>70</v>
      </c>
      <c r="D363" s="15">
        <v>45163176135</v>
      </c>
      <c r="E363" s="5" t="s">
        <v>83</v>
      </c>
      <c r="H363" s="9">
        <v>73.459999999999994</v>
      </c>
      <c r="I363" s="5" t="s">
        <v>28</v>
      </c>
      <c r="J363" s="5" t="s">
        <v>91</v>
      </c>
    </row>
    <row r="364" spans="1:10">
      <c r="A364" s="5" t="s">
        <v>332</v>
      </c>
      <c r="B364" s="6">
        <v>44931.855985023147</v>
      </c>
      <c r="C364" s="5" t="s">
        <v>70</v>
      </c>
      <c r="D364" s="15">
        <v>45143455891</v>
      </c>
      <c r="E364" s="5" t="s">
        <v>83</v>
      </c>
      <c r="H364" s="9">
        <v>605.32000000000005</v>
      </c>
      <c r="I364" s="5" t="s">
        <v>28</v>
      </c>
      <c r="J364" s="5" t="s">
        <v>91</v>
      </c>
    </row>
    <row r="365" spans="1:10">
      <c r="A365" s="5" t="s">
        <v>332</v>
      </c>
      <c r="B365" s="6">
        <v>44931.855985023147</v>
      </c>
      <c r="C365" s="5" t="s">
        <v>70</v>
      </c>
      <c r="D365" s="7">
        <v>480981</v>
      </c>
      <c r="E365" s="5" t="s">
        <v>83</v>
      </c>
      <c r="H365" s="9">
        <v>31726.799999999999</v>
      </c>
      <c r="I365" s="5" t="s">
        <v>28</v>
      </c>
      <c r="J365" s="8" t="s">
        <v>92</v>
      </c>
    </row>
    <row r="366" spans="1:10">
      <c r="A366" s="5" t="s">
        <v>332</v>
      </c>
      <c r="B366" s="6">
        <v>44931.855985023147</v>
      </c>
      <c r="C366" s="5" t="s">
        <v>70</v>
      </c>
      <c r="D366" s="7">
        <v>164221</v>
      </c>
      <c r="E366" s="5" t="s">
        <v>88</v>
      </c>
      <c r="H366" s="9">
        <v>29966</v>
      </c>
      <c r="I366" s="5" t="s">
        <v>28</v>
      </c>
      <c r="J366" s="5" t="s">
        <v>87</v>
      </c>
    </row>
    <row r="367" spans="1:10">
      <c r="A367" s="5" t="s">
        <v>332</v>
      </c>
      <c r="B367" s="6">
        <v>44931.855985023147</v>
      </c>
      <c r="C367" s="5" t="s">
        <v>70</v>
      </c>
      <c r="D367" s="15">
        <v>297502002150045</v>
      </c>
      <c r="E367" s="5" t="s">
        <v>85</v>
      </c>
      <c r="H367" s="9">
        <v>104500</v>
      </c>
      <c r="I367" s="5" t="s">
        <v>28</v>
      </c>
      <c r="J367" s="5" t="s">
        <v>86</v>
      </c>
    </row>
    <row r="368" spans="1:10">
      <c r="A368" s="5" t="s">
        <v>332</v>
      </c>
      <c r="B368" s="6">
        <v>44931.855985023147</v>
      </c>
      <c r="C368" s="5" t="s">
        <v>70</v>
      </c>
      <c r="D368" s="7"/>
      <c r="E368" s="8"/>
      <c r="F368" s="9">
        <v>12337.2</v>
      </c>
      <c r="I368" s="10" t="s">
        <v>9</v>
      </c>
      <c r="J368" s="8" t="s">
        <v>236</v>
      </c>
    </row>
    <row r="369" spans="1:10">
      <c r="A369" s="5" t="s">
        <v>332</v>
      </c>
      <c r="B369" s="6">
        <v>44931.855985023147</v>
      </c>
      <c r="C369" s="5" t="s">
        <v>70</v>
      </c>
      <c r="D369" s="7"/>
      <c r="E369" s="8"/>
      <c r="F369" s="9">
        <v>16961.8</v>
      </c>
      <c r="I369" s="10" t="s">
        <v>9</v>
      </c>
      <c r="J369" s="8" t="s">
        <v>71</v>
      </c>
    </row>
    <row r="370" spans="1:10">
      <c r="A370" s="5" t="s">
        <v>332</v>
      </c>
      <c r="B370" s="6">
        <v>44931.855985023147</v>
      </c>
      <c r="C370" s="5" t="s">
        <v>70</v>
      </c>
      <c r="D370" s="7"/>
      <c r="E370" s="8"/>
      <c r="F370" s="9">
        <v>30393.7</v>
      </c>
      <c r="I370" s="10" t="s">
        <v>9</v>
      </c>
      <c r="J370" s="5" t="s">
        <v>72</v>
      </c>
    </row>
    <row r="371" spans="1:10">
      <c r="A371" s="5" t="s">
        <v>332</v>
      </c>
      <c r="B371" s="6">
        <v>44931.855985023147</v>
      </c>
      <c r="C371" s="5" t="s">
        <v>70</v>
      </c>
      <c r="D371" s="7"/>
      <c r="E371" s="8"/>
      <c r="F371" s="9">
        <v>4943.3999999999996</v>
      </c>
      <c r="I371" s="10" t="s">
        <v>9</v>
      </c>
      <c r="J371" s="5" t="s">
        <v>96</v>
      </c>
    </row>
    <row r="372" spans="1:10">
      <c r="A372" s="5" t="s">
        <v>332</v>
      </c>
      <c r="B372" s="6">
        <v>44931.855985023147</v>
      </c>
      <c r="C372" s="5" t="s">
        <v>70</v>
      </c>
      <c r="D372" s="7"/>
      <c r="E372" s="8"/>
      <c r="F372" s="9">
        <v>9491.7999999999993</v>
      </c>
      <c r="I372" s="10" t="s">
        <v>9</v>
      </c>
      <c r="J372" s="8" t="s">
        <v>97</v>
      </c>
    </row>
    <row r="373" spans="1:10">
      <c r="A373" s="5" t="s">
        <v>332</v>
      </c>
      <c r="B373" s="6">
        <v>44931.855985023147</v>
      </c>
      <c r="C373" s="5" t="s">
        <v>70</v>
      </c>
      <c r="D373" s="7"/>
      <c r="E373" s="8"/>
      <c r="F373" s="9">
        <v>7640.7</v>
      </c>
      <c r="I373" s="10" t="s">
        <v>9</v>
      </c>
      <c r="J373" s="5" t="s">
        <v>98</v>
      </c>
    </row>
    <row r="374" spans="1:10">
      <c r="A374" s="5" t="s">
        <v>332</v>
      </c>
      <c r="B374" s="6">
        <v>44931.855985023147</v>
      </c>
      <c r="C374" s="5" t="s">
        <v>70</v>
      </c>
      <c r="D374" s="7"/>
      <c r="E374" s="8"/>
      <c r="F374" s="9">
        <v>28994.6</v>
      </c>
      <c r="I374" s="10" t="s">
        <v>9</v>
      </c>
      <c r="J374" s="8" t="s">
        <v>237</v>
      </c>
    </row>
    <row r="375" spans="1:10">
      <c r="A375" s="5" t="s">
        <v>332</v>
      </c>
      <c r="B375" s="6">
        <v>44931.855985023147</v>
      </c>
      <c r="C375" s="5" t="s">
        <v>70</v>
      </c>
      <c r="D375" s="7"/>
      <c r="E375" s="8"/>
      <c r="F375" s="9">
        <v>86985.3</v>
      </c>
      <c r="I375" s="10" t="s">
        <v>9</v>
      </c>
      <c r="J375" s="5" t="s">
        <v>80</v>
      </c>
    </row>
    <row r="376" spans="1:10">
      <c r="A376" s="5" t="s">
        <v>332</v>
      </c>
      <c r="B376" s="6">
        <v>44931.855985023147</v>
      </c>
      <c r="C376" s="5" t="s">
        <v>70</v>
      </c>
      <c r="D376" s="7"/>
      <c r="E376" s="8"/>
      <c r="F376" s="9">
        <v>1072.9000000000001</v>
      </c>
      <c r="I376" s="10" t="s">
        <v>9</v>
      </c>
      <c r="J376" s="8" t="s">
        <v>239</v>
      </c>
    </row>
    <row r="377" spans="1:10">
      <c r="A377" s="5" t="s">
        <v>332</v>
      </c>
      <c r="B377" s="6">
        <v>44931.855985023147</v>
      </c>
      <c r="C377" s="5" t="s">
        <v>70</v>
      </c>
      <c r="D377" s="7"/>
      <c r="E377" s="8"/>
      <c r="F377" s="9">
        <v>3466</v>
      </c>
      <c r="I377" s="10" t="s">
        <v>9</v>
      </c>
      <c r="J377" s="8" t="s">
        <v>73</v>
      </c>
    </row>
    <row r="378" spans="1:10">
      <c r="A378" s="5" t="s">
        <v>332</v>
      </c>
      <c r="B378" s="6">
        <v>44931.855985023147</v>
      </c>
      <c r="C378" s="5" t="s">
        <v>70</v>
      </c>
      <c r="D378" s="7"/>
      <c r="E378" s="8"/>
      <c r="F378" s="9">
        <v>6894.5</v>
      </c>
      <c r="I378" s="10" t="s">
        <v>9</v>
      </c>
      <c r="J378" s="8" t="s">
        <v>74</v>
      </c>
    </row>
    <row r="379" spans="1:10">
      <c r="A379" s="5" t="s">
        <v>332</v>
      </c>
      <c r="B379" s="6">
        <v>44931.855985023147</v>
      </c>
      <c r="C379" s="5" t="s">
        <v>82</v>
      </c>
      <c r="D379" s="7"/>
      <c r="E379" s="8"/>
      <c r="F379" s="9">
        <v>4029.6</v>
      </c>
      <c r="I379" s="10" t="s">
        <v>9</v>
      </c>
      <c r="J379" s="8" t="s">
        <v>75</v>
      </c>
    </row>
    <row r="380" spans="1:10">
      <c r="A380" s="5" t="s">
        <v>332</v>
      </c>
      <c r="B380" s="6">
        <v>44931.855985023147</v>
      </c>
      <c r="C380" s="5" t="s">
        <v>70</v>
      </c>
      <c r="D380" s="7"/>
      <c r="E380" s="8"/>
      <c r="F380" s="9">
        <v>23077.4</v>
      </c>
      <c r="I380" s="10" t="s">
        <v>9</v>
      </c>
      <c r="J380" s="8" t="s">
        <v>99</v>
      </c>
    </row>
    <row r="381" spans="1:10">
      <c r="A381" s="5" t="s">
        <v>332</v>
      </c>
      <c r="B381" s="6">
        <v>44931.855985023147</v>
      </c>
      <c r="C381" s="5" t="s">
        <v>70</v>
      </c>
      <c r="D381" s="7"/>
      <c r="E381" s="8"/>
      <c r="F381" s="9">
        <v>9178.7999999999993</v>
      </c>
      <c r="I381" s="10" t="s">
        <v>9</v>
      </c>
      <c r="J381" s="8" t="s">
        <v>94</v>
      </c>
    </row>
    <row r="382" spans="1:10">
      <c r="A382" s="5" t="s">
        <v>332</v>
      </c>
      <c r="B382" s="6">
        <v>44931.855985023147</v>
      </c>
      <c r="C382" s="5" t="s">
        <v>70</v>
      </c>
      <c r="D382" s="7"/>
      <c r="E382" s="8"/>
      <c r="F382" s="9">
        <v>17023.5</v>
      </c>
      <c r="I382" s="10" t="s">
        <v>9</v>
      </c>
      <c r="J382" s="8" t="s">
        <v>240</v>
      </c>
    </row>
    <row r="383" spans="1:10">
      <c r="A383" s="5" t="s">
        <v>332</v>
      </c>
      <c r="B383" s="6">
        <v>44931.855985023147</v>
      </c>
      <c r="C383" s="5" t="s">
        <v>70</v>
      </c>
      <c r="D383" s="7"/>
      <c r="E383" s="8"/>
      <c r="F383" s="9">
        <v>5577</v>
      </c>
      <c r="I383" s="10" t="s">
        <v>9</v>
      </c>
      <c r="J383" s="8" t="s">
        <v>100</v>
      </c>
    </row>
    <row r="384" spans="1:10">
      <c r="A384" s="5" t="s">
        <v>332</v>
      </c>
      <c r="B384" s="6">
        <v>44931.855985023147</v>
      </c>
      <c r="C384" s="5" t="s">
        <v>70</v>
      </c>
      <c r="D384" s="7"/>
      <c r="E384" s="8"/>
      <c r="F384" s="9">
        <v>175</v>
      </c>
      <c r="I384" s="10" t="s">
        <v>9</v>
      </c>
      <c r="J384" s="8" t="s">
        <v>76</v>
      </c>
    </row>
    <row r="385" spans="1:10">
      <c r="A385" s="5" t="s">
        <v>332</v>
      </c>
      <c r="B385" s="6">
        <v>44931.855985023147</v>
      </c>
      <c r="C385" s="5" t="s">
        <v>70</v>
      </c>
      <c r="D385" s="7"/>
      <c r="E385" s="8"/>
      <c r="F385" s="9">
        <v>5201.3999999999996</v>
      </c>
      <c r="I385" s="10" t="s">
        <v>9</v>
      </c>
      <c r="J385" s="8" t="s">
        <v>102</v>
      </c>
    </row>
    <row r="386" spans="1:10">
      <c r="A386" s="5" t="s">
        <v>332</v>
      </c>
      <c r="B386" s="6">
        <v>44931.855985023147</v>
      </c>
      <c r="C386" s="5" t="s">
        <v>70</v>
      </c>
      <c r="D386" s="7"/>
      <c r="E386" s="8"/>
      <c r="F386" s="9">
        <v>15727.2</v>
      </c>
      <c r="I386" s="10" t="s">
        <v>9</v>
      </c>
      <c r="J386" s="8" t="s">
        <v>103</v>
      </c>
    </row>
    <row r="387" spans="1:10">
      <c r="A387" s="5" t="s">
        <v>332</v>
      </c>
      <c r="B387" s="6">
        <v>44931.855985023147</v>
      </c>
      <c r="C387" s="5" t="s">
        <v>70</v>
      </c>
      <c r="D387" s="7"/>
      <c r="E387" s="8"/>
      <c r="F387" s="9">
        <v>6704.6</v>
      </c>
      <c r="I387" s="10" t="s">
        <v>9</v>
      </c>
      <c r="J387" s="8" t="s">
        <v>104</v>
      </c>
    </row>
    <row r="388" spans="1:10">
      <c r="A388" s="5" t="s">
        <v>332</v>
      </c>
      <c r="B388" s="6">
        <v>44931.855985023147</v>
      </c>
      <c r="C388" s="5" t="s">
        <v>70</v>
      </c>
      <c r="D388" s="7"/>
      <c r="E388" s="8"/>
      <c r="F388" s="9">
        <v>3720.6</v>
      </c>
      <c r="I388" s="10" t="s">
        <v>9</v>
      </c>
      <c r="J388" s="8" t="s">
        <v>105</v>
      </c>
    </row>
    <row r="389" spans="1:10">
      <c r="A389" s="5" t="s">
        <v>332</v>
      </c>
      <c r="B389" s="6">
        <v>44931.855985023147</v>
      </c>
      <c r="C389" s="5" t="s">
        <v>70</v>
      </c>
      <c r="D389" s="7"/>
      <c r="E389" s="8"/>
      <c r="F389" s="9">
        <v>32611.7</v>
      </c>
      <c r="I389" s="10" t="s">
        <v>9</v>
      </c>
      <c r="J389" s="8" t="s">
        <v>106</v>
      </c>
    </row>
    <row r="390" spans="1:10">
      <c r="A390" s="11" t="s">
        <v>22</v>
      </c>
      <c r="B390" s="3"/>
      <c r="C390" s="3"/>
      <c r="D390" s="19">
        <f>332482.59+30206.4</f>
        <v>362688.99000000005</v>
      </c>
      <c r="E390" s="8"/>
      <c r="F390" s="37">
        <f>SUM(F320:G389)</f>
        <v>362688.99</v>
      </c>
      <c r="H390" s="9"/>
      <c r="I390" s="10"/>
      <c r="J390" s="5"/>
    </row>
    <row r="391" spans="1:10">
      <c r="A391" s="13" t="s">
        <v>23</v>
      </c>
      <c r="B391" s="13" t="s">
        <v>24</v>
      </c>
      <c r="C391" s="13" t="s">
        <v>25</v>
      </c>
      <c r="D391" s="7"/>
      <c r="E391" s="8"/>
      <c r="H391" s="9"/>
      <c r="I391" s="10"/>
      <c r="J391" s="5"/>
    </row>
    <row r="392" spans="1:10" ht="15.75">
      <c r="D392" s="14">
        <v>112544699</v>
      </c>
    </row>
    <row r="393" spans="1:10" ht="15.75">
      <c r="D393" s="14">
        <v>112557002</v>
      </c>
    </row>
    <row r="395" spans="1:10">
      <c r="A395" s="1" t="s">
        <v>0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3" t="s">
        <v>363</v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95" t="s">
        <v>0</v>
      </c>
      <c r="B397" s="95" t="s">
        <v>2</v>
      </c>
      <c r="C397" s="95" t="s">
        <v>3</v>
      </c>
      <c r="D397" s="95" t="s">
        <v>4</v>
      </c>
      <c r="E397" s="95" t="s">
        <v>5</v>
      </c>
      <c r="F397" s="97" t="s">
        <v>6</v>
      </c>
      <c r="G397" s="98"/>
      <c r="H397" s="99"/>
      <c r="I397" s="95" t="s">
        <v>7</v>
      </c>
      <c r="J397" s="95" t="s">
        <v>8</v>
      </c>
    </row>
    <row r="398" spans="1:10">
      <c r="A398" s="96"/>
      <c r="B398" s="96"/>
      <c r="C398" s="96"/>
      <c r="D398" s="96"/>
      <c r="E398" s="96"/>
      <c r="F398" s="4" t="s">
        <v>9</v>
      </c>
      <c r="G398" s="4" t="s">
        <v>10</v>
      </c>
      <c r="H398" s="4" t="s">
        <v>11</v>
      </c>
      <c r="I398" s="96"/>
      <c r="J398" s="96"/>
    </row>
    <row r="399" spans="1:10">
      <c r="A399" s="5" t="s">
        <v>382</v>
      </c>
      <c r="B399" s="6">
        <v>44932.390816782405</v>
      </c>
      <c r="C399" s="5" t="s">
        <v>70</v>
      </c>
      <c r="D399" s="10"/>
      <c r="E399" s="8"/>
      <c r="F399" s="9">
        <v>7131.5</v>
      </c>
      <c r="I399" s="10" t="s">
        <v>9</v>
      </c>
      <c r="J399" s="8" t="s">
        <v>76</v>
      </c>
    </row>
    <row r="400" spans="1:10">
      <c r="A400" s="5" t="s">
        <v>382</v>
      </c>
      <c r="B400" s="6">
        <v>44932.390816782405</v>
      </c>
      <c r="C400" s="5" t="s">
        <v>70</v>
      </c>
      <c r="D400" s="10"/>
      <c r="E400" s="8"/>
      <c r="F400" s="9">
        <v>7997.5</v>
      </c>
      <c r="I400" s="10" t="s">
        <v>9</v>
      </c>
      <c r="J400" s="8" t="s">
        <v>101</v>
      </c>
    </row>
    <row r="401" spans="1:10">
      <c r="A401" s="11" t="s">
        <v>22</v>
      </c>
      <c r="B401" s="3"/>
      <c r="C401" s="3"/>
      <c r="D401" s="7"/>
      <c r="E401" s="8"/>
      <c r="F401" s="37">
        <f>SUM(F399:G400)</f>
        <v>15129</v>
      </c>
      <c r="H401" s="9"/>
      <c r="I401" s="10"/>
      <c r="J401" s="5"/>
    </row>
    <row r="402" spans="1:10" ht="15.75">
      <c r="A402" s="13" t="s">
        <v>23</v>
      </c>
      <c r="B402" s="13" t="s">
        <v>24</v>
      </c>
      <c r="C402" s="13" t="s">
        <v>25</v>
      </c>
      <c r="D402" s="14">
        <v>112544829</v>
      </c>
      <c r="E402" s="8"/>
      <c r="H402" s="9"/>
      <c r="I402" s="10"/>
      <c r="J402" s="5"/>
    </row>
    <row r="403" spans="1:10">
      <c r="A403" s="5"/>
      <c r="B403" s="6"/>
      <c r="C403" s="5"/>
      <c r="D403" s="7"/>
      <c r="E403" s="8"/>
      <c r="H403" s="9"/>
      <c r="I403" s="10"/>
      <c r="J403" s="5"/>
    </row>
    <row r="404" spans="1:10">
      <c r="A404" s="5"/>
      <c r="B404" s="6"/>
      <c r="C404" s="5"/>
      <c r="D404" s="7"/>
      <c r="E404" s="8"/>
      <c r="H404" s="9"/>
      <c r="I404" s="10"/>
      <c r="J404" s="5"/>
    </row>
    <row r="405" spans="1:10">
      <c r="A405" s="5" t="s">
        <v>383</v>
      </c>
      <c r="B405" s="6">
        <v>44932.881944108798</v>
      </c>
      <c r="C405" s="5" t="s">
        <v>70</v>
      </c>
      <c r="D405" s="7"/>
      <c r="E405" s="8"/>
      <c r="G405" s="9">
        <v>2902.99</v>
      </c>
      <c r="I405" s="10" t="s">
        <v>10</v>
      </c>
      <c r="J405" s="5" t="s">
        <v>80</v>
      </c>
    </row>
    <row r="406" spans="1:10">
      <c r="A406" s="5" t="s">
        <v>383</v>
      </c>
      <c r="B406" s="6">
        <v>44932.881944108798</v>
      </c>
      <c r="C406" s="5" t="s">
        <v>70</v>
      </c>
      <c r="D406" s="7"/>
      <c r="E406" s="8"/>
      <c r="G406" s="9">
        <v>204.42</v>
      </c>
      <c r="I406" s="10" t="s">
        <v>10</v>
      </c>
      <c r="J406" s="8" t="s">
        <v>103</v>
      </c>
    </row>
    <row r="407" spans="1:10">
      <c r="A407" s="5" t="s">
        <v>384</v>
      </c>
      <c r="B407" s="6">
        <v>44932.881944108798</v>
      </c>
      <c r="C407" s="5" t="s">
        <v>82</v>
      </c>
      <c r="D407" s="7">
        <v>57433</v>
      </c>
      <c r="E407" s="5" t="s">
        <v>89</v>
      </c>
      <c r="H407" s="9">
        <v>13872</v>
      </c>
      <c r="I407" s="5" t="s">
        <v>28</v>
      </c>
      <c r="J407" s="5" t="s">
        <v>80</v>
      </c>
    </row>
    <row r="408" spans="1:10">
      <c r="A408" s="5" t="s">
        <v>384</v>
      </c>
      <c r="B408" s="6">
        <v>44932.881944108798</v>
      </c>
      <c r="C408" s="5" t="s">
        <v>82</v>
      </c>
      <c r="D408" s="15">
        <v>45153085318</v>
      </c>
      <c r="E408" s="5" t="s">
        <v>83</v>
      </c>
      <c r="H408" s="9">
        <v>992</v>
      </c>
      <c r="I408" s="5" t="s">
        <v>28</v>
      </c>
      <c r="J408" s="5" t="s">
        <v>91</v>
      </c>
    </row>
    <row r="409" spans="1:10">
      <c r="A409" s="5" t="s">
        <v>383</v>
      </c>
      <c r="B409" s="6">
        <v>44932.881944108798</v>
      </c>
      <c r="C409" s="5" t="s">
        <v>70</v>
      </c>
      <c r="D409" s="15">
        <v>45173148898</v>
      </c>
      <c r="E409" s="5" t="s">
        <v>83</v>
      </c>
      <c r="H409" s="9">
        <v>2340</v>
      </c>
      <c r="I409" s="5" t="s">
        <v>28</v>
      </c>
      <c r="J409" s="5" t="s">
        <v>80</v>
      </c>
    </row>
    <row r="410" spans="1:10">
      <c r="A410" s="5" t="s">
        <v>383</v>
      </c>
      <c r="B410" s="6">
        <v>44932.881944108798</v>
      </c>
      <c r="C410" s="5" t="s">
        <v>70</v>
      </c>
      <c r="D410" s="15">
        <v>45123217682</v>
      </c>
      <c r="E410" s="5" t="s">
        <v>83</v>
      </c>
      <c r="H410" s="9">
        <v>18993</v>
      </c>
      <c r="I410" s="5" t="s">
        <v>28</v>
      </c>
      <c r="J410" s="5" t="s">
        <v>80</v>
      </c>
    </row>
    <row r="411" spans="1:10">
      <c r="A411" s="5" t="s">
        <v>383</v>
      </c>
      <c r="B411" s="6">
        <v>44932.881944108798</v>
      </c>
      <c r="C411" s="5" t="s">
        <v>70</v>
      </c>
      <c r="D411" s="15">
        <v>45163176215</v>
      </c>
      <c r="E411" s="5" t="s">
        <v>83</v>
      </c>
      <c r="H411" s="9">
        <v>13295.1</v>
      </c>
      <c r="I411" s="5" t="s">
        <v>28</v>
      </c>
      <c r="J411" s="5" t="s">
        <v>80</v>
      </c>
    </row>
    <row r="412" spans="1:10">
      <c r="A412" s="5" t="s">
        <v>383</v>
      </c>
      <c r="B412" s="6">
        <v>44932.881944108798</v>
      </c>
      <c r="C412" s="5" t="s">
        <v>70</v>
      </c>
      <c r="D412" s="15">
        <v>45133090160</v>
      </c>
      <c r="E412" s="5" t="s">
        <v>83</v>
      </c>
      <c r="H412" s="9">
        <v>9600</v>
      </c>
      <c r="I412" s="5" t="s">
        <v>28</v>
      </c>
      <c r="J412" s="5" t="s">
        <v>80</v>
      </c>
    </row>
    <row r="413" spans="1:10">
      <c r="A413" s="5" t="s">
        <v>383</v>
      </c>
      <c r="B413" s="6">
        <v>44932.881944108798</v>
      </c>
      <c r="C413" s="5" t="s">
        <v>70</v>
      </c>
      <c r="D413" s="15">
        <v>52516628523</v>
      </c>
      <c r="E413" s="5" t="s">
        <v>83</v>
      </c>
      <c r="H413" s="9">
        <v>888</v>
      </c>
      <c r="I413" s="5" t="s">
        <v>28</v>
      </c>
      <c r="J413" s="5" t="s">
        <v>80</v>
      </c>
    </row>
    <row r="414" spans="1:10">
      <c r="A414" s="5" t="s">
        <v>383</v>
      </c>
      <c r="B414" s="6">
        <v>44932.881944108798</v>
      </c>
      <c r="C414" s="5" t="s">
        <v>70</v>
      </c>
      <c r="D414" s="15">
        <v>52516628525</v>
      </c>
      <c r="E414" s="5" t="s">
        <v>83</v>
      </c>
      <c r="H414" s="9">
        <v>625.29999999999995</v>
      </c>
      <c r="I414" s="5" t="s">
        <v>28</v>
      </c>
      <c r="J414" s="5" t="s">
        <v>80</v>
      </c>
    </row>
    <row r="415" spans="1:10">
      <c r="A415" s="5" t="s">
        <v>383</v>
      </c>
      <c r="B415" s="6">
        <v>44932.881944108798</v>
      </c>
      <c r="C415" s="5" t="s">
        <v>70</v>
      </c>
      <c r="D415" s="15">
        <v>52516628527</v>
      </c>
      <c r="E415" s="5" t="s">
        <v>83</v>
      </c>
      <c r="H415" s="9">
        <v>214.8</v>
      </c>
      <c r="I415" s="5" t="s">
        <v>28</v>
      </c>
      <c r="J415" s="5" t="s">
        <v>80</v>
      </c>
    </row>
    <row r="416" spans="1:10">
      <c r="A416" s="5" t="s">
        <v>383</v>
      </c>
      <c r="B416" s="6">
        <v>44932.881944108798</v>
      </c>
      <c r="C416" s="5" t="s">
        <v>70</v>
      </c>
      <c r="D416" s="15">
        <v>52516628529</v>
      </c>
      <c r="E416" s="5" t="s">
        <v>83</v>
      </c>
      <c r="H416" s="9">
        <v>503</v>
      </c>
      <c r="I416" s="5" t="s">
        <v>28</v>
      </c>
      <c r="J416" s="5" t="s">
        <v>80</v>
      </c>
    </row>
    <row r="417" spans="1:10">
      <c r="A417" s="5" t="s">
        <v>383</v>
      </c>
      <c r="B417" s="6">
        <v>44932.881944108798</v>
      </c>
      <c r="C417" s="5" t="s">
        <v>70</v>
      </c>
      <c r="D417" s="7">
        <v>57401</v>
      </c>
      <c r="E417" s="5" t="s">
        <v>89</v>
      </c>
      <c r="H417" s="9">
        <v>18930.400000000001</v>
      </c>
      <c r="I417" s="5" t="s">
        <v>28</v>
      </c>
      <c r="J417" s="5" t="s">
        <v>80</v>
      </c>
    </row>
    <row r="418" spans="1:10">
      <c r="A418" s="5" t="s">
        <v>383</v>
      </c>
      <c r="B418" s="6">
        <v>44932.881944108798</v>
      </c>
      <c r="C418" s="5" t="s">
        <v>70</v>
      </c>
      <c r="D418" s="15">
        <v>45123217442</v>
      </c>
      <c r="E418" s="5" t="s">
        <v>83</v>
      </c>
      <c r="H418" s="9">
        <v>10028.92</v>
      </c>
      <c r="I418" s="5" t="s">
        <v>28</v>
      </c>
      <c r="J418" s="8" t="s">
        <v>84</v>
      </c>
    </row>
    <row r="419" spans="1:10">
      <c r="A419" s="5" t="s">
        <v>383</v>
      </c>
      <c r="B419" s="6">
        <v>44932.881944108798</v>
      </c>
      <c r="C419" s="5" t="s">
        <v>70</v>
      </c>
      <c r="D419" s="7">
        <v>57461</v>
      </c>
      <c r="E419" s="5" t="s">
        <v>89</v>
      </c>
      <c r="H419" s="9">
        <v>4176</v>
      </c>
      <c r="I419" s="5" t="s">
        <v>28</v>
      </c>
      <c r="J419" s="5" t="s">
        <v>80</v>
      </c>
    </row>
    <row r="420" spans="1:10">
      <c r="A420" s="5" t="s">
        <v>383</v>
      </c>
      <c r="B420" s="6">
        <v>44932.881944108798</v>
      </c>
      <c r="C420" s="5" t="s">
        <v>70</v>
      </c>
      <c r="D420" s="7">
        <v>57491</v>
      </c>
      <c r="E420" s="5" t="s">
        <v>89</v>
      </c>
      <c r="H420" s="9">
        <v>33045.300000000003</v>
      </c>
      <c r="I420" s="5" t="s">
        <v>28</v>
      </c>
      <c r="J420" s="5" t="s">
        <v>80</v>
      </c>
    </row>
    <row r="421" spans="1:10">
      <c r="A421" s="5" t="s">
        <v>383</v>
      </c>
      <c r="B421" s="6">
        <v>44932.881944108798</v>
      </c>
      <c r="C421" s="5" t="s">
        <v>70</v>
      </c>
      <c r="D421" s="15">
        <v>45123217442</v>
      </c>
      <c r="E421" s="5" t="s">
        <v>83</v>
      </c>
      <c r="H421" s="9">
        <v>7122.48</v>
      </c>
      <c r="I421" s="5" t="s">
        <v>28</v>
      </c>
      <c r="J421" s="8" t="s">
        <v>84</v>
      </c>
    </row>
    <row r="422" spans="1:10">
      <c r="A422" s="5" t="s">
        <v>383</v>
      </c>
      <c r="B422" s="6">
        <v>44932.881944108798</v>
      </c>
      <c r="C422" s="5" t="s">
        <v>70</v>
      </c>
      <c r="D422" s="15">
        <v>45123217442</v>
      </c>
      <c r="E422" s="5" t="s">
        <v>83</v>
      </c>
      <c r="H422" s="9">
        <v>8147.34</v>
      </c>
      <c r="I422" s="5" t="s">
        <v>28</v>
      </c>
      <c r="J422" s="8" t="s">
        <v>84</v>
      </c>
    </row>
    <row r="423" spans="1:10">
      <c r="A423" s="5" t="s">
        <v>383</v>
      </c>
      <c r="B423" s="6">
        <v>44932.881944108798</v>
      </c>
      <c r="C423" s="5" t="s">
        <v>70</v>
      </c>
      <c r="D423" s="15">
        <v>45143457302</v>
      </c>
      <c r="E423" s="5" t="s">
        <v>83</v>
      </c>
      <c r="H423" s="9">
        <v>964.8</v>
      </c>
      <c r="I423" s="5" t="s">
        <v>28</v>
      </c>
      <c r="J423" s="5" t="s">
        <v>80</v>
      </c>
    </row>
    <row r="424" spans="1:10">
      <c r="A424" s="5" t="s">
        <v>383</v>
      </c>
      <c r="B424" s="6">
        <v>44932.881944108798</v>
      </c>
      <c r="C424" s="5" t="s">
        <v>70</v>
      </c>
      <c r="D424" s="15">
        <v>45123217442</v>
      </c>
      <c r="E424" s="5" t="s">
        <v>83</v>
      </c>
      <c r="H424" s="9">
        <v>5732.08</v>
      </c>
      <c r="I424" s="5" t="s">
        <v>28</v>
      </c>
      <c r="J424" s="8" t="s">
        <v>84</v>
      </c>
    </row>
    <row r="425" spans="1:10">
      <c r="A425" s="5" t="s">
        <v>383</v>
      </c>
      <c r="B425" s="6">
        <v>44932.881944108798</v>
      </c>
      <c r="C425" s="5" t="s">
        <v>70</v>
      </c>
      <c r="D425" s="15">
        <v>45123217442</v>
      </c>
      <c r="E425" s="5" t="s">
        <v>83</v>
      </c>
      <c r="H425" s="9">
        <v>4051.99</v>
      </c>
      <c r="I425" s="5" t="s">
        <v>28</v>
      </c>
      <c r="J425" s="8" t="s">
        <v>84</v>
      </c>
    </row>
    <row r="426" spans="1:10">
      <c r="A426" s="5" t="s">
        <v>383</v>
      </c>
      <c r="B426" s="6">
        <v>44932.881944108798</v>
      </c>
      <c r="C426" s="5" t="s">
        <v>70</v>
      </c>
      <c r="D426" s="15">
        <v>52216747102</v>
      </c>
      <c r="E426" s="5" t="s">
        <v>83</v>
      </c>
      <c r="H426" s="9">
        <v>4264.5600000000004</v>
      </c>
      <c r="I426" s="5" t="s">
        <v>28</v>
      </c>
      <c r="J426" s="5" t="s">
        <v>80</v>
      </c>
    </row>
    <row r="427" spans="1:10">
      <c r="A427" s="5" t="s">
        <v>383</v>
      </c>
      <c r="B427" s="6">
        <v>44932.881944108798</v>
      </c>
      <c r="C427" s="5" t="s">
        <v>70</v>
      </c>
      <c r="D427" s="7">
        <v>145551</v>
      </c>
      <c r="E427" s="5" t="s">
        <v>89</v>
      </c>
      <c r="H427" s="9">
        <v>1242.74</v>
      </c>
      <c r="I427" s="5" t="s">
        <v>28</v>
      </c>
      <c r="J427" s="8" t="s">
        <v>92</v>
      </c>
    </row>
    <row r="428" spans="1:10">
      <c r="A428" s="5" t="s">
        <v>383</v>
      </c>
      <c r="B428" s="6">
        <v>44932.881944108798</v>
      </c>
      <c r="C428" s="5" t="s">
        <v>70</v>
      </c>
      <c r="D428" s="15">
        <v>45153081965</v>
      </c>
      <c r="E428" s="5" t="s">
        <v>83</v>
      </c>
      <c r="H428" s="9">
        <v>446.22</v>
      </c>
      <c r="I428" s="5" t="s">
        <v>28</v>
      </c>
      <c r="J428" s="8" t="s">
        <v>84</v>
      </c>
    </row>
    <row r="429" spans="1:10">
      <c r="A429" s="5" t="s">
        <v>383</v>
      </c>
      <c r="B429" s="6">
        <v>44932.881944108798</v>
      </c>
      <c r="C429" s="5" t="s">
        <v>70</v>
      </c>
      <c r="D429" s="15">
        <v>45153081965</v>
      </c>
      <c r="E429" s="5" t="s">
        <v>83</v>
      </c>
      <c r="H429" s="9">
        <v>350.22</v>
      </c>
      <c r="I429" s="5" t="s">
        <v>28</v>
      </c>
      <c r="J429" s="8" t="s">
        <v>84</v>
      </c>
    </row>
    <row r="430" spans="1:10">
      <c r="A430" s="5" t="s">
        <v>383</v>
      </c>
      <c r="B430" s="6">
        <v>44932.881944108798</v>
      </c>
      <c r="C430" s="5" t="s">
        <v>70</v>
      </c>
      <c r="D430" s="15">
        <v>45153081965</v>
      </c>
      <c r="E430" s="5" t="s">
        <v>83</v>
      </c>
      <c r="H430" s="9">
        <v>288</v>
      </c>
      <c r="I430" s="5" t="s">
        <v>28</v>
      </c>
      <c r="J430" s="8" t="s">
        <v>84</v>
      </c>
    </row>
    <row r="431" spans="1:10">
      <c r="A431" s="5" t="s">
        <v>383</v>
      </c>
      <c r="B431" s="6">
        <v>44932.881944108798</v>
      </c>
      <c r="C431" s="5" t="s">
        <v>70</v>
      </c>
      <c r="D431" s="15">
        <v>45153081965</v>
      </c>
      <c r="E431" s="5" t="s">
        <v>83</v>
      </c>
      <c r="H431" s="9">
        <v>743.7</v>
      </c>
      <c r="I431" s="5" t="s">
        <v>28</v>
      </c>
      <c r="J431" s="8" t="s">
        <v>84</v>
      </c>
    </row>
    <row r="432" spans="1:10">
      <c r="A432" s="5" t="s">
        <v>383</v>
      </c>
      <c r="B432" s="6">
        <v>44932.881944108798</v>
      </c>
      <c r="C432" s="5" t="s">
        <v>70</v>
      </c>
      <c r="D432" s="15">
        <v>45153081965</v>
      </c>
      <c r="E432" s="5" t="s">
        <v>83</v>
      </c>
      <c r="H432" s="9">
        <v>498.96</v>
      </c>
      <c r="I432" s="5" t="s">
        <v>28</v>
      </c>
      <c r="J432" s="8" t="s">
        <v>84</v>
      </c>
    </row>
    <row r="433" spans="1:10">
      <c r="A433" s="5" t="s">
        <v>383</v>
      </c>
      <c r="B433" s="6">
        <v>44932.881944108798</v>
      </c>
      <c r="C433" s="5" t="s">
        <v>70</v>
      </c>
      <c r="D433" s="7">
        <v>65215</v>
      </c>
      <c r="E433" s="5" t="s">
        <v>89</v>
      </c>
      <c r="H433" s="9">
        <v>726</v>
      </c>
      <c r="I433" s="5" t="s">
        <v>28</v>
      </c>
      <c r="J433" s="5" t="s">
        <v>91</v>
      </c>
    </row>
    <row r="434" spans="1:10">
      <c r="A434" s="5" t="s">
        <v>383</v>
      </c>
      <c r="B434" s="6">
        <v>44932.881944108798</v>
      </c>
      <c r="C434" s="5" t="s">
        <v>70</v>
      </c>
      <c r="D434" s="7">
        <v>74494</v>
      </c>
      <c r="E434" s="5" t="s">
        <v>89</v>
      </c>
      <c r="H434" s="9">
        <v>699.84</v>
      </c>
      <c r="I434" s="5" t="s">
        <v>28</v>
      </c>
      <c r="J434" s="5" t="s">
        <v>91</v>
      </c>
    </row>
    <row r="435" spans="1:10">
      <c r="A435" s="5" t="s">
        <v>383</v>
      </c>
      <c r="B435" s="6">
        <v>44932.881944108798</v>
      </c>
      <c r="C435" s="5" t="s">
        <v>70</v>
      </c>
      <c r="D435" s="15">
        <v>45143453370</v>
      </c>
      <c r="E435" s="5" t="s">
        <v>83</v>
      </c>
      <c r="H435" s="9">
        <v>4079</v>
      </c>
      <c r="I435" s="5" t="s">
        <v>28</v>
      </c>
      <c r="J435" s="5" t="s">
        <v>91</v>
      </c>
    </row>
    <row r="436" spans="1:10">
      <c r="A436" s="5" t="s">
        <v>383</v>
      </c>
      <c r="B436" s="6">
        <v>44932.881944108798</v>
      </c>
      <c r="C436" s="5" t="s">
        <v>70</v>
      </c>
      <c r="D436" s="15">
        <v>45143455314</v>
      </c>
      <c r="E436" s="5" t="s">
        <v>83</v>
      </c>
      <c r="H436" s="9">
        <v>649.28</v>
      </c>
      <c r="I436" s="5" t="s">
        <v>28</v>
      </c>
      <c r="J436" s="8" t="s">
        <v>84</v>
      </c>
    </row>
    <row r="437" spans="1:10">
      <c r="A437" s="5" t="s">
        <v>383</v>
      </c>
      <c r="B437" s="6">
        <v>44932.881944108798</v>
      </c>
      <c r="C437" s="5" t="s">
        <v>70</v>
      </c>
      <c r="D437" s="15">
        <v>45143455314</v>
      </c>
      <c r="E437" s="5" t="s">
        <v>83</v>
      </c>
      <c r="H437" s="9">
        <v>384</v>
      </c>
      <c r="I437" s="5" t="s">
        <v>28</v>
      </c>
      <c r="J437" s="8" t="s">
        <v>84</v>
      </c>
    </row>
    <row r="438" spans="1:10">
      <c r="A438" s="5" t="s">
        <v>383</v>
      </c>
      <c r="B438" s="6">
        <v>44932.881944108798</v>
      </c>
      <c r="C438" s="5" t="s">
        <v>70</v>
      </c>
      <c r="D438" s="15">
        <v>451434553141</v>
      </c>
      <c r="E438" s="5" t="s">
        <v>83</v>
      </c>
      <c r="H438" s="9">
        <v>384</v>
      </c>
      <c r="I438" s="5" t="s">
        <v>28</v>
      </c>
      <c r="J438" s="8" t="s">
        <v>84</v>
      </c>
    </row>
    <row r="439" spans="1:10">
      <c r="A439" s="5" t="s">
        <v>383</v>
      </c>
      <c r="B439" s="6">
        <v>44932.881944108798</v>
      </c>
      <c r="C439" s="5" t="s">
        <v>70</v>
      </c>
      <c r="D439" s="15">
        <v>45153082270</v>
      </c>
      <c r="E439" s="5" t="s">
        <v>83</v>
      </c>
      <c r="H439" s="9">
        <v>1194.7</v>
      </c>
      <c r="I439" s="5" t="s">
        <v>28</v>
      </c>
      <c r="J439" s="5" t="s">
        <v>91</v>
      </c>
    </row>
    <row r="440" spans="1:10">
      <c r="A440" s="5" t="s">
        <v>383</v>
      </c>
      <c r="B440" s="6">
        <v>44932.881944108798</v>
      </c>
      <c r="C440" s="5" t="s">
        <v>70</v>
      </c>
      <c r="D440" s="15">
        <v>45133088556</v>
      </c>
      <c r="E440" s="5" t="s">
        <v>83</v>
      </c>
      <c r="H440" s="9">
        <v>2596.8000000000002</v>
      </c>
      <c r="I440" s="5" t="s">
        <v>28</v>
      </c>
      <c r="J440" s="5" t="s">
        <v>91</v>
      </c>
    </row>
    <row r="441" spans="1:10">
      <c r="A441" s="5" t="s">
        <v>383</v>
      </c>
      <c r="B441" s="6">
        <v>44932.881944108798</v>
      </c>
      <c r="C441" s="5" t="s">
        <v>70</v>
      </c>
      <c r="D441" s="15">
        <v>45123219201</v>
      </c>
      <c r="E441" s="5" t="s">
        <v>83</v>
      </c>
      <c r="H441" s="9">
        <v>244.61</v>
      </c>
      <c r="I441" s="5" t="s">
        <v>28</v>
      </c>
      <c r="J441" s="5" t="s">
        <v>91</v>
      </c>
    </row>
    <row r="442" spans="1:10">
      <c r="A442" s="5" t="s">
        <v>383</v>
      </c>
      <c r="B442" s="6">
        <v>44932.881944108798</v>
      </c>
      <c r="C442" s="5" t="s">
        <v>70</v>
      </c>
      <c r="D442" s="15">
        <v>45153083656</v>
      </c>
      <c r="E442" s="5" t="s">
        <v>83</v>
      </c>
      <c r="H442" s="9">
        <v>433.96</v>
      </c>
      <c r="I442" s="5" t="s">
        <v>28</v>
      </c>
      <c r="J442" s="5" t="s">
        <v>91</v>
      </c>
    </row>
    <row r="443" spans="1:10">
      <c r="A443" s="5" t="s">
        <v>383</v>
      </c>
      <c r="B443" s="6">
        <v>44932.881944108798</v>
      </c>
      <c r="C443" s="5" t="s">
        <v>70</v>
      </c>
      <c r="D443" s="15">
        <v>45113237688</v>
      </c>
      <c r="E443" s="5" t="s">
        <v>83</v>
      </c>
      <c r="H443" s="9">
        <v>462.4</v>
      </c>
      <c r="I443" s="5" t="s">
        <v>28</v>
      </c>
      <c r="J443" s="5" t="s">
        <v>91</v>
      </c>
    </row>
    <row r="444" spans="1:10">
      <c r="A444" s="5" t="s">
        <v>383</v>
      </c>
      <c r="B444" s="6">
        <v>44932.881944108798</v>
      </c>
      <c r="C444" s="5" t="s">
        <v>70</v>
      </c>
      <c r="D444" s="15">
        <v>45163178345</v>
      </c>
      <c r="E444" s="5" t="s">
        <v>83</v>
      </c>
      <c r="H444" s="9">
        <v>240</v>
      </c>
      <c r="I444" s="5" t="s">
        <v>28</v>
      </c>
      <c r="J444" s="5" t="s">
        <v>91</v>
      </c>
    </row>
    <row r="445" spans="1:10">
      <c r="A445" s="5" t="s">
        <v>383</v>
      </c>
      <c r="B445" s="6">
        <v>44932.881944108798</v>
      </c>
      <c r="C445" s="5" t="s">
        <v>70</v>
      </c>
      <c r="D445" s="7">
        <v>149822</v>
      </c>
      <c r="E445" s="5" t="s">
        <v>89</v>
      </c>
      <c r="H445" s="9">
        <v>145.43</v>
      </c>
      <c r="I445" s="5" t="s">
        <v>28</v>
      </c>
      <c r="J445" s="5" t="s">
        <v>91</v>
      </c>
    </row>
    <row r="446" spans="1:10">
      <c r="A446" s="5" t="s">
        <v>383</v>
      </c>
      <c r="B446" s="6">
        <v>44932.881944108798</v>
      </c>
      <c r="C446" s="5" t="s">
        <v>70</v>
      </c>
      <c r="D446" s="15">
        <v>45153078883</v>
      </c>
      <c r="E446" s="5" t="s">
        <v>83</v>
      </c>
      <c r="H446" s="9">
        <v>81</v>
      </c>
      <c r="I446" s="5" t="s">
        <v>28</v>
      </c>
      <c r="J446" s="5" t="s">
        <v>91</v>
      </c>
    </row>
    <row r="447" spans="1:10">
      <c r="A447" s="5" t="s">
        <v>383</v>
      </c>
      <c r="B447" s="6">
        <v>44932.881944108798</v>
      </c>
      <c r="C447" s="5" t="s">
        <v>70</v>
      </c>
      <c r="D447" s="15">
        <v>51317300123</v>
      </c>
      <c r="E447" s="5" t="s">
        <v>83</v>
      </c>
      <c r="H447" s="9">
        <v>8093.45</v>
      </c>
      <c r="I447" s="5" t="s">
        <v>28</v>
      </c>
      <c r="J447" s="5" t="s">
        <v>80</v>
      </c>
    </row>
    <row r="448" spans="1:10">
      <c r="A448" s="5" t="s">
        <v>383</v>
      </c>
      <c r="B448" s="6">
        <v>44932.881944108798</v>
      </c>
      <c r="C448" s="5" t="s">
        <v>70</v>
      </c>
      <c r="D448" s="15">
        <v>45153082589</v>
      </c>
      <c r="E448" s="5" t="s">
        <v>83</v>
      </c>
      <c r="H448" s="9">
        <v>10000</v>
      </c>
      <c r="I448" s="5" t="s">
        <v>28</v>
      </c>
      <c r="J448" s="5" t="s">
        <v>87</v>
      </c>
    </row>
    <row r="449" spans="1:10">
      <c r="A449" s="5" t="s">
        <v>383</v>
      </c>
      <c r="B449" s="6">
        <v>44932.881944108798</v>
      </c>
      <c r="C449" s="5" t="s">
        <v>70</v>
      </c>
      <c r="D449" s="15">
        <v>45123221165</v>
      </c>
      <c r="E449" s="5" t="s">
        <v>83</v>
      </c>
      <c r="H449" s="9">
        <v>830.5</v>
      </c>
      <c r="I449" s="5" t="s">
        <v>28</v>
      </c>
      <c r="J449" s="5" t="s">
        <v>80</v>
      </c>
    </row>
    <row r="450" spans="1:10">
      <c r="A450" s="5" t="s">
        <v>383</v>
      </c>
      <c r="B450" s="6">
        <v>44932.881944108798</v>
      </c>
      <c r="C450" s="5" t="s">
        <v>70</v>
      </c>
      <c r="D450" s="15">
        <v>52616641228</v>
      </c>
      <c r="E450" s="5" t="s">
        <v>83</v>
      </c>
      <c r="H450" s="9">
        <v>2400</v>
      </c>
      <c r="I450" s="5" t="s">
        <v>28</v>
      </c>
      <c r="J450" s="5" t="s">
        <v>91</v>
      </c>
    </row>
    <row r="451" spans="1:10">
      <c r="A451" s="5" t="s">
        <v>383</v>
      </c>
      <c r="B451" s="6">
        <v>44932.881944108798</v>
      </c>
      <c r="C451" s="5" t="s">
        <v>70</v>
      </c>
      <c r="D451" s="15">
        <v>45133089890</v>
      </c>
      <c r="E451" s="5" t="s">
        <v>83</v>
      </c>
      <c r="H451" s="9">
        <v>5444.71</v>
      </c>
      <c r="I451" s="5" t="s">
        <v>28</v>
      </c>
      <c r="J451" s="5" t="s">
        <v>91</v>
      </c>
    </row>
    <row r="452" spans="1:10">
      <c r="A452" s="5" t="s">
        <v>383</v>
      </c>
      <c r="B452" s="6">
        <v>44932.881944108798</v>
      </c>
      <c r="C452" s="5" t="s">
        <v>70</v>
      </c>
      <c r="D452" s="15">
        <v>45133090453</v>
      </c>
      <c r="E452" s="5" t="s">
        <v>83</v>
      </c>
      <c r="H452" s="9">
        <v>705</v>
      </c>
      <c r="I452" s="5" t="s">
        <v>28</v>
      </c>
      <c r="J452" s="5" t="s">
        <v>91</v>
      </c>
    </row>
    <row r="453" spans="1:10">
      <c r="A453" s="5" t="s">
        <v>383</v>
      </c>
      <c r="B453" s="6">
        <v>44932.881944108798</v>
      </c>
      <c r="C453" s="5" t="s">
        <v>70</v>
      </c>
      <c r="D453" s="15">
        <v>45163178901</v>
      </c>
      <c r="E453" s="5" t="s">
        <v>83</v>
      </c>
      <c r="H453" s="9">
        <v>1205.1600000000001</v>
      </c>
      <c r="I453" s="5" t="s">
        <v>28</v>
      </c>
      <c r="J453" s="5" t="s">
        <v>91</v>
      </c>
    </row>
    <row r="454" spans="1:10">
      <c r="A454" s="5" t="s">
        <v>383</v>
      </c>
      <c r="B454" s="6">
        <v>44932.881944108798</v>
      </c>
      <c r="C454" s="5" t="s">
        <v>70</v>
      </c>
      <c r="D454" s="15">
        <v>82930290418</v>
      </c>
      <c r="E454" s="5" t="s">
        <v>83</v>
      </c>
      <c r="H454" s="9">
        <v>1082.1600000000001</v>
      </c>
      <c r="I454" s="5" t="s">
        <v>28</v>
      </c>
      <c r="J454" s="5" t="s">
        <v>91</v>
      </c>
    </row>
    <row r="455" spans="1:10">
      <c r="A455" s="5" t="s">
        <v>383</v>
      </c>
      <c r="B455" s="6">
        <v>44932.881944108798</v>
      </c>
      <c r="C455" s="5" t="s">
        <v>70</v>
      </c>
      <c r="D455" s="15">
        <v>45163179277</v>
      </c>
      <c r="E455" s="5" t="s">
        <v>83</v>
      </c>
      <c r="H455" s="9">
        <v>2632.5</v>
      </c>
      <c r="I455" s="5" t="s">
        <v>28</v>
      </c>
      <c r="J455" s="5" t="s">
        <v>91</v>
      </c>
    </row>
    <row r="456" spans="1:10">
      <c r="A456" s="5" t="s">
        <v>383</v>
      </c>
      <c r="B456" s="6">
        <v>44932.881944108798</v>
      </c>
      <c r="C456" s="5" t="s">
        <v>70</v>
      </c>
      <c r="D456" s="15">
        <v>45133091232</v>
      </c>
      <c r="E456" s="5" t="s">
        <v>83</v>
      </c>
      <c r="H456" s="9">
        <v>360.26</v>
      </c>
      <c r="I456" s="5" t="s">
        <v>28</v>
      </c>
      <c r="J456" s="5" t="s">
        <v>91</v>
      </c>
    </row>
    <row r="457" spans="1:10">
      <c r="A457" s="5" t="s">
        <v>383</v>
      </c>
      <c r="B457" s="6">
        <v>44932.881944108798</v>
      </c>
      <c r="C457" s="5" t="s">
        <v>70</v>
      </c>
      <c r="D457" s="15">
        <v>52316646405</v>
      </c>
      <c r="E457" s="5" t="s">
        <v>83</v>
      </c>
      <c r="H457" s="9">
        <v>2799.8</v>
      </c>
      <c r="I457" s="5" t="s">
        <v>28</v>
      </c>
      <c r="J457" s="5" t="s">
        <v>91</v>
      </c>
    </row>
    <row r="458" spans="1:10">
      <c r="A458" s="5" t="s">
        <v>383</v>
      </c>
      <c r="B458" s="6">
        <v>44932.881944108798</v>
      </c>
      <c r="C458" s="5" t="s">
        <v>70</v>
      </c>
      <c r="D458" s="15">
        <v>45163179428</v>
      </c>
      <c r="E458" s="5" t="s">
        <v>83</v>
      </c>
      <c r="H458" s="9">
        <v>999.12</v>
      </c>
      <c r="I458" s="5" t="s">
        <v>28</v>
      </c>
      <c r="J458" s="5" t="s">
        <v>91</v>
      </c>
    </row>
    <row r="459" spans="1:10">
      <c r="A459" s="5" t="s">
        <v>383</v>
      </c>
      <c r="B459" s="6">
        <v>44932.881944108798</v>
      </c>
      <c r="C459" s="5" t="s">
        <v>70</v>
      </c>
      <c r="D459" s="15">
        <v>45113239038</v>
      </c>
      <c r="E459" s="5" t="s">
        <v>83</v>
      </c>
      <c r="H459" s="9">
        <v>395.92</v>
      </c>
      <c r="I459" s="5" t="s">
        <v>28</v>
      </c>
      <c r="J459" s="5" t="s">
        <v>91</v>
      </c>
    </row>
    <row r="460" spans="1:10">
      <c r="A460" s="5" t="s">
        <v>383</v>
      </c>
      <c r="B460" s="6">
        <v>44932.881944108798</v>
      </c>
      <c r="C460" s="5" t="s">
        <v>70</v>
      </c>
      <c r="D460" s="15">
        <v>45153085499</v>
      </c>
      <c r="E460" s="5" t="s">
        <v>83</v>
      </c>
      <c r="H460" s="9">
        <v>331.94</v>
      </c>
      <c r="I460" s="5" t="s">
        <v>28</v>
      </c>
      <c r="J460" s="5" t="s">
        <v>91</v>
      </c>
    </row>
    <row r="461" spans="1:10">
      <c r="A461" s="5" t="s">
        <v>383</v>
      </c>
      <c r="B461" s="6">
        <v>44932.881944108798</v>
      </c>
      <c r="C461" s="5" t="s">
        <v>70</v>
      </c>
      <c r="D461" s="15">
        <v>45123221371</v>
      </c>
      <c r="E461" s="5" t="s">
        <v>83</v>
      </c>
      <c r="H461" s="9">
        <v>251.5</v>
      </c>
      <c r="I461" s="5" t="s">
        <v>28</v>
      </c>
      <c r="J461" s="5" t="s">
        <v>91</v>
      </c>
    </row>
    <row r="462" spans="1:10">
      <c r="A462" s="5" t="s">
        <v>383</v>
      </c>
      <c r="B462" s="6">
        <v>44932.881944108798</v>
      </c>
      <c r="C462" s="5" t="s">
        <v>70</v>
      </c>
      <c r="D462" s="15">
        <v>45113238636</v>
      </c>
      <c r="E462" s="5" t="s">
        <v>83</v>
      </c>
      <c r="H462" s="9">
        <v>1434.12</v>
      </c>
      <c r="I462" s="5" t="s">
        <v>28</v>
      </c>
      <c r="J462" s="5" t="s">
        <v>91</v>
      </c>
    </row>
    <row r="463" spans="1:10">
      <c r="A463" s="5" t="s">
        <v>383</v>
      </c>
      <c r="B463" s="6">
        <v>44932.881944108798</v>
      </c>
      <c r="C463" s="5" t="s">
        <v>70</v>
      </c>
      <c r="D463" s="15">
        <v>295401006680032</v>
      </c>
      <c r="E463" s="5" t="s">
        <v>85</v>
      </c>
      <c r="H463" s="9">
        <v>23180.34</v>
      </c>
      <c r="I463" s="5" t="s">
        <v>28</v>
      </c>
      <c r="J463" s="8" t="s">
        <v>92</v>
      </c>
    </row>
    <row r="464" spans="1:10">
      <c r="A464" s="5" t="s">
        <v>383</v>
      </c>
      <c r="B464" s="6">
        <v>44932.881944108798</v>
      </c>
      <c r="C464" s="5" t="s">
        <v>70</v>
      </c>
      <c r="D464" s="7">
        <v>174503</v>
      </c>
      <c r="E464" s="5" t="s">
        <v>88</v>
      </c>
      <c r="H464" s="9">
        <v>73788.399999999994</v>
      </c>
      <c r="I464" s="5" t="s">
        <v>28</v>
      </c>
      <c r="J464" s="5" t="s">
        <v>87</v>
      </c>
    </row>
    <row r="465" spans="1:10">
      <c r="A465" s="5" t="s">
        <v>383</v>
      </c>
      <c r="B465" s="6">
        <v>44932.881944108798</v>
      </c>
      <c r="C465" s="5" t="s">
        <v>70</v>
      </c>
      <c r="D465" s="15">
        <v>297502002160032</v>
      </c>
      <c r="E465" s="5" t="s">
        <v>85</v>
      </c>
      <c r="H465" s="9">
        <v>41447.199999999997</v>
      </c>
      <c r="I465" s="5" t="s">
        <v>28</v>
      </c>
      <c r="J465" s="5" t="s">
        <v>86</v>
      </c>
    </row>
    <row r="466" spans="1:10">
      <c r="A466" s="5" t="s">
        <v>383</v>
      </c>
      <c r="B466" s="6">
        <v>44932.881944108798</v>
      </c>
      <c r="C466" s="5" t="s">
        <v>70</v>
      </c>
      <c r="D466" s="7"/>
      <c r="E466" s="8"/>
      <c r="F466" s="9">
        <v>6606.7</v>
      </c>
      <c r="I466" s="10" t="s">
        <v>9</v>
      </c>
      <c r="J466" s="8" t="s">
        <v>236</v>
      </c>
    </row>
    <row r="467" spans="1:10">
      <c r="A467" s="5" t="s">
        <v>383</v>
      </c>
      <c r="B467" s="6">
        <v>44932.881944108798</v>
      </c>
      <c r="C467" s="5" t="s">
        <v>70</v>
      </c>
      <c r="D467" s="7"/>
      <c r="E467" s="8"/>
      <c r="F467" s="9">
        <v>2775</v>
      </c>
      <c r="I467" s="10" t="s">
        <v>9</v>
      </c>
      <c r="J467" s="8" t="s">
        <v>71</v>
      </c>
    </row>
    <row r="468" spans="1:10">
      <c r="A468" s="5" t="s">
        <v>383</v>
      </c>
      <c r="B468" s="6">
        <v>44932.881944108798</v>
      </c>
      <c r="C468" s="5" t="s">
        <v>70</v>
      </c>
      <c r="D468" s="7"/>
      <c r="E468" s="8"/>
      <c r="F468" s="9">
        <v>35516.400000000001</v>
      </c>
      <c r="I468" s="10" t="s">
        <v>9</v>
      </c>
      <c r="J468" s="5" t="s">
        <v>72</v>
      </c>
    </row>
    <row r="469" spans="1:10">
      <c r="A469" s="5" t="s">
        <v>383</v>
      </c>
      <c r="B469" s="6">
        <v>44932.881944108798</v>
      </c>
      <c r="C469" s="5" t="s">
        <v>70</v>
      </c>
      <c r="D469" s="7"/>
      <c r="E469" s="8"/>
      <c r="F469" s="9">
        <v>7517.4</v>
      </c>
      <c r="I469" s="10" t="s">
        <v>9</v>
      </c>
      <c r="J469" s="5" t="s">
        <v>96</v>
      </c>
    </row>
    <row r="470" spans="1:10">
      <c r="A470" s="5" t="s">
        <v>383</v>
      </c>
      <c r="B470" s="6">
        <v>44932.881944108798</v>
      </c>
      <c r="C470" s="5" t="s">
        <v>70</v>
      </c>
      <c r="D470" s="7"/>
      <c r="E470" s="8"/>
      <c r="F470" s="9">
        <v>10147.5</v>
      </c>
      <c r="I470" s="10" t="s">
        <v>9</v>
      </c>
      <c r="J470" s="8" t="s">
        <v>97</v>
      </c>
    </row>
    <row r="471" spans="1:10">
      <c r="A471" s="5" t="s">
        <v>383</v>
      </c>
      <c r="B471" s="6">
        <v>44932.881944108798</v>
      </c>
      <c r="C471" s="5" t="s">
        <v>70</v>
      </c>
      <c r="D471" s="7"/>
      <c r="E471" s="8"/>
      <c r="F471" s="9">
        <v>5653</v>
      </c>
      <c r="I471" s="10" t="s">
        <v>9</v>
      </c>
      <c r="J471" s="5" t="s">
        <v>98</v>
      </c>
    </row>
    <row r="472" spans="1:10">
      <c r="A472" s="5" t="s">
        <v>383</v>
      </c>
      <c r="B472" s="6">
        <v>44932.881944108798</v>
      </c>
      <c r="C472" s="5" t="s">
        <v>70</v>
      </c>
      <c r="D472" s="7"/>
      <c r="E472" s="8"/>
      <c r="F472" s="9">
        <v>1412</v>
      </c>
      <c r="I472" s="10" t="s">
        <v>9</v>
      </c>
      <c r="J472" s="8" t="s">
        <v>239</v>
      </c>
    </row>
    <row r="473" spans="1:10">
      <c r="A473" s="5" t="s">
        <v>383</v>
      </c>
      <c r="B473" s="6">
        <v>44932.881944108798</v>
      </c>
      <c r="C473" s="5" t="s">
        <v>70</v>
      </c>
      <c r="D473" s="7"/>
      <c r="E473" s="8"/>
      <c r="F473" s="9">
        <v>366</v>
      </c>
      <c r="I473" s="10" t="s">
        <v>9</v>
      </c>
      <c r="J473" s="8" t="s">
        <v>73</v>
      </c>
    </row>
    <row r="474" spans="1:10">
      <c r="A474" s="5" t="s">
        <v>383</v>
      </c>
      <c r="B474" s="6">
        <v>44932.881944108798</v>
      </c>
      <c r="C474" s="5" t="s">
        <v>70</v>
      </c>
      <c r="D474" s="7"/>
      <c r="E474" s="8"/>
      <c r="F474" s="9">
        <v>6890.1</v>
      </c>
      <c r="I474" s="10" t="s">
        <v>9</v>
      </c>
      <c r="J474" s="8" t="s">
        <v>74</v>
      </c>
    </row>
    <row r="475" spans="1:10">
      <c r="A475" s="5" t="s">
        <v>383</v>
      </c>
      <c r="B475" s="6">
        <v>44932.881944108798</v>
      </c>
      <c r="C475" s="5" t="s">
        <v>70</v>
      </c>
      <c r="D475" s="7"/>
      <c r="E475" s="8"/>
      <c r="F475" s="9">
        <v>1619.7</v>
      </c>
      <c r="I475" s="10" t="s">
        <v>9</v>
      </c>
      <c r="J475" s="8" t="s">
        <v>75</v>
      </c>
    </row>
    <row r="476" spans="1:10">
      <c r="A476" s="5" t="s">
        <v>383</v>
      </c>
      <c r="B476" s="6">
        <v>44932.881944108798</v>
      </c>
      <c r="C476" s="5" t="s">
        <v>70</v>
      </c>
      <c r="D476" s="7"/>
      <c r="E476" s="8"/>
      <c r="F476" s="9">
        <v>23051.5</v>
      </c>
      <c r="I476" s="10" t="s">
        <v>9</v>
      </c>
      <c r="J476" s="8" t="s">
        <v>99</v>
      </c>
    </row>
    <row r="477" spans="1:10">
      <c r="A477" s="5" t="s">
        <v>383</v>
      </c>
      <c r="B477" s="6">
        <v>44932.881944108798</v>
      </c>
      <c r="C477" s="5" t="s">
        <v>70</v>
      </c>
      <c r="D477" s="7"/>
      <c r="E477" s="8"/>
      <c r="F477" s="9">
        <v>10628.5</v>
      </c>
      <c r="I477" s="10" t="s">
        <v>9</v>
      </c>
      <c r="J477" s="8" t="s">
        <v>94</v>
      </c>
    </row>
    <row r="478" spans="1:10">
      <c r="A478" s="5" t="s">
        <v>383</v>
      </c>
      <c r="B478" s="6">
        <v>44932.881944108798</v>
      </c>
      <c r="C478" s="5" t="s">
        <v>70</v>
      </c>
      <c r="D478" s="7"/>
      <c r="E478" s="8"/>
      <c r="F478" s="9">
        <v>29928.799999999999</v>
      </c>
      <c r="I478" s="10" t="s">
        <v>9</v>
      </c>
      <c r="J478" s="8" t="s">
        <v>240</v>
      </c>
    </row>
    <row r="479" spans="1:10">
      <c r="A479" s="5" t="s">
        <v>383</v>
      </c>
      <c r="B479" s="6">
        <v>44932.881944108798</v>
      </c>
      <c r="C479" s="5" t="s">
        <v>70</v>
      </c>
      <c r="D479" s="7"/>
      <c r="E479" s="8"/>
      <c r="F479" s="9">
        <v>6472.2</v>
      </c>
      <c r="I479" s="10" t="s">
        <v>9</v>
      </c>
      <c r="J479" s="8" t="s">
        <v>100</v>
      </c>
    </row>
    <row r="480" spans="1:10">
      <c r="A480" s="5" t="s">
        <v>383</v>
      </c>
      <c r="B480" s="6">
        <v>44932.881944108798</v>
      </c>
      <c r="C480" s="5" t="s">
        <v>70</v>
      </c>
      <c r="D480" s="7"/>
      <c r="E480" s="8"/>
      <c r="F480" s="9">
        <v>6233.9</v>
      </c>
      <c r="I480" s="10" t="s">
        <v>9</v>
      </c>
      <c r="J480" s="8" t="s">
        <v>101</v>
      </c>
    </row>
    <row r="481" spans="1:10">
      <c r="A481" s="5" t="s">
        <v>383</v>
      </c>
      <c r="B481" s="6">
        <v>44932.881944108798</v>
      </c>
      <c r="C481" s="5" t="s">
        <v>70</v>
      </c>
      <c r="D481" s="7"/>
      <c r="E481" s="8"/>
      <c r="F481" s="9">
        <v>9013.2000000000007</v>
      </c>
      <c r="I481" s="10" t="s">
        <v>9</v>
      </c>
      <c r="J481" s="8" t="s">
        <v>102</v>
      </c>
    </row>
    <row r="482" spans="1:10">
      <c r="A482" s="5" t="s">
        <v>383</v>
      </c>
      <c r="B482" s="6">
        <v>44932.881944108798</v>
      </c>
      <c r="C482" s="5" t="s">
        <v>70</v>
      </c>
      <c r="D482" s="7"/>
      <c r="E482" s="8"/>
      <c r="F482" s="9">
        <v>6270</v>
      </c>
      <c r="I482" s="10" t="s">
        <v>9</v>
      </c>
      <c r="J482" s="8" t="s">
        <v>78</v>
      </c>
    </row>
    <row r="483" spans="1:10">
      <c r="A483" s="5" t="s">
        <v>383</v>
      </c>
      <c r="B483" s="6">
        <v>44932.881944108798</v>
      </c>
      <c r="C483" s="5" t="s">
        <v>70</v>
      </c>
      <c r="D483" s="7"/>
      <c r="E483" s="8"/>
      <c r="F483" s="9">
        <v>21404.2</v>
      </c>
      <c r="I483" s="10" t="s">
        <v>9</v>
      </c>
      <c r="J483" s="8" t="s">
        <v>103</v>
      </c>
    </row>
    <row r="484" spans="1:10">
      <c r="A484" s="5" t="s">
        <v>383</v>
      </c>
      <c r="B484" s="6">
        <v>44932.881944108798</v>
      </c>
      <c r="C484" s="5" t="s">
        <v>70</v>
      </c>
      <c r="D484" s="7"/>
      <c r="E484" s="8"/>
      <c r="F484" s="9">
        <v>6867.5</v>
      </c>
      <c r="I484" s="10" t="s">
        <v>9</v>
      </c>
      <c r="J484" s="8" t="s">
        <v>105</v>
      </c>
    </row>
    <row r="485" spans="1:10">
      <c r="A485" s="5" t="s">
        <v>383</v>
      </c>
      <c r="B485" s="6">
        <v>44932.881944108798</v>
      </c>
      <c r="C485" s="5" t="s">
        <v>70</v>
      </c>
      <c r="D485" s="7"/>
      <c r="E485" s="8"/>
      <c r="F485" s="9">
        <v>15615.4</v>
      </c>
      <c r="I485" s="10" t="s">
        <v>9</v>
      </c>
      <c r="J485" s="8" t="s">
        <v>385</v>
      </c>
    </row>
    <row r="486" spans="1:10">
      <c r="A486" s="5" t="s">
        <v>383</v>
      </c>
      <c r="B486" s="6">
        <v>44932.881944108798</v>
      </c>
      <c r="C486" s="5" t="s">
        <v>70</v>
      </c>
      <c r="D486" s="7"/>
      <c r="E486" s="8"/>
      <c r="F486" s="9">
        <v>10324</v>
      </c>
      <c r="I486" s="10" t="s">
        <v>9</v>
      </c>
      <c r="J486" s="8" t="s">
        <v>106</v>
      </c>
    </row>
    <row r="487" spans="1:10">
      <c r="A487" s="11" t="s">
        <v>22</v>
      </c>
      <c r="B487" s="3"/>
      <c r="C487" s="3"/>
      <c r="D487" s="19">
        <f>226724.41+696</f>
        <v>227420.41</v>
      </c>
      <c r="E487" s="8"/>
      <c r="F487" s="37">
        <f>SUM(F405:G486)</f>
        <v>227420.41000000003</v>
      </c>
      <c r="H487" s="9"/>
      <c r="I487" s="10"/>
      <c r="J487" s="5"/>
    </row>
    <row r="488" spans="1:10">
      <c r="A488" s="13" t="s">
        <v>23</v>
      </c>
      <c r="B488" s="13" t="s">
        <v>24</v>
      </c>
      <c r="C488" s="13" t="s">
        <v>25</v>
      </c>
      <c r="D488" s="7"/>
      <c r="E488" s="8"/>
      <c r="H488" s="9"/>
      <c r="I488" s="10"/>
      <c r="J488" s="5"/>
    </row>
    <row r="489" spans="1:10" ht="15.75">
      <c r="A489" s="5"/>
      <c r="B489" s="6"/>
      <c r="C489" s="5"/>
      <c r="D489" s="14">
        <v>112563579</v>
      </c>
      <c r="E489" s="8"/>
      <c r="H489" s="9"/>
      <c r="I489" s="10"/>
      <c r="J489" s="5"/>
    </row>
    <row r="490" spans="1:10" ht="15.75">
      <c r="A490" s="5"/>
      <c r="B490" s="6"/>
      <c r="C490" s="5"/>
      <c r="D490" s="14">
        <v>112563622</v>
      </c>
      <c r="E490" s="8"/>
      <c r="H490" s="9"/>
      <c r="I490" s="10"/>
      <c r="J490" s="5"/>
    </row>
    <row r="491" spans="1:10">
      <c r="A491" s="5"/>
      <c r="B491" s="6"/>
      <c r="C491" s="5"/>
      <c r="D491" s="7"/>
      <c r="E491" s="8"/>
      <c r="H491" s="9"/>
      <c r="I491" s="10"/>
      <c r="J491" s="5"/>
    </row>
    <row r="492" spans="1:10">
      <c r="A492" s="1" t="s">
        <v>0</v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>
      <c r="A493" s="3" t="s">
        <v>366</v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>
      <c r="A494" s="95" t="s">
        <v>0</v>
      </c>
      <c r="B494" s="95" t="s">
        <v>2</v>
      </c>
      <c r="C494" s="95" t="s">
        <v>3</v>
      </c>
      <c r="D494" s="95" t="s">
        <v>4</v>
      </c>
      <c r="E494" s="95" t="s">
        <v>5</v>
      </c>
      <c r="F494" s="97" t="s">
        <v>6</v>
      </c>
      <c r="G494" s="98"/>
      <c r="H494" s="99"/>
      <c r="I494" s="95" t="s">
        <v>7</v>
      </c>
      <c r="J494" s="95" t="s">
        <v>8</v>
      </c>
    </row>
    <row r="495" spans="1:10">
      <c r="A495" s="96"/>
      <c r="B495" s="96"/>
      <c r="C495" s="96"/>
      <c r="D495" s="96"/>
      <c r="E495" s="96"/>
      <c r="F495" s="4" t="s">
        <v>9</v>
      </c>
      <c r="G495" s="4" t="s">
        <v>10</v>
      </c>
      <c r="H495" s="4" t="s">
        <v>11</v>
      </c>
      <c r="I495" s="96"/>
      <c r="J495" s="96"/>
    </row>
    <row r="496" spans="1:10">
      <c r="A496" s="5" t="s">
        <v>386</v>
      </c>
      <c r="B496" s="6">
        <v>44933.438279456015</v>
      </c>
      <c r="C496" s="5" t="s">
        <v>70</v>
      </c>
      <c r="D496" s="7"/>
      <c r="E496" s="8"/>
      <c r="F496" s="9">
        <v>94187.8</v>
      </c>
      <c r="I496" s="10" t="s">
        <v>9</v>
      </c>
      <c r="J496" s="8" t="s">
        <v>237</v>
      </c>
    </row>
    <row r="497" spans="1:10">
      <c r="A497" s="5" t="s">
        <v>386</v>
      </c>
      <c r="B497" s="6">
        <v>44933.438279456015</v>
      </c>
      <c r="C497" s="5" t="s">
        <v>70</v>
      </c>
      <c r="D497" s="7"/>
      <c r="E497" s="8"/>
      <c r="F497" s="9">
        <v>8817.7000000000007</v>
      </c>
      <c r="I497" s="10" t="s">
        <v>9</v>
      </c>
      <c r="J497" s="8" t="s">
        <v>76</v>
      </c>
    </row>
    <row r="498" spans="1:10">
      <c r="A498" s="5" t="s">
        <v>386</v>
      </c>
      <c r="B498" s="6">
        <v>44933.438279456015</v>
      </c>
      <c r="C498" s="5" t="s">
        <v>70</v>
      </c>
      <c r="D498" s="7"/>
      <c r="E498" s="8"/>
      <c r="F498" s="9">
        <v>5470.1</v>
      </c>
      <c r="I498" s="10" t="s">
        <v>9</v>
      </c>
      <c r="J498" s="8" t="s">
        <v>77</v>
      </c>
    </row>
    <row r="499" spans="1:10">
      <c r="A499" s="5" t="s">
        <v>386</v>
      </c>
      <c r="B499" s="6">
        <v>44933.438279456015</v>
      </c>
      <c r="C499" s="5" t="s">
        <v>70</v>
      </c>
      <c r="D499" s="7"/>
      <c r="E499" s="8"/>
      <c r="F499" s="9">
        <v>47072.1</v>
      </c>
      <c r="I499" s="10" t="s">
        <v>9</v>
      </c>
      <c r="J499" s="8" t="s">
        <v>107</v>
      </c>
    </row>
    <row r="500" spans="1:10">
      <c r="A500" s="11" t="s">
        <v>22</v>
      </c>
      <c r="B500" s="3"/>
      <c r="C500" s="3"/>
      <c r="D500" s="7"/>
      <c r="E500" s="8"/>
      <c r="F500" s="37">
        <f>SUM(F496:G499)</f>
        <v>155547.70000000001</v>
      </c>
      <c r="H500" s="9"/>
      <c r="I500" s="10"/>
      <c r="J500" s="5"/>
    </row>
    <row r="501" spans="1:10" ht="15.75">
      <c r="A501" s="13" t="s">
        <v>23</v>
      </c>
      <c r="B501" s="13" t="s">
        <v>24</v>
      </c>
      <c r="C501" s="13" t="s">
        <v>25</v>
      </c>
      <c r="D501" s="14">
        <v>112563580</v>
      </c>
      <c r="E501" s="8"/>
      <c r="H501" s="9"/>
      <c r="I501" s="10"/>
      <c r="J501" s="5"/>
    </row>
    <row r="502" spans="1:10">
      <c r="A502" s="5"/>
      <c r="B502" s="6"/>
      <c r="C502" s="5"/>
      <c r="D502" s="7"/>
      <c r="E502" s="8"/>
      <c r="H502" s="9"/>
      <c r="I502" s="10"/>
      <c r="J502" s="5"/>
    </row>
    <row r="503" spans="1:10">
      <c r="A503" s="5"/>
      <c r="B503" s="6"/>
      <c r="C503" s="5"/>
      <c r="D503" s="7"/>
      <c r="E503" s="8"/>
      <c r="H503" s="9"/>
      <c r="I503" s="10"/>
      <c r="J503" s="5"/>
    </row>
    <row r="504" spans="1:10">
      <c r="A504" s="5" t="s">
        <v>387</v>
      </c>
      <c r="B504" s="6">
        <v>44933.705523923614</v>
      </c>
      <c r="C504" s="5" t="s">
        <v>70</v>
      </c>
      <c r="D504" s="15">
        <v>45153085327</v>
      </c>
      <c r="E504" s="5" t="s">
        <v>83</v>
      </c>
      <c r="H504" s="9">
        <v>42982.720000000001</v>
      </c>
      <c r="I504" s="5" t="s">
        <v>28</v>
      </c>
      <c r="J504" s="5" t="s">
        <v>80</v>
      </c>
    </row>
    <row r="505" spans="1:10">
      <c r="A505" s="5" t="s">
        <v>387</v>
      </c>
      <c r="B505" s="6">
        <v>44933.705523923614</v>
      </c>
      <c r="C505" s="5" t="s">
        <v>70</v>
      </c>
      <c r="D505" s="15">
        <v>52616647623</v>
      </c>
      <c r="E505" s="5" t="s">
        <v>83</v>
      </c>
      <c r="H505" s="9">
        <v>18793.939999999999</v>
      </c>
      <c r="I505" s="5" t="s">
        <v>28</v>
      </c>
      <c r="J505" s="5" t="s">
        <v>80</v>
      </c>
    </row>
    <row r="506" spans="1:10">
      <c r="A506" s="5" t="s">
        <v>387</v>
      </c>
      <c r="B506" s="6">
        <v>44933.705523923614</v>
      </c>
      <c r="C506" s="5" t="s">
        <v>70</v>
      </c>
      <c r="D506" s="15">
        <v>45163179271</v>
      </c>
      <c r="E506" s="5" t="s">
        <v>83</v>
      </c>
      <c r="H506" s="9">
        <v>709.87</v>
      </c>
      <c r="I506" s="5" t="s">
        <v>28</v>
      </c>
      <c r="J506" s="5" t="s">
        <v>80</v>
      </c>
    </row>
    <row r="507" spans="1:10">
      <c r="A507" s="5" t="s">
        <v>387</v>
      </c>
      <c r="B507" s="6">
        <v>44933.705523923614</v>
      </c>
      <c r="C507" s="5" t="s">
        <v>70</v>
      </c>
      <c r="D507" s="15">
        <v>45153085065</v>
      </c>
      <c r="E507" s="5" t="s">
        <v>83</v>
      </c>
      <c r="H507" s="9">
        <v>18189.599999999999</v>
      </c>
      <c r="I507" s="5" t="s">
        <v>28</v>
      </c>
      <c r="J507" s="5" t="s">
        <v>80</v>
      </c>
    </row>
    <row r="508" spans="1:10">
      <c r="A508" s="5" t="s">
        <v>387</v>
      </c>
      <c r="B508" s="6">
        <v>44933.705523923614</v>
      </c>
      <c r="C508" s="5" t="s">
        <v>70</v>
      </c>
      <c r="D508" s="15">
        <v>45173152205</v>
      </c>
      <c r="E508" s="5" t="s">
        <v>83</v>
      </c>
      <c r="H508" s="9">
        <v>24480.42</v>
      </c>
      <c r="I508" s="5" t="s">
        <v>28</v>
      </c>
      <c r="J508" s="5" t="s">
        <v>80</v>
      </c>
    </row>
    <row r="509" spans="1:10">
      <c r="A509" s="5" t="s">
        <v>387</v>
      </c>
      <c r="B509" s="6">
        <v>44933.705523923614</v>
      </c>
      <c r="C509" s="5" t="s">
        <v>70</v>
      </c>
      <c r="D509" s="15">
        <v>45163179642</v>
      </c>
      <c r="E509" s="5" t="s">
        <v>83</v>
      </c>
      <c r="H509" s="9">
        <v>3651</v>
      </c>
      <c r="I509" s="5" t="s">
        <v>28</v>
      </c>
      <c r="J509" s="5" t="s">
        <v>80</v>
      </c>
    </row>
    <row r="510" spans="1:10">
      <c r="A510" s="5" t="s">
        <v>387</v>
      </c>
      <c r="B510" s="6">
        <v>44933.705523923614</v>
      </c>
      <c r="C510" s="5" t="s">
        <v>70</v>
      </c>
      <c r="D510" s="15">
        <v>45123221262</v>
      </c>
      <c r="E510" s="5" t="s">
        <v>83</v>
      </c>
      <c r="H510" s="9">
        <v>2888.8</v>
      </c>
      <c r="I510" s="5" t="s">
        <v>28</v>
      </c>
      <c r="J510" s="5" t="s">
        <v>80</v>
      </c>
    </row>
    <row r="511" spans="1:10">
      <c r="A511" s="5" t="s">
        <v>387</v>
      </c>
      <c r="B511" s="6">
        <v>44933.705523923614</v>
      </c>
      <c r="C511" s="5" t="s">
        <v>70</v>
      </c>
      <c r="D511" s="7">
        <v>444356</v>
      </c>
      <c r="E511" s="5" t="s">
        <v>89</v>
      </c>
      <c r="H511" s="9">
        <v>97.5</v>
      </c>
      <c r="I511" s="5" t="s">
        <v>28</v>
      </c>
      <c r="J511" s="5" t="s">
        <v>91</v>
      </c>
    </row>
    <row r="512" spans="1:10">
      <c r="A512" s="5" t="s">
        <v>387</v>
      </c>
      <c r="B512" s="6">
        <v>44933.705523923614</v>
      </c>
      <c r="C512" s="5" t="s">
        <v>70</v>
      </c>
      <c r="D512" s="15">
        <v>45133091759</v>
      </c>
      <c r="E512" s="5" t="s">
        <v>83</v>
      </c>
      <c r="H512" s="9">
        <v>210</v>
      </c>
      <c r="I512" s="5" t="s">
        <v>28</v>
      </c>
      <c r="J512" s="5" t="s">
        <v>91</v>
      </c>
    </row>
    <row r="513" spans="1:10">
      <c r="A513" s="5" t="s">
        <v>387</v>
      </c>
      <c r="B513" s="6">
        <v>44933.705523923614</v>
      </c>
      <c r="C513" s="5" t="s">
        <v>70</v>
      </c>
      <c r="D513" s="15">
        <v>45173153261</v>
      </c>
      <c r="E513" s="5" t="s">
        <v>83</v>
      </c>
      <c r="H513" s="9">
        <v>4611.51</v>
      </c>
      <c r="I513" s="5" t="s">
        <v>28</v>
      </c>
      <c r="J513" s="5" t="s">
        <v>91</v>
      </c>
    </row>
    <row r="514" spans="1:10">
      <c r="A514" s="5" t="s">
        <v>387</v>
      </c>
      <c r="B514" s="6">
        <v>44933.705523923614</v>
      </c>
      <c r="C514" s="5" t="s">
        <v>70</v>
      </c>
      <c r="D514" s="15">
        <v>45123222656</v>
      </c>
      <c r="E514" s="5" t="s">
        <v>83</v>
      </c>
      <c r="H514" s="9">
        <v>2055.5</v>
      </c>
      <c r="I514" s="5" t="s">
        <v>28</v>
      </c>
      <c r="J514" s="5" t="s">
        <v>91</v>
      </c>
    </row>
    <row r="515" spans="1:10">
      <c r="A515" s="5" t="s">
        <v>387</v>
      </c>
      <c r="B515" s="6">
        <v>44933.705523923614</v>
      </c>
      <c r="C515" s="5" t="s">
        <v>70</v>
      </c>
      <c r="D515" s="15">
        <v>45143460248</v>
      </c>
      <c r="E515" s="5" t="s">
        <v>83</v>
      </c>
      <c r="H515" s="9">
        <v>639.16</v>
      </c>
      <c r="I515" s="5" t="s">
        <v>28</v>
      </c>
      <c r="J515" s="5" t="s">
        <v>91</v>
      </c>
    </row>
    <row r="516" spans="1:10">
      <c r="A516" s="5" t="s">
        <v>387</v>
      </c>
      <c r="B516" s="6">
        <v>44933.705523923614</v>
      </c>
      <c r="C516" s="5" t="s">
        <v>70</v>
      </c>
      <c r="D516" s="15">
        <v>45133093233</v>
      </c>
      <c r="E516" s="5" t="s">
        <v>83</v>
      </c>
      <c r="H516" s="9">
        <v>106.32</v>
      </c>
      <c r="I516" s="5" t="s">
        <v>28</v>
      </c>
      <c r="J516" s="5" t="s">
        <v>91</v>
      </c>
    </row>
    <row r="517" spans="1:10">
      <c r="A517" s="5" t="s">
        <v>387</v>
      </c>
      <c r="B517" s="6">
        <v>44933.705523923614</v>
      </c>
      <c r="C517" s="5" t="s">
        <v>70</v>
      </c>
      <c r="D517" s="7">
        <v>460053</v>
      </c>
      <c r="E517" s="5" t="s">
        <v>83</v>
      </c>
      <c r="H517" s="9">
        <v>32265.8</v>
      </c>
      <c r="I517" s="5" t="s">
        <v>28</v>
      </c>
      <c r="J517" s="8" t="s">
        <v>92</v>
      </c>
    </row>
    <row r="518" spans="1:10">
      <c r="A518" s="5" t="s">
        <v>387</v>
      </c>
      <c r="B518" s="6">
        <v>44933.705523923614</v>
      </c>
      <c r="C518" s="5" t="s">
        <v>70</v>
      </c>
      <c r="D518" s="15">
        <v>45173151143</v>
      </c>
      <c r="E518" s="5" t="s">
        <v>83</v>
      </c>
      <c r="H518" s="9">
        <v>17.79</v>
      </c>
      <c r="I518" s="5" t="s">
        <v>28</v>
      </c>
      <c r="J518" s="8" t="s">
        <v>84</v>
      </c>
    </row>
    <row r="519" spans="1:10">
      <c r="A519" s="5" t="s">
        <v>387</v>
      </c>
      <c r="B519" s="6">
        <v>44933.705523923614</v>
      </c>
      <c r="C519" s="5" t="s">
        <v>70</v>
      </c>
      <c r="D519" s="7">
        <v>130333</v>
      </c>
      <c r="E519" s="5" t="s">
        <v>88</v>
      </c>
      <c r="H519" s="9">
        <v>6099.8</v>
      </c>
      <c r="I519" s="5" t="s">
        <v>28</v>
      </c>
      <c r="J519" s="5" t="s">
        <v>87</v>
      </c>
    </row>
    <row r="520" spans="1:10">
      <c r="A520" s="5" t="s">
        <v>387</v>
      </c>
      <c r="B520" s="6">
        <v>44933.705523923614</v>
      </c>
      <c r="C520" s="5" t="s">
        <v>70</v>
      </c>
      <c r="D520" s="7">
        <v>317914</v>
      </c>
      <c r="E520" s="5" t="s">
        <v>89</v>
      </c>
      <c r="H520" s="9">
        <v>2414.08</v>
      </c>
      <c r="I520" s="5" t="s">
        <v>28</v>
      </c>
      <c r="J520" s="5" t="s">
        <v>86</v>
      </c>
    </row>
    <row r="521" spans="1:10">
      <c r="A521" s="5" t="s">
        <v>387</v>
      </c>
      <c r="B521" s="6">
        <v>44933.705523923614</v>
      </c>
      <c r="C521" s="5" t="s">
        <v>70</v>
      </c>
      <c r="D521" s="15">
        <v>297502002170023</v>
      </c>
      <c r="E521" s="5" t="s">
        <v>85</v>
      </c>
      <c r="H521" s="9">
        <v>102500</v>
      </c>
      <c r="I521" s="5" t="s">
        <v>28</v>
      </c>
      <c r="J521" s="5" t="s">
        <v>86</v>
      </c>
    </row>
    <row r="522" spans="1:10">
      <c r="A522" s="11" t="s">
        <v>22</v>
      </c>
      <c r="B522" s="3"/>
      <c r="C522" s="3"/>
      <c r="D522" s="7"/>
      <c r="E522" s="8"/>
      <c r="H522" s="9"/>
      <c r="I522" s="10"/>
      <c r="J522" s="5"/>
    </row>
    <row r="523" spans="1:10">
      <c r="A523" s="13" t="s">
        <v>23</v>
      </c>
      <c r="B523" s="13" t="s">
        <v>24</v>
      </c>
      <c r="C523" s="13" t="s">
        <v>25</v>
      </c>
      <c r="D523" s="7"/>
      <c r="E523" s="8"/>
      <c r="H523" s="9"/>
      <c r="I523" s="10"/>
      <c r="J523" s="5"/>
    </row>
    <row r="524" spans="1:10">
      <c r="A524" s="24" t="s">
        <v>427</v>
      </c>
    </row>
    <row r="526" spans="1:10">
      <c r="A526" s="1" t="s">
        <v>0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3" t="s">
        <v>433</v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>
      <c r="A528" s="95" t="s">
        <v>0</v>
      </c>
      <c r="B528" s="95" t="s">
        <v>2</v>
      </c>
      <c r="C528" s="95" t="s">
        <v>3</v>
      </c>
      <c r="D528" s="95" t="s">
        <v>4</v>
      </c>
      <c r="E528" s="95" t="s">
        <v>5</v>
      </c>
      <c r="F528" s="97" t="s">
        <v>6</v>
      </c>
      <c r="G528" s="98"/>
      <c r="H528" s="99"/>
      <c r="I528" s="95" t="s">
        <v>7</v>
      </c>
      <c r="J528" s="95" t="s">
        <v>8</v>
      </c>
    </row>
    <row r="529" spans="1:10">
      <c r="A529" s="96"/>
      <c r="B529" s="96"/>
      <c r="C529" s="96"/>
      <c r="D529" s="96"/>
      <c r="E529" s="96"/>
      <c r="F529" s="4" t="s">
        <v>9</v>
      </c>
      <c r="G529" s="4" t="s">
        <v>10</v>
      </c>
      <c r="H529" s="4" t="s">
        <v>11</v>
      </c>
      <c r="I529" s="96"/>
      <c r="J529" s="96"/>
    </row>
    <row r="530" spans="1:10">
      <c r="A530" s="5" t="s">
        <v>444</v>
      </c>
      <c r="B530" s="6">
        <v>44935.437183437498</v>
      </c>
      <c r="C530" s="5" t="s">
        <v>70</v>
      </c>
      <c r="D530" s="7"/>
      <c r="E530" s="8"/>
      <c r="G530" s="9">
        <v>1598.4</v>
      </c>
      <c r="I530" s="10" t="s">
        <v>10</v>
      </c>
      <c r="J530" s="8" t="s">
        <v>99</v>
      </c>
    </row>
    <row r="531" spans="1:10">
      <c r="A531" s="5" t="s">
        <v>444</v>
      </c>
      <c r="B531" s="6">
        <v>44935.437183437498</v>
      </c>
      <c r="C531" s="5" t="s">
        <v>70</v>
      </c>
      <c r="D531" s="7">
        <v>163742</v>
      </c>
      <c r="E531" s="5" t="s">
        <v>89</v>
      </c>
      <c r="H531" s="9">
        <v>1980</v>
      </c>
      <c r="I531" s="5" t="s">
        <v>28</v>
      </c>
      <c r="J531" s="5" t="s">
        <v>91</v>
      </c>
    </row>
    <row r="532" spans="1:10">
      <c r="A532" s="5" t="s">
        <v>444</v>
      </c>
      <c r="B532" s="6">
        <v>44935.437183437498</v>
      </c>
      <c r="C532" s="5" t="s">
        <v>70</v>
      </c>
      <c r="D532" s="7">
        <v>247452</v>
      </c>
      <c r="E532" s="5" t="s">
        <v>89</v>
      </c>
      <c r="H532" s="9">
        <v>268</v>
      </c>
      <c r="I532" s="5" t="s">
        <v>28</v>
      </c>
      <c r="J532" s="5" t="s">
        <v>91</v>
      </c>
    </row>
    <row r="533" spans="1:10">
      <c r="A533" s="5" t="s">
        <v>444</v>
      </c>
      <c r="B533" s="6">
        <v>44935.437183437498</v>
      </c>
      <c r="C533" s="5" t="s">
        <v>70</v>
      </c>
      <c r="D533" s="7">
        <v>401529</v>
      </c>
      <c r="E533" s="5" t="s">
        <v>89</v>
      </c>
      <c r="H533" s="9">
        <v>244.29</v>
      </c>
      <c r="I533" s="5" t="s">
        <v>28</v>
      </c>
      <c r="J533" s="5" t="s">
        <v>91</v>
      </c>
    </row>
    <row r="534" spans="1:10">
      <c r="A534" s="5" t="s">
        <v>444</v>
      </c>
      <c r="B534" s="6">
        <v>44935.437183437498</v>
      </c>
      <c r="C534" s="5" t="s">
        <v>70</v>
      </c>
      <c r="D534" s="7">
        <v>458032</v>
      </c>
      <c r="E534" s="5" t="s">
        <v>89</v>
      </c>
      <c r="H534" s="9">
        <v>1039</v>
      </c>
      <c r="I534" s="5" t="s">
        <v>28</v>
      </c>
      <c r="J534" s="5" t="s">
        <v>91</v>
      </c>
    </row>
    <row r="535" spans="1:10">
      <c r="A535" s="5" t="s">
        <v>444</v>
      </c>
      <c r="B535" s="6">
        <v>44935.437183437498</v>
      </c>
      <c r="C535" s="5" t="s">
        <v>70</v>
      </c>
      <c r="D535" s="15">
        <v>19340476083</v>
      </c>
      <c r="E535" s="5" t="s">
        <v>83</v>
      </c>
      <c r="H535" s="9">
        <v>20574</v>
      </c>
      <c r="I535" s="5" t="s">
        <v>28</v>
      </c>
      <c r="J535" s="5" t="s">
        <v>91</v>
      </c>
    </row>
    <row r="536" spans="1:10">
      <c r="A536" s="5" t="s">
        <v>444</v>
      </c>
      <c r="B536" s="6">
        <v>44935.437183437498</v>
      </c>
      <c r="C536" s="5" t="s">
        <v>70</v>
      </c>
      <c r="D536" s="15">
        <v>45123223310</v>
      </c>
      <c r="E536" s="5" t="s">
        <v>83</v>
      </c>
      <c r="H536" s="9">
        <v>1083</v>
      </c>
      <c r="I536" s="5" t="s">
        <v>28</v>
      </c>
      <c r="J536" s="5" t="s">
        <v>91</v>
      </c>
    </row>
    <row r="537" spans="1:10">
      <c r="A537" s="5" t="s">
        <v>444</v>
      </c>
      <c r="B537" s="6">
        <v>44935.437183437498</v>
      </c>
      <c r="C537" s="5" t="s">
        <v>70</v>
      </c>
      <c r="D537" s="15">
        <v>45133093565</v>
      </c>
      <c r="E537" s="5" t="s">
        <v>83</v>
      </c>
      <c r="H537" s="9">
        <v>12916.8</v>
      </c>
      <c r="I537" s="5" t="s">
        <v>28</v>
      </c>
      <c r="J537" s="5" t="s">
        <v>91</v>
      </c>
    </row>
    <row r="538" spans="1:10">
      <c r="A538" s="5" t="s">
        <v>444</v>
      </c>
      <c r="B538" s="6">
        <v>44935.437183437498</v>
      </c>
      <c r="C538" s="5" t="s">
        <v>70</v>
      </c>
      <c r="D538" s="15">
        <v>45173154157</v>
      </c>
      <c r="E538" s="5" t="s">
        <v>83</v>
      </c>
      <c r="H538" s="9">
        <v>1253.22</v>
      </c>
      <c r="I538" s="5" t="s">
        <v>28</v>
      </c>
      <c r="J538" s="5" t="s">
        <v>91</v>
      </c>
    </row>
    <row r="539" spans="1:10">
      <c r="A539" s="5" t="s">
        <v>444</v>
      </c>
      <c r="B539" s="6">
        <v>44935.437183437498</v>
      </c>
      <c r="C539" s="5" t="s">
        <v>70</v>
      </c>
      <c r="D539" s="15">
        <v>45113241245</v>
      </c>
      <c r="E539" s="5" t="s">
        <v>83</v>
      </c>
      <c r="H539" s="9">
        <v>261</v>
      </c>
      <c r="I539" s="5" t="s">
        <v>28</v>
      </c>
      <c r="J539" s="5" t="s">
        <v>91</v>
      </c>
    </row>
    <row r="540" spans="1:10">
      <c r="A540" s="5" t="s">
        <v>444</v>
      </c>
      <c r="B540" s="6">
        <v>44935.437183437498</v>
      </c>
      <c r="C540" s="5" t="s">
        <v>70</v>
      </c>
      <c r="D540" s="15">
        <v>45163182366</v>
      </c>
      <c r="E540" s="5" t="s">
        <v>83</v>
      </c>
      <c r="H540" s="9">
        <v>1697.58</v>
      </c>
      <c r="I540" s="5" t="s">
        <v>28</v>
      </c>
      <c r="J540" s="5" t="s">
        <v>91</v>
      </c>
    </row>
    <row r="541" spans="1:10">
      <c r="A541" s="5" t="s">
        <v>444</v>
      </c>
      <c r="B541" s="6">
        <v>44935.437183437498</v>
      </c>
      <c r="C541" s="5" t="s">
        <v>70</v>
      </c>
      <c r="D541" s="15">
        <v>52416677922</v>
      </c>
      <c r="E541" s="5" t="s">
        <v>83</v>
      </c>
      <c r="H541" s="9">
        <v>178.98</v>
      </c>
      <c r="I541" s="5" t="s">
        <v>28</v>
      </c>
      <c r="J541" s="5" t="s">
        <v>91</v>
      </c>
    </row>
    <row r="542" spans="1:10">
      <c r="A542" s="5" t="s">
        <v>444</v>
      </c>
      <c r="B542" s="6">
        <v>44935.437183437498</v>
      </c>
      <c r="C542" s="5" t="s">
        <v>70</v>
      </c>
      <c r="D542" s="15">
        <v>45143462558</v>
      </c>
      <c r="E542" s="5" t="s">
        <v>83</v>
      </c>
      <c r="H542" s="9">
        <v>3643.26</v>
      </c>
      <c r="I542" s="5" t="s">
        <v>28</v>
      </c>
      <c r="J542" s="5" t="s">
        <v>91</v>
      </c>
    </row>
    <row r="543" spans="1:10">
      <c r="A543" s="5" t="s">
        <v>444</v>
      </c>
      <c r="B543" s="6">
        <v>44935.437183437498</v>
      </c>
      <c r="C543" s="5" t="s">
        <v>70</v>
      </c>
      <c r="D543" s="7"/>
      <c r="E543" s="8"/>
      <c r="F543" s="9">
        <v>43803.199999999997</v>
      </c>
      <c r="I543" s="10" t="s">
        <v>9</v>
      </c>
      <c r="J543" s="8" t="s">
        <v>446</v>
      </c>
    </row>
    <row r="544" spans="1:10">
      <c r="A544" s="5" t="s">
        <v>444</v>
      </c>
      <c r="B544" s="6">
        <v>44935.437183437498</v>
      </c>
      <c r="C544" s="5" t="s">
        <v>70</v>
      </c>
      <c r="D544" s="7"/>
      <c r="E544" s="8"/>
      <c r="F544" s="9">
        <v>31579</v>
      </c>
      <c r="I544" s="10" t="s">
        <v>9</v>
      </c>
      <c r="J544" s="8" t="s">
        <v>236</v>
      </c>
    </row>
    <row r="545" spans="1:10">
      <c r="A545" s="5" t="s">
        <v>444</v>
      </c>
      <c r="B545" s="6">
        <v>44935.437183437498</v>
      </c>
      <c r="C545" s="5" t="s">
        <v>70</v>
      </c>
      <c r="D545" s="7"/>
      <c r="E545" s="8"/>
      <c r="F545" s="9">
        <v>15282.5</v>
      </c>
      <c r="I545" s="10" t="s">
        <v>9</v>
      </c>
      <c r="J545" s="8" t="s">
        <v>71</v>
      </c>
    </row>
    <row r="546" spans="1:10">
      <c r="A546" s="5" t="s">
        <v>444</v>
      </c>
      <c r="B546" s="6">
        <v>44935.437183437498</v>
      </c>
      <c r="C546" s="5" t="s">
        <v>70</v>
      </c>
      <c r="D546" s="7"/>
      <c r="E546" s="8"/>
      <c r="F546" s="9">
        <v>26960.7</v>
      </c>
      <c r="I546" s="10" t="s">
        <v>9</v>
      </c>
      <c r="J546" s="5" t="s">
        <v>72</v>
      </c>
    </row>
    <row r="547" spans="1:10">
      <c r="A547" s="5" t="s">
        <v>444</v>
      </c>
      <c r="B547" s="6">
        <v>44935.437183437498</v>
      </c>
      <c r="C547" s="5" t="s">
        <v>70</v>
      </c>
      <c r="D547" s="7"/>
      <c r="E547" s="8"/>
      <c r="F547" s="9">
        <v>4447.5</v>
      </c>
      <c r="I547" s="10" t="s">
        <v>9</v>
      </c>
      <c r="J547" s="5" t="s">
        <v>96</v>
      </c>
    </row>
    <row r="548" spans="1:10">
      <c r="A548" s="5" t="s">
        <v>444</v>
      </c>
      <c r="B548" s="6">
        <v>44935.437183437498</v>
      </c>
      <c r="C548" s="5" t="s">
        <v>70</v>
      </c>
      <c r="D548" s="7"/>
      <c r="E548" s="8"/>
      <c r="F548" s="9">
        <v>8572.9</v>
      </c>
      <c r="I548" s="10" t="s">
        <v>9</v>
      </c>
      <c r="J548" s="8" t="s">
        <v>97</v>
      </c>
    </row>
    <row r="549" spans="1:10">
      <c r="A549" s="5" t="s">
        <v>444</v>
      </c>
      <c r="B549" s="6">
        <v>44935.437183437498</v>
      </c>
      <c r="C549" s="5" t="s">
        <v>70</v>
      </c>
      <c r="D549" s="7"/>
      <c r="E549" s="8"/>
      <c r="F549" s="9">
        <v>5222</v>
      </c>
      <c r="I549" s="10" t="s">
        <v>9</v>
      </c>
      <c r="J549" s="5" t="s">
        <v>98</v>
      </c>
    </row>
    <row r="550" spans="1:10">
      <c r="A550" s="5" t="s">
        <v>444</v>
      </c>
      <c r="B550" s="6">
        <v>44935.437183437498</v>
      </c>
      <c r="C550" s="5" t="s">
        <v>70</v>
      </c>
      <c r="D550" s="7"/>
      <c r="E550" s="8"/>
      <c r="F550" s="9">
        <v>2025.5</v>
      </c>
      <c r="I550" s="10" t="s">
        <v>9</v>
      </c>
      <c r="J550" s="8" t="s">
        <v>239</v>
      </c>
    </row>
    <row r="551" spans="1:10">
      <c r="A551" s="5" t="s">
        <v>444</v>
      </c>
      <c r="B551" s="6">
        <v>44935.437183437498</v>
      </c>
      <c r="C551" s="5" t="s">
        <v>70</v>
      </c>
      <c r="D551" s="7"/>
      <c r="E551" s="8"/>
      <c r="F551" s="9">
        <v>447.2</v>
      </c>
      <c r="I551" s="10" t="s">
        <v>9</v>
      </c>
      <c r="J551" s="8" t="s">
        <v>73</v>
      </c>
    </row>
    <row r="552" spans="1:10">
      <c r="A552" s="5" t="s">
        <v>444</v>
      </c>
      <c r="B552" s="6">
        <v>44935.437183437498</v>
      </c>
      <c r="C552" s="5" t="s">
        <v>70</v>
      </c>
      <c r="D552" s="7"/>
      <c r="E552" s="8"/>
      <c r="F552" s="9">
        <v>7653.9</v>
      </c>
      <c r="I552" s="10" t="s">
        <v>9</v>
      </c>
      <c r="J552" s="8" t="s">
        <v>74</v>
      </c>
    </row>
    <row r="553" spans="1:10">
      <c r="A553" s="5" t="s">
        <v>444</v>
      </c>
      <c r="B553" s="6">
        <v>44935.437183437498</v>
      </c>
      <c r="C553" s="5" t="s">
        <v>70</v>
      </c>
      <c r="D553" s="7"/>
      <c r="E553" s="8"/>
      <c r="F553" s="9">
        <v>4359.6000000000004</v>
      </c>
      <c r="I553" s="10" t="s">
        <v>9</v>
      </c>
      <c r="J553" s="8" t="s">
        <v>75</v>
      </c>
    </row>
    <row r="554" spans="1:10">
      <c r="A554" s="5" t="s">
        <v>444</v>
      </c>
      <c r="B554" s="6">
        <v>44935.437183437498</v>
      </c>
      <c r="C554" s="5" t="s">
        <v>70</v>
      </c>
      <c r="D554" s="7"/>
      <c r="E554" s="8"/>
      <c r="F554" s="9">
        <v>6928.4</v>
      </c>
      <c r="I554" s="10" t="s">
        <v>9</v>
      </c>
      <c r="J554" s="8" t="s">
        <v>99</v>
      </c>
    </row>
    <row r="555" spans="1:10">
      <c r="A555" s="5" t="s">
        <v>444</v>
      </c>
      <c r="B555" s="6">
        <v>44935.437183437498</v>
      </c>
      <c r="C555" s="5" t="s">
        <v>70</v>
      </c>
      <c r="D555" s="7"/>
      <c r="E555" s="8"/>
      <c r="F555" s="9">
        <v>11467.7</v>
      </c>
      <c r="I555" s="10" t="s">
        <v>9</v>
      </c>
      <c r="J555" s="8" t="s">
        <v>94</v>
      </c>
    </row>
    <row r="556" spans="1:10">
      <c r="A556" s="5" t="s">
        <v>444</v>
      </c>
      <c r="B556" s="6">
        <v>44935.437183437498</v>
      </c>
      <c r="C556" s="5" t="s">
        <v>70</v>
      </c>
      <c r="D556" s="7"/>
      <c r="E556" s="8"/>
      <c r="F556" s="9">
        <v>27120.5</v>
      </c>
      <c r="I556" s="10" t="s">
        <v>9</v>
      </c>
      <c r="J556" s="8" t="s">
        <v>240</v>
      </c>
    </row>
    <row r="557" spans="1:10">
      <c r="A557" s="5" t="s">
        <v>444</v>
      </c>
      <c r="B557" s="6">
        <v>44935.437183437498</v>
      </c>
      <c r="C557" s="5" t="s">
        <v>70</v>
      </c>
      <c r="D557" s="7"/>
      <c r="E557" s="8"/>
      <c r="F557" s="9">
        <v>6231.5</v>
      </c>
      <c r="I557" s="10" t="s">
        <v>9</v>
      </c>
      <c r="J557" s="8" t="s">
        <v>100</v>
      </c>
    </row>
    <row r="558" spans="1:10">
      <c r="A558" s="5" t="s">
        <v>444</v>
      </c>
      <c r="B558" s="6">
        <v>44935.437183437498</v>
      </c>
      <c r="C558" s="5" t="s">
        <v>70</v>
      </c>
      <c r="D558" s="7"/>
      <c r="E558" s="8"/>
      <c r="F558" s="9">
        <v>9649.1</v>
      </c>
      <c r="I558" s="10" t="s">
        <v>9</v>
      </c>
      <c r="J558" s="8" t="s">
        <v>76</v>
      </c>
    </row>
    <row r="559" spans="1:10">
      <c r="A559" s="5" t="s">
        <v>444</v>
      </c>
      <c r="B559" s="6">
        <v>44935.437183437498</v>
      </c>
      <c r="C559" s="5" t="s">
        <v>70</v>
      </c>
      <c r="D559" s="7"/>
      <c r="E559" s="8"/>
      <c r="F559" s="9">
        <v>2134.1999999999998</v>
      </c>
      <c r="I559" s="10" t="s">
        <v>9</v>
      </c>
      <c r="J559" s="8" t="s">
        <v>445</v>
      </c>
    </row>
    <row r="560" spans="1:10">
      <c r="A560" s="5" t="s">
        <v>444</v>
      </c>
      <c r="B560" s="6">
        <v>44935.437183437498</v>
      </c>
      <c r="C560" s="5" t="s">
        <v>70</v>
      </c>
      <c r="D560" s="7"/>
      <c r="E560" s="8"/>
      <c r="F560" s="9">
        <v>7119.2</v>
      </c>
      <c r="I560" s="10" t="s">
        <v>9</v>
      </c>
      <c r="J560" s="8" t="s">
        <v>101</v>
      </c>
    </row>
    <row r="561" spans="1:10">
      <c r="A561" s="5" t="s">
        <v>444</v>
      </c>
      <c r="B561" s="6">
        <v>44935.437183437498</v>
      </c>
      <c r="C561" s="5" t="s">
        <v>70</v>
      </c>
      <c r="D561" s="7"/>
      <c r="E561" s="8"/>
      <c r="F561" s="9">
        <v>8558.2999999999993</v>
      </c>
      <c r="I561" s="10" t="s">
        <v>9</v>
      </c>
      <c r="J561" s="8" t="s">
        <v>102</v>
      </c>
    </row>
    <row r="562" spans="1:10">
      <c r="A562" s="5" t="s">
        <v>444</v>
      </c>
      <c r="B562" s="6">
        <v>44935.437183437498</v>
      </c>
      <c r="C562" s="5" t="s">
        <v>70</v>
      </c>
      <c r="D562" s="7"/>
      <c r="E562" s="8"/>
      <c r="F562" s="9">
        <v>5861</v>
      </c>
      <c r="I562" s="10" t="s">
        <v>9</v>
      </c>
      <c r="J562" s="8" t="s">
        <v>77</v>
      </c>
    </row>
    <row r="563" spans="1:10">
      <c r="A563" s="5" t="s">
        <v>444</v>
      </c>
      <c r="B563" s="6">
        <v>44935.437183437498</v>
      </c>
      <c r="C563" s="5" t="s">
        <v>70</v>
      </c>
      <c r="D563" s="7"/>
      <c r="E563" s="8"/>
      <c r="F563" s="9">
        <v>12120.2</v>
      </c>
      <c r="I563" s="10" t="s">
        <v>9</v>
      </c>
      <c r="J563" s="8" t="s">
        <v>103</v>
      </c>
    </row>
    <row r="564" spans="1:10">
      <c r="A564" s="5" t="s">
        <v>444</v>
      </c>
      <c r="B564" s="6">
        <v>44935.437183437498</v>
      </c>
      <c r="C564" s="5" t="s">
        <v>70</v>
      </c>
      <c r="D564" s="7"/>
      <c r="E564" s="8"/>
      <c r="F564" s="9">
        <v>21683.8</v>
      </c>
      <c r="I564" s="10" t="s">
        <v>9</v>
      </c>
      <c r="J564" s="8" t="s">
        <v>104</v>
      </c>
    </row>
    <row r="565" spans="1:10">
      <c r="A565" s="5" t="s">
        <v>444</v>
      </c>
      <c r="B565" s="6">
        <v>44935.437183437498</v>
      </c>
      <c r="C565" s="5" t="s">
        <v>70</v>
      </c>
      <c r="D565" s="7"/>
      <c r="E565" s="8"/>
      <c r="F565" s="9">
        <v>5966</v>
      </c>
      <c r="I565" s="10" t="s">
        <v>9</v>
      </c>
      <c r="J565" s="8" t="s">
        <v>105</v>
      </c>
    </row>
    <row r="566" spans="1:10">
      <c r="A566" s="5" t="s">
        <v>444</v>
      </c>
      <c r="B566" s="6">
        <v>44935.437183437498</v>
      </c>
      <c r="C566" s="5" t="s">
        <v>70</v>
      </c>
      <c r="D566" s="7"/>
      <c r="E566" s="8"/>
      <c r="F566" s="9">
        <v>9497.2000000000007</v>
      </c>
      <c r="I566" s="10" t="s">
        <v>9</v>
      </c>
      <c r="J566" s="8" t="s">
        <v>107</v>
      </c>
    </row>
    <row r="567" spans="1:10">
      <c r="A567" s="11" t="s">
        <v>22</v>
      </c>
      <c r="B567" s="3"/>
      <c r="C567" s="3"/>
      <c r="D567" s="19">
        <f>276510.7+9778.8</f>
        <v>286289.5</v>
      </c>
      <c r="E567" s="8"/>
      <c r="F567" s="37">
        <f>SUM(F530:G566)</f>
        <v>286289.50000000006</v>
      </c>
      <c r="H567" s="9"/>
      <c r="I567" s="10"/>
      <c r="J567" s="5"/>
    </row>
    <row r="568" spans="1:10">
      <c r="A568" s="13" t="s">
        <v>23</v>
      </c>
      <c r="B568" s="13" t="s">
        <v>24</v>
      </c>
      <c r="C568" s="13" t="s">
        <v>25</v>
      </c>
      <c r="D568" s="7"/>
      <c r="E568" s="8"/>
      <c r="H568" s="9"/>
      <c r="I568" s="10"/>
      <c r="J568" s="5"/>
    </row>
    <row r="569" spans="1:10" ht="15.75">
      <c r="A569" s="5"/>
      <c r="B569" s="6"/>
      <c r="C569" s="5"/>
      <c r="D569" s="14">
        <v>112563581</v>
      </c>
      <c r="E569" s="8"/>
      <c r="H569" s="9"/>
      <c r="I569" s="10"/>
      <c r="J569" s="5"/>
    </row>
    <row r="570" spans="1:10" ht="15.75">
      <c r="A570" s="5"/>
      <c r="B570" s="6"/>
      <c r="C570" s="5"/>
      <c r="D570" s="14">
        <v>112563629</v>
      </c>
      <c r="E570" s="8"/>
      <c r="H570" s="9"/>
      <c r="I570" s="10"/>
      <c r="J570" s="5"/>
    </row>
    <row r="571" spans="1:10">
      <c r="A571" s="5"/>
      <c r="B571" s="6"/>
      <c r="C571" s="5"/>
      <c r="D571" s="7"/>
      <c r="E571" s="8"/>
      <c r="H571" s="9"/>
      <c r="I571" s="10"/>
      <c r="J571" s="5"/>
    </row>
    <row r="572" spans="1:10">
      <c r="A572" s="5" t="s">
        <v>442</v>
      </c>
      <c r="B572" s="6">
        <v>44935.866589363424</v>
      </c>
      <c r="C572" s="5" t="s">
        <v>70</v>
      </c>
      <c r="D572" s="7"/>
      <c r="E572" s="8"/>
      <c r="G572" s="9">
        <v>8405.56</v>
      </c>
      <c r="I572" s="10" t="s">
        <v>10</v>
      </c>
      <c r="J572" s="5" t="s">
        <v>80</v>
      </c>
    </row>
    <row r="573" spans="1:10">
      <c r="A573" s="5" t="s">
        <v>442</v>
      </c>
      <c r="B573" s="6">
        <v>44935.866589363424</v>
      </c>
      <c r="C573" s="5" t="s">
        <v>70</v>
      </c>
      <c r="D573" s="7"/>
      <c r="E573" s="8"/>
      <c r="G573" s="9">
        <v>19000</v>
      </c>
      <c r="I573" s="10" t="s">
        <v>10</v>
      </c>
      <c r="J573" s="8" t="s">
        <v>106</v>
      </c>
    </row>
    <row r="574" spans="1:10">
      <c r="A574" s="5" t="s">
        <v>442</v>
      </c>
      <c r="B574" s="6">
        <v>44935.866589363424</v>
      </c>
      <c r="C574" s="5" t="s">
        <v>70</v>
      </c>
      <c r="D574" s="7">
        <v>220538</v>
      </c>
      <c r="E574" s="5" t="s">
        <v>89</v>
      </c>
      <c r="H574" s="9">
        <v>1290</v>
      </c>
      <c r="I574" s="5" t="s">
        <v>28</v>
      </c>
      <c r="J574" s="8" t="s">
        <v>92</v>
      </c>
    </row>
    <row r="575" spans="1:10">
      <c r="A575" s="5" t="s">
        <v>442</v>
      </c>
      <c r="B575" s="6">
        <v>44935.866589363424</v>
      </c>
      <c r="C575" s="5" t="s">
        <v>70</v>
      </c>
      <c r="D575" s="7">
        <v>119035</v>
      </c>
      <c r="E575" s="5" t="s">
        <v>89</v>
      </c>
      <c r="H575" s="9">
        <v>4228</v>
      </c>
      <c r="I575" s="5" t="s">
        <v>28</v>
      </c>
      <c r="J575" s="5" t="s">
        <v>91</v>
      </c>
    </row>
    <row r="576" spans="1:10">
      <c r="A576" s="5" t="s">
        <v>442</v>
      </c>
      <c r="B576" s="6">
        <v>44935.866589363424</v>
      </c>
      <c r="C576" s="5" t="s">
        <v>70</v>
      </c>
      <c r="D576" s="15">
        <v>53412215001</v>
      </c>
      <c r="E576" s="5" t="s">
        <v>83</v>
      </c>
      <c r="H576" s="9">
        <v>633.79999999999995</v>
      </c>
      <c r="I576" s="5" t="s">
        <v>28</v>
      </c>
      <c r="J576" s="5" t="s">
        <v>91</v>
      </c>
    </row>
    <row r="577" spans="1:10">
      <c r="A577" s="5" t="s">
        <v>442</v>
      </c>
      <c r="B577" s="6">
        <v>44935.866589363424</v>
      </c>
      <c r="C577" s="5" t="s">
        <v>70</v>
      </c>
      <c r="D577" s="15">
        <v>45133095685</v>
      </c>
      <c r="E577" s="5" t="s">
        <v>83</v>
      </c>
      <c r="H577" s="9">
        <v>576.96</v>
      </c>
      <c r="I577" s="5" t="s">
        <v>28</v>
      </c>
      <c r="J577" s="5" t="s">
        <v>91</v>
      </c>
    </row>
    <row r="578" spans="1:10">
      <c r="A578" s="5" t="s">
        <v>442</v>
      </c>
      <c r="B578" s="6">
        <v>44935.866589363424</v>
      </c>
      <c r="C578" s="5" t="s">
        <v>70</v>
      </c>
      <c r="D578" s="15">
        <v>45113243858</v>
      </c>
      <c r="E578" s="5" t="s">
        <v>83</v>
      </c>
      <c r="H578" s="9">
        <v>1039.2</v>
      </c>
      <c r="I578" s="5" t="s">
        <v>28</v>
      </c>
      <c r="J578" s="5" t="s">
        <v>91</v>
      </c>
    </row>
    <row r="579" spans="1:10">
      <c r="A579" s="5" t="s">
        <v>442</v>
      </c>
      <c r="B579" s="6">
        <v>44935.866589363424</v>
      </c>
      <c r="C579" s="5" t="s">
        <v>70</v>
      </c>
      <c r="D579" s="15">
        <v>45113244035</v>
      </c>
      <c r="E579" s="5" t="s">
        <v>83</v>
      </c>
      <c r="H579" s="9">
        <v>808</v>
      </c>
      <c r="I579" s="5" t="s">
        <v>28</v>
      </c>
      <c r="J579" s="5" t="s">
        <v>91</v>
      </c>
    </row>
    <row r="580" spans="1:10">
      <c r="A580" s="5" t="s">
        <v>442</v>
      </c>
      <c r="B580" s="6">
        <v>44935.866589363424</v>
      </c>
      <c r="C580" s="5" t="s">
        <v>70</v>
      </c>
      <c r="D580" s="15">
        <v>295401006700028</v>
      </c>
      <c r="E580" s="5" t="s">
        <v>85</v>
      </c>
      <c r="H580" s="9">
        <v>30994.03</v>
      </c>
      <c r="I580" s="5" t="s">
        <v>28</v>
      </c>
      <c r="J580" s="8" t="s">
        <v>92</v>
      </c>
    </row>
    <row r="581" spans="1:10">
      <c r="A581" s="5" t="s">
        <v>442</v>
      </c>
      <c r="B581" s="6">
        <v>44935.866589363424</v>
      </c>
      <c r="C581" s="5" t="s">
        <v>70</v>
      </c>
      <c r="D581" s="15">
        <v>295401006700028</v>
      </c>
      <c r="E581" s="5" t="s">
        <v>244</v>
      </c>
      <c r="H581" s="9">
        <v>139.19999999999999</v>
      </c>
      <c r="I581" s="5" t="s">
        <v>28</v>
      </c>
      <c r="J581" s="8" t="s">
        <v>92</v>
      </c>
    </row>
    <row r="582" spans="1:10">
      <c r="A582" s="5" t="s">
        <v>442</v>
      </c>
      <c r="B582" s="6">
        <v>44935.866589363424</v>
      </c>
      <c r="C582" s="5" t="s">
        <v>70</v>
      </c>
      <c r="D582" s="15">
        <v>52316660201</v>
      </c>
      <c r="E582" s="5" t="s">
        <v>83</v>
      </c>
      <c r="H582" s="9">
        <v>170.18</v>
      </c>
      <c r="I582" s="5" t="s">
        <v>28</v>
      </c>
      <c r="J582" s="5" t="s">
        <v>80</v>
      </c>
    </row>
    <row r="583" spans="1:10">
      <c r="A583" s="5" t="s">
        <v>442</v>
      </c>
      <c r="B583" s="6">
        <v>44935.866589363424</v>
      </c>
      <c r="C583" s="5" t="s">
        <v>70</v>
      </c>
      <c r="D583" s="15">
        <v>52316660201</v>
      </c>
      <c r="E583" s="5" t="s">
        <v>83</v>
      </c>
      <c r="H583" s="9">
        <v>263.88</v>
      </c>
      <c r="I583" s="5" t="s">
        <v>28</v>
      </c>
      <c r="J583" s="5" t="s">
        <v>80</v>
      </c>
    </row>
    <row r="584" spans="1:10">
      <c r="A584" s="5" t="s">
        <v>442</v>
      </c>
      <c r="B584" s="6">
        <v>44935.866589363424</v>
      </c>
      <c r="C584" s="5" t="s">
        <v>70</v>
      </c>
      <c r="D584" s="15">
        <v>45163184519</v>
      </c>
      <c r="E584" s="5" t="s">
        <v>83</v>
      </c>
      <c r="H584" s="9">
        <v>1256.28</v>
      </c>
      <c r="I584" s="5" t="s">
        <v>28</v>
      </c>
      <c r="J584" s="5" t="s">
        <v>80</v>
      </c>
    </row>
    <row r="585" spans="1:10">
      <c r="A585" s="5" t="s">
        <v>442</v>
      </c>
      <c r="B585" s="6">
        <v>44935.866589363424</v>
      </c>
      <c r="C585" s="5" t="s">
        <v>70</v>
      </c>
      <c r="D585" s="15">
        <v>45113238732</v>
      </c>
      <c r="E585" s="5" t="s">
        <v>83</v>
      </c>
      <c r="H585" s="9">
        <v>72728.149999999994</v>
      </c>
      <c r="I585" s="5" t="s">
        <v>28</v>
      </c>
      <c r="J585" s="5" t="s">
        <v>80</v>
      </c>
    </row>
    <row r="586" spans="1:10">
      <c r="A586" s="5" t="s">
        <v>442</v>
      </c>
      <c r="B586" s="6">
        <v>44935.866589363424</v>
      </c>
      <c r="C586" s="5" t="s">
        <v>70</v>
      </c>
      <c r="D586" s="15">
        <v>45173149014</v>
      </c>
      <c r="E586" s="5" t="s">
        <v>83</v>
      </c>
      <c r="H586" s="9">
        <v>6907.34</v>
      </c>
      <c r="I586" s="5" t="s">
        <v>28</v>
      </c>
      <c r="J586" s="5" t="s">
        <v>80</v>
      </c>
    </row>
    <row r="587" spans="1:10">
      <c r="A587" s="5" t="s">
        <v>442</v>
      </c>
      <c r="B587" s="6">
        <v>44935.866589363424</v>
      </c>
      <c r="C587" s="5" t="s">
        <v>70</v>
      </c>
      <c r="D587" s="15">
        <v>52716615381</v>
      </c>
      <c r="E587" s="5" t="s">
        <v>83</v>
      </c>
      <c r="H587" s="9">
        <v>756</v>
      </c>
      <c r="I587" s="5" t="s">
        <v>28</v>
      </c>
      <c r="J587" s="5" t="s">
        <v>91</v>
      </c>
    </row>
    <row r="588" spans="1:10">
      <c r="A588" s="5" t="s">
        <v>442</v>
      </c>
      <c r="B588" s="6">
        <v>44935.866589363424</v>
      </c>
      <c r="C588" s="5" t="s">
        <v>70</v>
      </c>
      <c r="D588" s="15">
        <v>45153090168</v>
      </c>
      <c r="E588" s="5" t="s">
        <v>83</v>
      </c>
      <c r="H588" s="9">
        <v>2450</v>
      </c>
      <c r="I588" s="5" t="s">
        <v>28</v>
      </c>
      <c r="J588" s="5" t="s">
        <v>80</v>
      </c>
    </row>
    <row r="589" spans="1:10">
      <c r="A589" s="5" t="s">
        <v>442</v>
      </c>
      <c r="B589" s="6">
        <v>44935.866589363424</v>
      </c>
      <c r="C589" s="5" t="s">
        <v>70</v>
      </c>
      <c r="D589" s="15">
        <v>18130481432</v>
      </c>
      <c r="E589" s="5" t="s">
        <v>83</v>
      </c>
      <c r="H589" s="9">
        <v>120</v>
      </c>
      <c r="I589" s="5" t="s">
        <v>28</v>
      </c>
      <c r="J589" s="5" t="s">
        <v>91</v>
      </c>
    </row>
    <row r="590" spans="1:10">
      <c r="A590" s="5" t="s">
        <v>442</v>
      </c>
      <c r="B590" s="6">
        <v>44935.866589363424</v>
      </c>
      <c r="C590" s="5" t="s">
        <v>70</v>
      </c>
      <c r="D590" s="15">
        <v>45153090708</v>
      </c>
      <c r="E590" s="5" t="s">
        <v>83</v>
      </c>
      <c r="H590" s="9">
        <v>191.4</v>
      </c>
      <c r="I590" s="5" t="s">
        <v>28</v>
      </c>
      <c r="J590" s="5" t="s">
        <v>91</v>
      </c>
    </row>
    <row r="591" spans="1:10">
      <c r="A591" s="5" t="s">
        <v>442</v>
      </c>
      <c r="B591" s="6">
        <v>44935.866589363424</v>
      </c>
      <c r="C591" s="5" t="s">
        <v>70</v>
      </c>
      <c r="D591" s="15">
        <v>45113244671</v>
      </c>
      <c r="E591" s="5" t="s">
        <v>83</v>
      </c>
      <c r="H591" s="9">
        <v>1212</v>
      </c>
      <c r="I591" s="5" t="s">
        <v>28</v>
      </c>
      <c r="J591" s="5" t="s">
        <v>91</v>
      </c>
    </row>
    <row r="592" spans="1:10">
      <c r="A592" s="5" t="s">
        <v>442</v>
      </c>
      <c r="B592" s="6">
        <v>44935.866589363424</v>
      </c>
      <c r="C592" s="5" t="s">
        <v>70</v>
      </c>
      <c r="D592" s="15">
        <v>45153090168</v>
      </c>
      <c r="E592" s="5" t="s">
        <v>83</v>
      </c>
      <c r="H592" s="9">
        <v>30846.9</v>
      </c>
      <c r="I592" s="5" t="s">
        <v>28</v>
      </c>
      <c r="J592" s="5" t="s">
        <v>80</v>
      </c>
    </row>
    <row r="593" spans="1:10">
      <c r="A593" s="5" t="s">
        <v>442</v>
      </c>
      <c r="B593" s="6">
        <v>44935.866589363424</v>
      </c>
      <c r="C593" s="5" t="s">
        <v>70</v>
      </c>
      <c r="D593" s="7">
        <v>239411</v>
      </c>
      <c r="E593" s="5" t="s">
        <v>88</v>
      </c>
      <c r="H593" s="9">
        <v>6107</v>
      </c>
      <c r="I593" s="5" t="s">
        <v>28</v>
      </c>
      <c r="J593" s="5" t="s">
        <v>80</v>
      </c>
    </row>
    <row r="594" spans="1:10">
      <c r="A594" s="5" t="s">
        <v>442</v>
      </c>
      <c r="B594" s="6">
        <v>44935.866589363424</v>
      </c>
      <c r="C594" s="5" t="s">
        <v>70</v>
      </c>
      <c r="D594" s="15">
        <v>45123226886</v>
      </c>
      <c r="E594" s="5" t="s">
        <v>83</v>
      </c>
      <c r="H594" s="9">
        <v>548.4</v>
      </c>
      <c r="I594" s="5" t="s">
        <v>28</v>
      </c>
      <c r="J594" s="5" t="s">
        <v>80</v>
      </c>
    </row>
    <row r="595" spans="1:10">
      <c r="A595" s="5" t="s">
        <v>442</v>
      </c>
      <c r="B595" s="6">
        <v>44935.866589363424</v>
      </c>
      <c r="C595" s="5" t="s">
        <v>70</v>
      </c>
      <c r="D595" s="7">
        <v>256023</v>
      </c>
      <c r="E595" s="5" t="s">
        <v>88</v>
      </c>
      <c r="H595" s="9">
        <v>5352.2</v>
      </c>
      <c r="I595" s="5" t="s">
        <v>28</v>
      </c>
      <c r="J595" s="5" t="s">
        <v>80</v>
      </c>
    </row>
    <row r="596" spans="1:10">
      <c r="A596" s="5" t="s">
        <v>442</v>
      </c>
      <c r="B596" s="6">
        <v>44935.866589363424</v>
      </c>
      <c r="C596" s="5" t="s">
        <v>70</v>
      </c>
      <c r="D596" s="7">
        <v>256023</v>
      </c>
      <c r="E596" s="5" t="s">
        <v>88</v>
      </c>
      <c r="H596" s="9">
        <v>55155.59</v>
      </c>
      <c r="I596" s="5" t="s">
        <v>28</v>
      </c>
      <c r="J596" s="5" t="s">
        <v>80</v>
      </c>
    </row>
    <row r="597" spans="1:10">
      <c r="A597" s="5" t="s">
        <v>442</v>
      </c>
      <c r="B597" s="6">
        <v>44935.866589363424</v>
      </c>
      <c r="C597" s="5" t="s">
        <v>70</v>
      </c>
      <c r="D597" s="7">
        <v>599398</v>
      </c>
      <c r="E597" s="5" t="s">
        <v>88</v>
      </c>
      <c r="H597" s="9">
        <v>2700.43</v>
      </c>
      <c r="I597" s="5" t="s">
        <v>28</v>
      </c>
      <c r="J597" s="5" t="s">
        <v>80</v>
      </c>
    </row>
    <row r="598" spans="1:10">
      <c r="A598" s="5" t="s">
        <v>442</v>
      </c>
      <c r="B598" s="6">
        <v>44935.866589363424</v>
      </c>
      <c r="C598" s="5" t="s">
        <v>70</v>
      </c>
      <c r="D598" s="15">
        <v>297502002180047</v>
      </c>
      <c r="E598" s="5" t="s">
        <v>85</v>
      </c>
      <c r="H598" s="9">
        <v>119438.9</v>
      </c>
      <c r="I598" s="5" t="s">
        <v>28</v>
      </c>
      <c r="J598" s="5" t="s">
        <v>86</v>
      </c>
    </row>
    <row r="599" spans="1:10">
      <c r="A599" s="5" t="s">
        <v>442</v>
      </c>
      <c r="B599" s="6">
        <v>44935.866589363424</v>
      </c>
      <c r="C599" s="5" t="s">
        <v>70</v>
      </c>
      <c r="D599" s="15">
        <v>45163186064</v>
      </c>
      <c r="E599" s="5" t="s">
        <v>83</v>
      </c>
      <c r="H599" s="9">
        <v>5385</v>
      </c>
      <c r="I599" s="5" t="s">
        <v>28</v>
      </c>
      <c r="J599" s="5" t="s">
        <v>80</v>
      </c>
    </row>
    <row r="600" spans="1:10">
      <c r="A600" s="5" t="s">
        <v>442</v>
      </c>
      <c r="B600" s="6">
        <v>44935.866589363424</v>
      </c>
      <c r="C600" s="5" t="s">
        <v>70</v>
      </c>
      <c r="D600" s="7">
        <v>164852</v>
      </c>
      <c r="E600" s="5" t="s">
        <v>88</v>
      </c>
      <c r="H600" s="9">
        <v>87709.1</v>
      </c>
      <c r="I600" s="5" t="s">
        <v>28</v>
      </c>
      <c r="J600" s="5" t="s">
        <v>87</v>
      </c>
    </row>
    <row r="601" spans="1:10">
      <c r="A601" s="5" t="s">
        <v>443</v>
      </c>
      <c r="B601" s="6">
        <v>44935.866589363424</v>
      </c>
      <c r="C601" s="5" t="s">
        <v>82</v>
      </c>
      <c r="D601" s="7"/>
      <c r="E601" s="8"/>
      <c r="F601" s="9">
        <v>1535.2</v>
      </c>
      <c r="I601" s="10" t="s">
        <v>9</v>
      </c>
      <c r="J601" s="8" t="s">
        <v>75</v>
      </c>
    </row>
    <row r="602" spans="1:10">
      <c r="A602" s="5" t="s">
        <v>442</v>
      </c>
      <c r="B602" s="6">
        <v>44935.866589363424</v>
      </c>
      <c r="C602" s="5" t="s">
        <v>70</v>
      </c>
      <c r="D602" s="7"/>
      <c r="E602" s="8"/>
      <c r="F602" s="9">
        <v>20350.3</v>
      </c>
      <c r="I602" s="10" t="s">
        <v>9</v>
      </c>
      <c r="J602" s="8" t="s">
        <v>71</v>
      </c>
    </row>
    <row r="603" spans="1:10">
      <c r="A603" s="5" t="s">
        <v>442</v>
      </c>
      <c r="B603" s="6">
        <v>44935.866589363424</v>
      </c>
      <c r="C603" s="5" t="s">
        <v>70</v>
      </c>
      <c r="D603" s="7"/>
      <c r="E603" s="8"/>
      <c r="F603" s="9">
        <v>19065.599999999999</v>
      </c>
      <c r="I603" s="10" t="s">
        <v>9</v>
      </c>
      <c r="J603" s="5" t="s">
        <v>72</v>
      </c>
    </row>
    <row r="604" spans="1:10">
      <c r="A604" s="5" t="s">
        <v>442</v>
      </c>
      <c r="B604" s="6">
        <v>44935.866589363424</v>
      </c>
      <c r="C604" s="5" t="s">
        <v>70</v>
      </c>
      <c r="D604" s="7"/>
      <c r="E604" s="8"/>
      <c r="F604" s="9">
        <v>3796.1</v>
      </c>
      <c r="I604" s="10" t="s">
        <v>9</v>
      </c>
      <c r="J604" s="5" t="s">
        <v>96</v>
      </c>
    </row>
    <row r="605" spans="1:10">
      <c r="A605" s="5" t="s">
        <v>442</v>
      </c>
      <c r="B605" s="6">
        <v>44935.866589363424</v>
      </c>
      <c r="C605" s="5" t="s">
        <v>70</v>
      </c>
      <c r="D605" s="7"/>
      <c r="E605" s="8"/>
      <c r="F605" s="9">
        <v>7310.3</v>
      </c>
      <c r="I605" s="10" t="s">
        <v>9</v>
      </c>
      <c r="J605" s="8" t="s">
        <v>97</v>
      </c>
    </row>
    <row r="606" spans="1:10">
      <c r="A606" s="5" t="s">
        <v>442</v>
      </c>
      <c r="B606" s="6">
        <v>44935.866589363424</v>
      </c>
      <c r="C606" s="5" t="s">
        <v>70</v>
      </c>
      <c r="D606" s="7"/>
      <c r="E606" s="8"/>
      <c r="F606" s="9">
        <v>6400</v>
      </c>
      <c r="I606" s="10" t="s">
        <v>9</v>
      </c>
      <c r="J606" s="5" t="s">
        <v>98</v>
      </c>
    </row>
    <row r="607" spans="1:10">
      <c r="A607" s="5" t="s">
        <v>442</v>
      </c>
      <c r="B607" s="6">
        <v>44935.866589363424</v>
      </c>
      <c r="C607" s="5" t="s">
        <v>70</v>
      </c>
      <c r="D607" s="7"/>
      <c r="E607" s="8"/>
      <c r="F607" s="9">
        <v>6118.2</v>
      </c>
      <c r="I607" s="10" t="s">
        <v>9</v>
      </c>
      <c r="J607" s="5" t="s">
        <v>80</v>
      </c>
    </row>
    <row r="608" spans="1:10">
      <c r="A608" s="5" t="s">
        <v>442</v>
      </c>
      <c r="B608" s="6">
        <v>44935.866589363424</v>
      </c>
      <c r="C608" s="5" t="s">
        <v>70</v>
      </c>
      <c r="D608" s="7"/>
      <c r="E608" s="8"/>
      <c r="F608" s="9">
        <v>300</v>
      </c>
      <c r="I608" s="10" t="s">
        <v>9</v>
      </c>
      <c r="J608" s="8" t="s">
        <v>239</v>
      </c>
    </row>
    <row r="609" spans="1:10">
      <c r="A609" s="5" t="s">
        <v>442</v>
      </c>
      <c r="B609" s="6">
        <v>44935.866589363424</v>
      </c>
      <c r="C609" s="5" t="s">
        <v>70</v>
      </c>
      <c r="D609" s="7"/>
      <c r="E609" s="8"/>
      <c r="F609" s="9">
        <v>4204.1000000000004</v>
      </c>
      <c r="I609" s="10" t="s">
        <v>9</v>
      </c>
      <c r="J609" s="8" t="s">
        <v>74</v>
      </c>
    </row>
    <row r="610" spans="1:10">
      <c r="A610" s="5" t="s">
        <v>442</v>
      </c>
      <c r="B610" s="6">
        <v>44935.866589363424</v>
      </c>
      <c r="C610" s="5" t="s">
        <v>70</v>
      </c>
      <c r="D610" s="7"/>
      <c r="E610" s="8"/>
      <c r="F610" s="9">
        <v>2995</v>
      </c>
      <c r="I610" s="10" t="s">
        <v>9</v>
      </c>
      <c r="J610" s="8" t="s">
        <v>99</v>
      </c>
    </row>
    <row r="611" spans="1:10">
      <c r="A611" s="5" t="s">
        <v>442</v>
      </c>
      <c r="B611" s="6">
        <v>44935.866589363424</v>
      </c>
      <c r="C611" s="5" t="s">
        <v>70</v>
      </c>
      <c r="D611" s="7"/>
      <c r="E611" s="8"/>
      <c r="F611" s="9">
        <v>10679.7</v>
      </c>
      <c r="I611" s="10" t="s">
        <v>9</v>
      </c>
      <c r="J611" s="8" t="s">
        <v>94</v>
      </c>
    </row>
    <row r="612" spans="1:10">
      <c r="A612" s="5" t="s">
        <v>442</v>
      </c>
      <c r="B612" s="6">
        <v>44935.866589363424</v>
      </c>
      <c r="C612" s="5" t="s">
        <v>70</v>
      </c>
      <c r="D612" s="7"/>
      <c r="E612" s="8"/>
      <c r="F612" s="9">
        <v>24415.9</v>
      </c>
      <c r="I612" s="10" t="s">
        <v>9</v>
      </c>
      <c r="J612" s="8" t="s">
        <v>240</v>
      </c>
    </row>
    <row r="613" spans="1:10">
      <c r="A613" s="5" t="s">
        <v>442</v>
      </c>
      <c r="B613" s="6">
        <v>44935.866589363424</v>
      </c>
      <c r="C613" s="5" t="s">
        <v>70</v>
      </c>
      <c r="D613" s="7"/>
      <c r="E613" s="8"/>
      <c r="F613" s="9">
        <v>4544.7</v>
      </c>
      <c r="I613" s="10" t="s">
        <v>9</v>
      </c>
      <c r="J613" s="8" t="s">
        <v>100</v>
      </c>
    </row>
    <row r="614" spans="1:10">
      <c r="A614" s="5" t="s">
        <v>442</v>
      </c>
      <c r="B614" s="6">
        <v>44935.866589363424</v>
      </c>
      <c r="C614" s="5" t="s">
        <v>70</v>
      </c>
      <c r="D614" s="7"/>
      <c r="E614" s="8"/>
      <c r="F614" s="9">
        <v>10639.5</v>
      </c>
      <c r="I614" s="10" t="s">
        <v>9</v>
      </c>
      <c r="J614" s="8" t="s">
        <v>76</v>
      </c>
    </row>
    <row r="615" spans="1:10">
      <c r="A615" s="5" t="s">
        <v>442</v>
      </c>
      <c r="B615" s="6">
        <v>44935.866589363424</v>
      </c>
      <c r="C615" s="5" t="s">
        <v>70</v>
      </c>
      <c r="D615" s="7"/>
      <c r="E615" s="8"/>
      <c r="F615" s="9">
        <v>6044.1</v>
      </c>
      <c r="I615" s="10" t="s">
        <v>9</v>
      </c>
      <c r="J615" s="8" t="s">
        <v>101</v>
      </c>
    </row>
    <row r="616" spans="1:10">
      <c r="A616" s="5" t="s">
        <v>442</v>
      </c>
      <c r="B616" s="6">
        <v>44935.866589363424</v>
      </c>
      <c r="C616" s="5" t="s">
        <v>70</v>
      </c>
      <c r="D616" s="7"/>
      <c r="E616" s="8"/>
      <c r="F616" s="9">
        <v>6386.8</v>
      </c>
      <c r="I616" s="10" t="s">
        <v>9</v>
      </c>
      <c r="J616" s="8" t="s">
        <v>102</v>
      </c>
    </row>
    <row r="617" spans="1:10">
      <c r="A617" s="5" t="s">
        <v>442</v>
      </c>
      <c r="B617" s="6">
        <v>44935.866589363424</v>
      </c>
      <c r="C617" s="5" t="s">
        <v>70</v>
      </c>
      <c r="D617" s="7"/>
      <c r="E617" s="8"/>
      <c r="F617" s="9">
        <v>5069.3999999999996</v>
      </c>
      <c r="I617" s="10" t="s">
        <v>9</v>
      </c>
      <c r="J617" s="8" t="s">
        <v>77</v>
      </c>
    </row>
    <row r="618" spans="1:10">
      <c r="A618" s="5" t="s">
        <v>442</v>
      </c>
      <c r="B618" s="6">
        <v>44935.866589363424</v>
      </c>
      <c r="C618" s="5" t="s">
        <v>70</v>
      </c>
      <c r="D618" s="7"/>
      <c r="E618" s="8"/>
      <c r="F618" s="9">
        <v>8316.6</v>
      </c>
      <c r="I618" s="10" t="s">
        <v>9</v>
      </c>
      <c r="J618" s="8" t="s">
        <v>103</v>
      </c>
    </row>
    <row r="619" spans="1:10">
      <c r="A619" s="5" t="s">
        <v>442</v>
      </c>
      <c r="B619" s="6">
        <v>44935.866589363424</v>
      </c>
      <c r="C619" s="5" t="s">
        <v>70</v>
      </c>
      <c r="D619" s="7"/>
      <c r="E619" s="8"/>
      <c r="F619" s="9">
        <v>1759.7</v>
      </c>
      <c r="I619" s="10" t="s">
        <v>9</v>
      </c>
      <c r="J619" s="8" t="s">
        <v>105</v>
      </c>
    </row>
    <row r="620" spans="1:10">
      <c r="A620" s="5" t="s">
        <v>442</v>
      </c>
      <c r="B620" s="6">
        <v>44935.866589363424</v>
      </c>
      <c r="C620" s="5" t="s">
        <v>70</v>
      </c>
      <c r="D620" s="7"/>
      <c r="E620" s="8"/>
      <c r="F620" s="9">
        <v>2590.1</v>
      </c>
      <c r="I620" s="10" t="s">
        <v>9</v>
      </c>
      <c r="J620" s="8" t="s">
        <v>242</v>
      </c>
    </row>
    <row r="621" spans="1:10">
      <c r="A621" s="5" t="s">
        <v>442</v>
      </c>
      <c r="B621" s="6">
        <v>44935.866589363424</v>
      </c>
      <c r="C621" s="5" t="s">
        <v>70</v>
      </c>
      <c r="D621" s="7"/>
      <c r="E621" s="8"/>
      <c r="F621" s="9">
        <v>7481.9</v>
      </c>
      <c r="I621" s="10" t="s">
        <v>9</v>
      </c>
      <c r="J621" s="8" t="s">
        <v>106</v>
      </c>
    </row>
    <row r="622" spans="1:10">
      <c r="A622" s="5" t="s">
        <v>442</v>
      </c>
      <c r="B622" s="6">
        <v>44935.866589363424</v>
      </c>
      <c r="C622" s="5" t="s">
        <v>70</v>
      </c>
      <c r="D622" s="7"/>
      <c r="E622" s="8"/>
      <c r="F622" s="9">
        <v>2651.1</v>
      </c>
      <c r="I622" s="10" t="s">
        <v>9</v>
      </c>
      <c r="J622" s="8" t="s">
        <v>107</v>
      </c>
    </row>
    <row r="623" spans="1:10">
      <c r="A623" s="11" t="s">
        <v>22</v>
      </c>
      <c r="B623" s="3"/>
      <c r="C623" s="3"/>
      <c r="D623" s="7"/>
      <c r="E623" s="8"/>
      <c r="F623" s="37">
        <f>SUM(F572:G622)</f>
        <v>190059.86000000004</v>
      </c>
      <c r="H623" s="9"/>
      <c r="I623" s="10"/>
      <c r="J623" s="5"/>
    </row>
    <row r="624" spans="1:10" ht="15.75">
      <c r="A624" s="13" t="s">
        <v>23</v>
      </c>
      <c r="B624" s="13" t="s">
        <v>24</v>
      </c>
      <c r="C624" s="13" t="s">
        <v>25</v>
      </c>
      <c r="D624" s="14">
        <v>112587130</v>
      </c>
      <c r="E624" s="8"/>
      <c r="H624" s="9"/>
      <c r="I624" s="10"/>
      <c r="J624" s="5"/>
    </row>
    <row r="627" spans="1:10">
      <c r="A627" s="1" t="s">
        <v>0</v>
      </c>
      <c r="B627" s="2"/>
      <c r="C627" s="2"/>
      <c r="D627" s="2"/>
      <c r="E627" s="2"/>
      <c r="F627" s="2"/>
      <c r="G627" s="2"/>
      <c r="H627" s="2"/>
      <c r="I627" s="2"/>
      <c r="J627" s="2"/>
    </row>
    <row r="628" spans="1:10">
      <c r="A628" s="3" t="s">
        <v>474</v>
      </c>
      <c r="B628" s="2"/>
      <c r="C628" s="2"/>
      <c r="D628" s="2"/>
      <c r="E628" s="2"/>
      <c r="F628" s="2"/>
      <c r="G628" s="2"/>
      <c r="H628" s="2"/>
      <c r="I628" s="2"/>
      <c r="J628" s="2"/>
    </row>
    <row r="629" spans="1:10">
      <c r="A629" s="95" t="s">
        <v>0</v>
      </c>
      <c r="B629" s="95" t="s">
        <v>2</v>
      </c>
      <c r="C629" s="95" t="s">
        <v>3</v>
      </c>
      <c r="D629" s="95" t="s">
        <v>4</v>
      </c>
      <c r="E629" s="95" t="s">
        <v>5</v>
      </c>
      <c r="F629" s="97" t="s">
        <v>6</v>
      </c>
      <c r="G629" s="98"/>
      <c r="H629" s="99"/>
      <c r="I629" s="95" t="s">
        <v>7</v>
      </c>
      <c r="J629" s="95" t="s">
        <v>8</v>
      </c>
    </row>
    <row r="630" spans="1:10">
      <c r="A630" s="96"/>
      <c r="B630" s="96"/>
      <c r="C630" s="96"/>
      <c r="D630" s="96"/>
      <c r="E630" s="96"/>
      <c r="F630" s="4" t="s">
        <v>9</v>
      </c>
      <c r="G630" s="4" t="s">
        <v>10</v>
      </c>
      <c r="H630" s="4" t="s">
        <v>11</v>
      </c>
      <c r="I630" s="96"/>
      <c r="J630" s="96"/>
    </row>
    <row r="631" spans="1:10">
      <c r="A631" s="5" t="s">
        <v>484</v>
      </c>
      <c r="B631" s="6">
        <v>44936.389295138892</v>
      </c>
      <c r="C631" s="5" t="s">
        <v>70</v>
      </c>
      <c r="D631" s="10"/>
      <c r="E631" s="8"/>
      <c r="F631" s="9">
        <v>9805.2000000000007</v>
      </c>
      <c r="I631" s="10" t="s">
        <v>9</v>
      </c>
      <c r="J631" s="8" t="s">
        <v>236</v>
      </c>
    </row>
    <row r="632" spans="1:10">
      <c r="A632" s="5" t="s">
        <v>484</v>
      </c>
      <c r="B632" s="6">
        <v>44936.389295138892</v>
      </c>
      <c r="C632" s="5" t="s">
        <v>70</v>
      </c>
      <c r="D632" s="10"/>
      <c r="E632" s="8"/>
      <c r="F632" s="9">
        <v>59639.9</v>
      </c>
      <c r="I632" s="10" t="s">
        <v>9</v>
      </c>
      <c r="J632" s="8" t="s">
        <v>237</v>
      </c>
    </row>
    <row r="633" spans="1:10">
      <c r="A633" s="5" t="s">
        <v>484</v>
      </c>
      <c r="B633" s="6">
        <v>44936.389295138892</v>
      </c>
      <c r="C633" s="5" t="s">
        <v>70</v>
      </c>
      <c r="D633" s="10"/>
      <c r="E633" s="8"/>
      <c r="F633" s="9">
        <v>21854.3</v>
      </c>
      <c r="I633" s="10" t="s">
        <v>9</v>
      </c>
      <c r="J633" s="8" t="s">
        <v>107</v>
      </c>
    </row>
    <row r="634" spans="1:10">
      <c r="A634" s="11" t="s">
        <v>22</v>
      </c>
      <c r="B634" s="3"/>
      <c r="C634" s="3"/>
      <c r="D634" s="7"/>
      <c r="E634" s="8"/>
      <c r="F634" s="12">
        <f>SUM(F631:G633)</f>
        <v>91299.400000000009</v>
      </c>
      <c r="H634" s="9"/>
      <c r="I634" s="10"/>
      <c r="J634" s="5"/>
    </row>
    <row r="635" spans="1:10">
      <c r="A635" s="13" t="s">
        <v>23</v>
      </c>
      <c r="B635" s="13" t="s">
        <v>24</v>
      </c>
      <c r="C635" s="13" t="s">
        <v>25</v>
      </c>
      <c r="D635" s="46">
        <f>91303.4-91299.4</f>
        <v>4</v>
      </c>
      <c r="E635" s="8"/>
      <c r="H635" s="9"/>
      <c r="I635" s="10"/>
      <c r="J635" s="5"/>
    </row>
    <row r="636" spans="1:10" ht="15.75">
      <c r="A636" s="5"/>
      <c r="B636" s="6"/>
      <c r="C636" s="5"/>
      <c r="D636" s="14">
        <v>112587131</v>
      </c>
      <c r="E636" s="8"/>
      <c r="H636" s="9"/>
      <c r="I636" s="10"/>
      <c r="J636" s="5"/>
    </row>
    <row r="637" spans="1:10">
      <c r="A637" s="5"/>
      <c r="B637" s="6"/>
      <c r="C637" s="5"/>
      <c r="D637" s="7"/>
      <c r="E637" s="8"/>
      <c r="H637" s="9"/>
      <c r="I637" s="10"/>
      <c r="J637" s="5"/>
    </row>
    <row r="638" spans="1:10">
      <c r="A638" s="5" t="s">
        <v>482</v>
      </c>
      <c r="B638" s="6">
        <v>44936.911293634257</v>
      </c>
      <c r="C638" s="5" t="s">
        <v>70</v>
      </c>
      <c r="D638" s="7"/>
      <c r="E638" s="8"/>
      <c r="G638" s="9">
        <v>1670</v>
      </c>
      <c r="I638" s="10" t="s">
        <v>10</v>
      </c>
      <c r="J638" s="8" t="s">
        <v>71</v>
      </c>
    </row>
    <row r="639" spans="1:10">
      <c r="A639" s="5" t="s">
        <v>482</v>
      </c>
      <c r="B639" s="6">
        <v>44936.911293634257</v>
      </c>
      <c r="C639" s="5" t="s">
        <v>70</v>
      </c>
      <c r="D639" s="7"/>
      <c r="E639" s="8"/>
      <c r="G639" s="9">
        <v>108746.6</v>
      </c>
      <c r="I639" s="10" t="s">
        <v>10</v>
      </c>
      <c r="J639" s="5" t="s">
        <v>80</v>
      </c>
    </row>
    <row r="640" spans="1:10">
      <c r="A640" s="5" t="s">
        <v>482</v>
      </c>
      <c r="B640" s="6">
        <v>44936.911293634257</v>
      </c>
      <c r="C640" s="5" t="s">
        <v>70</v>
      </c>
      <c r="D640" s="7"/>
      <c r="E640" s="8"/>
      <c r="G640" s="9">
        <v>2306.6</v>
      </c>
      <c r="I640" s="10" t="s">
        <v>10</v>
      </c>
      <c r="J640" s="8" t="s">
        <v>73</v>
      </c>
    </row>
    <row r="641" spans="1:10">
      <c r="A641" s="5" t="s">
        <v>482</v>
      </c>
      <c r="B641" s="6">
        <v>44936.911293634257</v>
      </c>
      <c r="C641" s="5" t="s">
        <v>70</v>
      </c>
      <c r="D641" s="7"/>
      <c r="E641" s="8"/>
      <c r="G641" s="9">
        <v>1887</v>
      </c>
      <c r="I641" s="10" t="s">
        <v>10</v>
      </c>
      <c r="J641" s="8" t="s">
        <v>99</v>
      </c>
    </row>
    <row r="642" spans="1:10">
      <c r="A642" s="5" t="s">
        <v>482</v>
      </c>
      <c r="B642" s="6">
        <v>44936.911293634257</v>
      </c>
      <c r="C642" s="5" t="s">
        <v>70</v>
      </c>
      <c r="D642" s="7"/>
      <c r="E642" s="8"/>
      <c r="G642" s="9">
        <v>743.18</v>
      </c>
      <c r="I642" s="10" t="s">
        <v>10</v>
      </c>
      <c r="J642" s="8" t="s">
        <v>103</v>
      </c>
    </row>
    <row r="643" spans="1:10">
      <c r="A643" s="5" t="s">
        <v>483</v>
      </c>
      <c r="B643" s="6">
        <v>44936.911293634257</v>
      </c>
      <c r="C643" s="5" t="s">
        <v>82</v>
      </c>
      <c r="D643" s="7">
        <v>644247</v>
      </c>
      <c r="E643" s="5" t="s">
        <v>83</v>
      </c>
      <c r="H643" s="9">
        <v>1190.79</v>
      </c>
      <c r="I643" s="5" t="s">
        <v>28</v>
      </c>
      <c r="J643" s="5" t="s">
        <v>80</v>
      </c>
    </row>
    <row r="644" spans="1:10">
      <c r="A644" s="5" t="s">
        <v>482</v>
      </c>
      <c r="B644" s="6">
        <v>44936.911293634257</v>
      </c>
      <c r="C644" s="5" t="s">
        <v>70</v>
      </c>
      <c r="D644" s="15">
        <v>45133097153</v>
      </c>
      <c r="E644" s="5" t="s">
        <v>83</v>
      </c>
      <c r="H644" s="9">
        <v>6903.66</v>
      </c>
      <c r="I644" s="5" t="s">
        <v>28</v>
      </c>
      <c r="J644" s="8" t="s">
        <v>84</v>
      </c>
    </row>
    <row r="645" spans="1:10">
      <c r="A645" s="5" t="s">
        <v>482</v>
      </c>
      <c r="B645" s="6">
        <v>44936.911293634257</v>
      </c>
      <c r="C645" s="5" t="s">
        <v>70</v>
      </c>
      <c r="D645" s="15">
        <v>45133097153</v>
      </c>
      <c r="E645" s="5" t="s">
        <v>83</v>
      </c>
      <c r="H645" s="9">
        <v>1671.81</v>
      </c>
      <c r="I645" s="5" t="s">
        <v>28</v>
      </c>
      <c r="J645" s="8" t="s">
        <v>84</v>
      </c>
    </row>
    <row r="646" spans="1:10">
      <c r="A646" s="5" t="s">
        <v>482</v>
      </c>
      <c r="B646" s="6">
        <v>44936.911293634257</v>
      </c>
      <c r="C646" s="5" t="s">
        <v>70</v>
      </c>
      <c r="D646" s="15">
        <v>45133097153</v>
      </c>
      <c r="E646" s="5" t="s">
        <v>83</v>
      </c>
      <c r="H646" s="9">
        <v>366.6</v>
      </c>
      <c r="I646" s="5" t="s">
        <v>28</v>
      </c>
      <c r="J646" s="8" t="s">
        <v>84</v>
      </c>
    </row>
    <row r="647" spans="1:10">
      <c r="A647" s="5" t="s">
        <v>482</v>
      </c>
      <c r="B647" s="6">
        <v>44936.911293634257</v>
      </c>
      <c r="C647" s="5" t="s">
        <v>70</v>
      </c>
      <c r="D647" s="15">
        <v>45133097153</v>
      </c>
      <c r="E647" s="5" t="s">
        <v>83</v>
      </c>
      <c r="H647" s="9">
        <v>835.39</v>
      </c>
      <c r="I647" s="5" t="s">
        <v>28</v>
      </c>
      <c r="J647" s="8" t="s">
        <v>84</v>
      </c>
    </row>
    <row r="648" spans="1:10">
      <c r="A648" s="5" t="s">
        <v>482</v>
      </c>
      <c r="B648" s="6">
        <v>44936.911293634257</v>
      </c>
      <c r="C648" s="5" t="s">
        <v>70</v>
      </c>
      <c r="D648" s="15">
        <v>52116733740</v>
      </c>
      <c r="E648" s="5" t="s">
        <v>83</v>
      </c>
      <c r="H648" s="9">
        <v>1225.5</v>
      </c>
      <c r="I648" s="5" t="s">
        <v>28</v>
      </c>
      <c r="J648" s="5" t="s">
        <v>80</v>
      </c>
    </row>
    <row r="649" spans="1:10">
      <c r="A649" s="5" t="s">
        <v>482</v>
      </c>
      <c r="B649" s="6">
        <v>44936.911293634257</v>
      </c>
      <c r="C649" s="5" t="s">
        <v>70</v>
      </c>
      <c r="D649" s="15">
        <v>45133097153</v>
      </c>
      <c r="E649" s="5" t="s">
        <v>83</v>
      </c>
      <c r="H649" s="9">
        <v>1225.3900000000001</v>
      </c>
      <c r="I649" s="5" t="s">
        <v>28</v>
      </c>
      <c r="J649" s="8" t="s">
        <v>84</v>
      </c>
    </row>
    <row r="650" spans="1:10">
      <c r="A650" s="5" t="s">
        <v>482</v>
      </c>
      <c r="B650" s="6">
        <v>44936.911293634257</v>
      </c>
      <c r="C650" s="5" t="s">
        <v>70</v>
      </c>
      <c r="D650" s="15">
        <v>45113248785</v>
      </c>
      <c r="E650" s="5" t="s">
        <v>83</v>
      </c>
      <c r="H650" s="9">
        <v>37006.080000000002</v>
      </c>
      <c r="I650" s="5" t="s">
        <v>28</v>
      </c>
      <c r="J650" s="5" t="s">
        <v>80</v>
      </c>
    </row>
    <row r="651" spans="1:10">
      <c r="A651" s="5" t="s">
        <v>482</v>
      </c>
      <c r="B651" s="6">
        <v>44936.911293634257</v>
      </c>
      <c r="C651" s="5" t="s">
        <v>70</v>
      </c>
      <c r="D651" s="15">
        <v>45113243777</v>
      </c>
      <c r="E651" s="5" t="s">
        <v>83</v>
      </c>
      <c r="H651" s="9">
        <v>26100</v>
      </c>
      <c r="I651" s="5" t="s">
        <v>28</v>
      </c>
      <c r="J651" s="5" t="s">
        <v>80</v>
      </c>
    </row>
    <row r="652" spans="1:10">
      <c r="A652" s="5" t="s">
        <v>482</v>
      </c>
      <c r="B652" s="6">
        <v>44936.911293634257</v>
      </c>
      <c r="C652" s="5" t="s">
        <v>70</v>
      </c>
      <c r="D652" s="15">
        <v>45163189557</v>
      </c>
      <c r="E652" s="5" t="s">
        <v>83</v>
      </c>
      <c r="H652" s="9">
        <v>17640</v>
      </c>
      <c r="I652" s="5" t="s">
        <v>28</v>
      </c>
      <c r="J652" s="5" t="s">
        <v>80</v>
      </c>
    </row>
    <row r="653" spans="1:10">
      <c r="A653" s="5" t="s">
        <v>482</v>
      </c>
      <c r="B653" s="6">
        <v>44936.911293634257</v>
      </c>
      <c r="C653" s="5" t="s">
        <v>70</v>
      </c>
      <c r="D653" s="15">
        <v>45143468260</v>
      </c>
      <c r="E653" s="5" t="s">
        <v>83</v>
      </c>
      <c r="H653" s="9">
        <v>12960</v>
      </c>
      <c r="I653" s="5" t="s">
        <v>28</v>
      </c>
      <c r="J653" s="5" t="s">
        <v>80</v>
      </c>
    </row>
    <row r="654" spans="1:10">
      <c r="A654" s="5" t="s">
        <v>482</v>
      </c>
      <c r="B654" s="6">
        <v>44936.911293634257</v>
      </c>
      <c r="C654" s="5" t="s">
        <v>70</v>
      </c>
      <c r="D654" s="15">
        <v>45143468240</v>
      </c>
      <c r="E654" s="5" t="s">
        <v>83</v>
      </c>
      <c r="H654" s="9">
        <v>608.4</v>
      </c>
      <c r="I654" s="5" t="s">
        <v>28</v>
      </c>
      <c r="J654" s="5" t="s">
        <v>80</v>
      </c>
    </row>
    <row r="655" spans="1:10">
      <c r="A655" s="5" t="s">
        <v>482</v>
      </c>
      <c r="B655" s="6">
        <v>44936.911293634257</v>
      </c>
      <c r="C655" s="5" t="s">
        <v>70</v>
      </c>
      <c r="D655" s="7">
        <v>299686</v>
      </c>
      <c r="E655" s="5" t="s">
        <v>89</v>
      </c>
      <c r="H655" s="9">
        <v>2017.89</v>
      </c>
      <c r="I655" s="5" t="s">
        <v>28</v>
      </c>
      <c r="J655" s="8" t="s">
        <v>92</v>
      </c>
    </row>
    <row r="656" spans="1:10">
      <c r="A656" s="5" t="s">
        <v>482</v>
      </c>
      <c r="B656" s="6">
        <v>44936.911293634257</v>
      </c>
      <c r="C656" s="5" t="s">
        <v>70</v>
      </c>
      <c r="D656" s="15">
        <v>297502002190030</v>
      </c>
      <c r="E656" s="5" t="s">
        <v>85</v>
      </c>
      <c r="H656" s="9">
        <v>42414.3</v>
      </c>
      <c r="I656" s="5" t="s">
        <v>28</v>
      </c>
      <c r="J656" s="5" t="s">
        <v>87</v>
      </c>
    </row>
    <row r="657" spans="1:10">
      <c r="A657" s="5" t="s">
        <v>482</v>
      </c>
      <c r="B657" s="6">
        <v>44936.911293634257</v>
      </c>
      <c r="C657" s="5" t="s">
        <v>70</v>
      </c>
      <c r="D657" s="7">
        <v>266260</v>
      </c>
      <c r="E657" s="5" t="s">
        <v>89</v>
      </c>
      <c r="H657" s="9">
        <v>321.36</v>
      </c>
      <c r="I657" s="5" t="s">
        <v>28</v>
      </c>
      <c r="J657" s="5" t="s">
        <v>91</v>
      </c>
    </row>
    <row r="658" spans="1:10">
      <c r="A658" s="5" t="s">
        <v>482</v>
      </c>
      <c r="B658" s="6">
        <v>44936.911293634257</v>
      </c>
      <c r="C658" s="5" t="s">
        <v>70</v>
      </c>
      <c r="D658" s="7">
        <v>308690</v>
      </c>
      <c r="E658" s="5" t="s">
        <v>89</v>
      </c>
      <c r="H658" s="9">
        <v>2764.8</v>
      </c>
      <c r="I658" s="5" t="s">
        <v>28</v>
      </c>
      <c r="J658" s="5" t="s">
        <v>91</v>
      </c>
    </row>
    <row r="659" spans="1:10">
      <c r="A659" s="5" t="s">
        <v>482</v>
      </c>
      <c r="B659" s="6">
        <v>44936.911293634257</v>
      </c>
      <c r="C659" s="5" t="s">
        <v>70</v>
      </c>
      <c r="D659" s="15">
        <v>45143463505</v>
      </c>
      <c r="E659" s="5" t="s">
        <v>83</v>
      </c>
      <c r="H659" s="9">
        <v>804</v>
      </c>
      <c r="I659" s="5" t="s">
        <v>28</v>
      </c>
      <c r="J659" s="5" t="s">
        <v>91</v>
      </c>
    </row>
    <row r="660" spans="1:10">
      <c r="A660" s="5" t="s">
        <v>482</v>
      </c>
      <c r="B660" s="6">
        <v>44936.911293634257</v>
      </c>
      <c r="C660" s="5" t="s">
        <v>70</v>
      </c>
      <c r="D660" s="15">
        <v>45153090727</v>
      </c>
      <c r="E660" s="5" t="s">
        <v>83</v>
      </c>
      <c r="H660" s="9">
        <v>588.28</v>
      </c>
      <c r="I660" s="5" t="s">
        <v>28</v>
      </c>
      <c r="J660" s="5" t="s">
        <v>91</v>
      </c>
    </row>
    <row r="661" spans="1:10">
      <c r="A661" s="5" t="s">
        <v>482</v>
      </c>
      <c r="B661" s="6">
        <v>44936.911293634257</v>
      </c>
      <c r="C661" s="5" t="s">
        <v>70</v>
      </c>
      <c r="D661" s="15">
        <v>52716617210</v>
      </c>
      <c r="E661" s="5" t="s">
        <v>83</v>
      </c>
      <c r="H661" s="9">
        <v>2400</v>
      </c>
      <c r="I661" s="5" t="s">
        <v>28</v>
      </c>
      <c r="J661" s="5" t="s">
        <v>91</v>
      </c>
    </row>
    <row r="662" spans="1:10">
      <c r="A662" s="5" t="s">
        <v>482</v>
      </c>
      <c r="B662" s="6">
        <v>44936.911293634257</v>
      </c>
      <c r="C662" s="5" t="s">
        <v>70</v>
      </c>
      <c r="D662" s="15">
        <v>45163185308</v>
      </c>
      <c r="E662" s="5" t="s">
        <v>83</v>
      </c>
      <c r="H662" s="9">
        <v>188.5</v>
      </c>
      <c r="I662" s="5" t="s">
        <v>28</v>
      </c>
      <c r="J662" s="5" t="s">
        <v>91</v>
      </c>
    </row>
    <row r="663" spans="1:10">
      <c r="A663" s="5" t="s">
        <v>482</v>
      </c>
      <c r="B663" s="6">
        <v>44936.911293634257</v>
      </c>
      <c r="C663" s="5" t="s">
        <v>70</v>
      </c>
      <c r="D663" s="15">
        <v>45153091367</v>
      </c>
      <c r="E663" s="5" t="s">
        <v>83</v>
      </c>
      <c r="H663" s="9">
        <v>282</v>
      </c>
      <c r="I663" s="5" t="s">
        <v>28</v>
      </c>
      <c r="J663" s="5" t="s">
        <v>91</v>
      </c>
    </row>
    <row r="664" spans="1:10">
      <c r="A664" s="5" t="s">
        <v>482</v>
      </c>
      <c r="B664" s="6">
        <v>44936.911293634257</v>
      </c>
      <c r="C664" s="5" t="s">
        <v>70</v>
      </c>
      <c r="D664" s="15">
        <v>45143465270</v>
      </c>
      <c r="E664" s="5" t="s">
        <v>83</v>
      </c>
      <c r="H664" s="9">
        <v>1675.8</v>
      </c>
      <c r="I664" s="5" t="s">
        <v>28</v>
      </c>
      <c r="J664" s="5" t="s">
        <v>91</v>
      </c>
    </row>
    <row r="665" spans="1:10">
      <c r="A665" s="5" t="s">
        <v>482</v>
      </c>
      <c r="B665" s="6">
        <v>44936.911293634257</v>
      </c>
      <c r="C665" s="5" t="s">
        <v>70</v>
      </c>
      <c r="D665" s="15">
        <v>45143465862</v>
      </c>
      <c r="E665" s="5" t="s">
        <v>83</v>
      </c>
      <c r="H665" s="9">
        <v>1417</v>
      </c>
      <c r="I665" s="5" t="s">
        <v>28</v>
      </c>
      <c r="J665" s="5" t="s">
        <v>91</v>
      </c>
    </row>
    <row r="666" spans="1:10">
      <c r="A666" s="5" t="s">
        <v>482</v>
      </c>
      <c r="B666" s="6">
        <v>44936.911293634257</v>
      </c>
      <c r="C666" s="5" t="s">
        <v>70</v>
      </c>
      <c r="D666" s="15">
        <v>45163187875</v>
      </c>
      <c r="E666" s="5" t="s">
        <v>83</v>
      </c>
      <c r="H666" s="9">
        <v>536</v>
      </c>
      <c r="I666" s="5" t="s">
        <v>28</v>
      </c>
      <c r="J666" s="5" t="s">
        <v>91</v>
      </c>
    </row>
    <row r="667" spans="1:10">
      <c r="A667" s="5" t="s">
        <v>482</v>
      </c>
      <c r="B667" s="6">
        <v>44936.911293634257</v>
      </c>
      <c r="C667" s="5" t="s">
        <v>70</v>
      </c>
      <c r="D667" s="15">
        <v>45113248626</v>
      </c>
      <c r="E667" s="5" t="s">
        <v>83</v>
      </c>
      <c r="H667" s="9">
        <v>274</v>
      </c>
      <c r="I667" s="5" t="s">
        <v>28</v>
      </c>
      <c r="J667" s="5" t="s">
        <v>91</v>
      </c>
    </row>
    <row r="668" spans="1:10">
      <c r="A668" s="5" t="s">
        <v>482</v>
      </c>
      <c r="B668" s="6">
        <v>44936.911293634257</v>
      </c>
      <c r="C668" s="5" t="s">
        <v>70</v>
      </c>
      <c r="D668" s="15">
        <v>45153094497</v>
      </c>
      <c r="E668" s="5" t="s">
        <v>83</v>
      </c>
      <c r="H668" s="9">
        <v>86</v>
      </c>
      <c r="I668" s="5" t="s">
        <v>28</v>
      </c>
      <c r="J668" s="5" t="s">
        <v>91</v>
      </c>
    </row>
    <row r="669" spans="1:10">
      <c r="A669" s="5" t="s">
        <v>482</v>
      </c>
      <c r="B669" s="6">
        <v>44936.911293634257</v>
      </c>
      <c r="C669" s="5" t="s">
        <v>70</v>
      </c>
      <c r="D669" s="15">
        <v>45113250193</v>
      </c>
      <c r="E669" s="5" t="s">
        <v>83</v>
      </c>
      <c r="H669" s="9">
        <v>360</v>
      </c>
      <c r="I669" s="5" t="s">
        <v>28</v>
      </c>
      <c r="J669" s="5" t="s">
        <v>91</v>
      </c>
    </row>
    <row r="670" spans="1:10">
      <c r="A670" s="5" t="s">
        <v>482</v>
      </c>
      <c r="B670" s="6">
        <v>44936.911293634257</v>
      </c>
      <c r="C670" s="5" t="s">
        <v>70</v>
      </c>
      <c r="D670" s="15">
        <v>45163190528</v>
      </c>
      <c r="E670" s="5" t="s">
        <v>83</v>
      </c>
      <c r="H670" s="9">
        <v>16700</v>
      </c>
      <c r="I670" s="5" t="s">
        <v>28</v>
      </c>
      <c r="J670" s="5" t="s">
        <v>91</v>
      </c>
    </row>
    <row r="671" spans="1:10">
      <c r="A671" s="5" t="s">
        <v>482</v>
      </c>
      <c r="B671" s="6">
        <v>44936.911293634257</v>
      </c>
      <c r="C671" s="5" t="s">
        <v>70</v>
      </c>
      <c r="D671" s="15">
        <v>45113250642</v>
      </c>
      <c r="E671" s="5" t="s">
        <v>83</v>
      </c>
      <c r="H671" s="9">
        <v>268.72000000000003</v>
      </c>
      <c r="I671" s="5" t="s">
        <v>28</v>
      </c>
      <c r="J671" s="5" t="s">
        <v>91</v>
      </c>
    </row>
    <row r="672" spans="1:10">
      <c r="A672" s="5" t="s">
        <v>482</v>
      </c>
      <c r="B672" s="6">
        <v>44936.911293634257</v>
      </c>
      <c r="C672" s="5" t="s">
        <v>70</v>
      </c>
      <c r="D672" s="15">
        <v>45173163221</v>
      </c>
      <c r="E672" s="5" t="s">
        <v>83</v>
      </c>
      <c r="H672" s="9">
        <v>422.21</v>
      </c>
      <c r="I672" s="5" t="s">
        <v>28</v>
      </c>
      <c r="J672" s="5" t="s">
        <v>91</v>
      </c>
    </row>
    <row r="673" spans="1:10">
      <c r="A673" s="5" t="s">
        <v>482</v>
      </c>
      <c r="B673" s="6">
        <v>44936.911293634257</v>
      </c>
      <c r="C673" s="5" t="s">
        <v>70</v>
      </c>
      <c r="D673" s="15">
        <v>10360391532</v>
      </c>
      <c r="E673" s="5" t="s">
        <v>83</v>
      </c>
      <c r="H673" s="9">
        <v>2988.36</v>
      </c>
      <c r="I673" s="5" t="s">
        <v>28</v>
      </c>
      <c r="J673" s="5" t="s">
        <v>91</v>
      </c>
    </row>
    <row r="674" spans="1:10">
      <c r="A674" s="5" t="s">
        <v>482</v>
      </c>
      <c r="B674" s="6">
        <v>44936.911293634257</v>
      </c>
      <c r="C674" s="5" t="s">
        <v>70</v>
      </c>
      <c r="D674" s="15">
        <v>45113251405</v>
      </c>
      <c r="E674" s="5" t="s">
        <v>83</v>
      </c>
      <c r="H674" s="9">
        <v>1200</v>
      </c>
      <c r="I674" s="5" t="s">
        <v>28</v>
      </c>
      <c r="J674" s="5" t="s">
        <v>91</v>
      </c>
    </row>
    <row r="675" spans="1:10">
      <c r="A675" s="5" t="s">
        <v>482</v>
      </c>
      <c r="B675" s="6">
        <v>44936.911293634257</v>
      </c>
      <c r="C675" s="5" t="s">
        <v>70</v>
      </c>
      <c r="D675" s="15">
        <v>45133103468</v>
      </c>
      <c r="E675" s="5" t="s">
        <v>83</v>
      </c>
      <c r="H675" s="9">
        <v>525.28</v>
      </c>
      <c r="I675" s="5" t="s">
        <v>28</v>
      </c>
      <c r="J675" s="5" t="s">
        <v>91</v>
      </c>
    </row>
    <row r="676" spans="1:10">
      <c r="A676" s="5" t="s">
        <v>482</v>
      </c>
      <c r="B676" s="6">
        <v>44936.911293634257</v>
      </c>
      <c r="C676" s="5" t="s">
        <v>70</v>
      </c>
      <c r="D676" s="15">
        <v>45143470696</v>
      </c>
      <c r="E676" s="5" t="s">
        <v>83</v>
      </c>
      <c r="H676" s="9">
        <v>1878.36</v>
      </c>
      <c r="I676" s="5" t="s">
        <v>28</v>
      </c>
      <c r="J676" s="5" t="s">
        <v>91</v>
      </c>
    </row>
    <row r="677" spans="1:10">
      <c r="A677" s="5" t="s">
        <v>482</v>
      </c>
      <c r="B677" s="6">
        <v>44936.911293634257</v>
      </c>
      <c r="C677" s="5" t="s">
        <v>70</v>
      </c>
      <c r="D677" s="15">
        <v>45173163891</v>
      </c>
      <c r="E677" s="5" t="s">
        <v>83</v>
      </c>
      <c r="H677" s="9">
        <v>57.8</v>
      </c>
      <c r="I677" s="5" t="s">
        <v>28</v>
      </c>
      <c r="J677" s="5" t="s">
        <v>91</v>
      </c>
    </row>
    <row r="678" spans="1:10">
      <c r="A678" s="5" t="s">
        <v>482</v>
      </c>
      <c r="B678" s="6">
        <v>44936.911293634257</v>
      </c>
      <c r="C678" s="5" t="s">
        <v>70</v>
      </c>
      <c r="D678" s="15">
        <v>45163191706</v>
      </c>
      <c r="E678" s="5" t="s">
        <v>83</v>
      </c>
      <c r="H678" s="9">
        <v>567.01</v>
      </c>
      <c r="I678" s="5" t="s">
        <v>28</v>
      </c>
      <c r="J678" s="5" t="s">
        <v>91</v>
      </c>
    </row>
    <row r="679" spans="1:10">
      <c r="A679" s="5" t="s">
        <v>482</v>
      </c>
      <c r="B679" s="6">
        <v>44936.911293634257</v>
      </c>
      <c r="C679" s="5" t="s">
        <v>70</v>
      </c>
      <c r="D679" s="15">
        <v>45133103648</v>
      </c>
      <c r="E679" s="5" t="s">
        <v>83</v>
      </c>
      <c r="H679" s="9">
        <v>2707.2</v>
      </c>
      <c r="I679" s="5" t="s">
        <v>28</v>
      </c>
      <c r="J679" s="5" t="s">
        <v>91</v>
      </c>
    </row>
    <row r="680" spans="1:10">
      <c r="A680" s="5" t="s">
        <v>482</v>
      </c>
      <c r="B680" s="6">
        <v>44936.911293634257</v>
      </c>
      <c r="C680" s="5" t="s">
        <v>70</v>
      </c>
      <c r="D680" s="15">
        <v>52416691669</v>
      </c>
      <c r="E680" s="5" t="s">
        <v>83</v>
      </c>
      <c r="H680" s="9">
        <v>23.4</v>
      </c>
      <c r="I680" s="5" t="s">
        <v>28</v>
      </c>
      <c r="J680" s="5" t="s">
        <v>91</v>
      </c>
    </row>
    <row r="681" spans="1:10">
      <c r="A681" s="5" t="s">
        <v>482</v>
      </c>
      <c r="B681" s="6">
        <v>44936.911293634257</v>
      </c>
      <c r="C681" s="5" t="s">
        <v>70</v>
      </c>
      <c r="D681" s="15">
        <v>45133104193</v>
      </c>
      <c r="E681" s="5" t="s">
        <v>83</v>
      </c>
      <c r="H681" s="9">
        <v>726</v>
      </c>
      <c r="I681" s="5" t="s">
        <v>28</v>
      </c>
      <c r="J681" s="5" t="s">
        <v>91</v>
      </c>
    </row>
    <row r="682" spans="1:10">
      <c r="A682" s="5" t="s">
        <v>482</v>
      </c>
      <c r="B682" s="6">
        <v>44936.911293634257</v>
      </c>
      <c r="C682" s="5" t="s">
        <v>70</v>
      </c>
      <c r="D682" s="15">
        <v>45113252280</v>
      </c>
      <c r="E682" s="5" t="s">
        <v>83</v>
      </c>
      <c r="H682" s="9">
        <v>480</v>
      </c>
      <c r="I682" s="5" t="s">
        <v>28</v>
      </c>
      <c r="J682" s="5" t="s">
        <v>91</v>
      </c>
    </row>
    <row r="683" spans="1:10">
      <c r="A683" s="5" t="s">
        <v>482</v>
      </c>
      <c r="B683" s="6">
        <v>44936.911293634257</v>
      </c>
      <c r="C683" s="5" t="s">
        <v>70</v>
      </c>
      <c r="D683" s="15">
        <v>45133101672</v>
      </c>
      <c r="E683" s="5" t="s">
        <v>83</v>
      </c>
      <c r="H683" s="9">
        <v>153.49</v>
      </c>
      <c r="I683" s="5" t="s">
        <v>28</v>
      </c>
      <c r="J683" s="5" t="s">
        <v>91</v>
      </c>
    </row>
    <row r="684" spans="1:10">
      <c r="A684" s="5" t="s">
        <v>482</v>
      </c>
      <c r="B684" s="6">
        <v>44936.911293634257</v>
      </c>
      <c r="C684" s="5" t="s">
        <v>70</v>
      </c>
      <c r="D684" s="15">
        <v>53712233805</v>
      </c>
      <c r="E684" s="5" t="s">
        <v>83</v>
      </c>
      <c r="H684" s="9">
        <v>587.20000000000005</v>
      </c>
      <c r="I684" s="5" t="s">
        <v>28</v>
      </c>
      <c r="J684" s="5" t="s">
        <v>91</v>
      </c>
    </row>
    <row r="685" spans="1:10">
      <c r="A685" s="5" t="s">
        <v>482</v>
      </c>
      <c r="B685" s="6">
        <v>44936.911293634257</v>
      </c>
      <c r="C685" s="5" t="s">
        <v>70</v>
      </c>
      <c r="D685" s="15">
        <v>45123232624</v>
      </c>
      <c r="E685" s="5" t="s">
        <v>83</v>
      </c>
      <c r="H685" s="9">
        <v>562.79999999999995</v>
      </c>
      <c r="I685" s="5" t="s">
        <v>28</v>
      </c>
      <c r="J685" s="5" t="s">
        <v>91</v>
      </c>
    </row>
    <row r="686" spans="1:10">
      <c r="A686" s="5" t="s">
        <v>482</v>
      </c>
      <c r="B686" s="6">
        <v>44936.911293634257</v>
      </c>
      <c r="C686" s="5" t="s">
        <v>70</v>
      </c>
      <c r="D686" s="15">
        <v>45153096545</v>
      </c>
      <c r="E686" s="5" t="s">
        <v>83</v>
      </c>
      <c r="H686" s="9">
        <v>116.48</v>
      </c>
      <c r="I686" s="5" t="s">
        <v>28</v>
      </c>
      <c r="J686" s="5" t="s">
        <v>91</v>
      </c>
    </row>
    <row r="687" spans="1:10">
      <c r="A687" s="5" t="s">
        <v>482</v>
      </c>
      <c r="B687" s="6">
        <v>44936.911293634257</v>
      </c>
      <c r="C687" s="5" t="s">
        <v>70</v>
      </c>
      <c r="D687" s="15">
        <v>295401006710073</v>
      </c>
      <c r="E687" s="5" t="s">
        <v>85</v>
      </c>
      <c r="H687" s="9">
        <v>65780.63</v>
      </c>
      <c r="I687" s="5" t="s">
        <v>28</v>
      </c>
      <c r="J687" s="8" t="s">
        <v>92</v>
      </c>
    </row>
    <row r="688" spans="1:10">
      <c r="A688" s="5" t="s">
        <v>482</v>
      </c>
      <c r="B688" s="6">
        <v>44936.911293634257</v>
      </c>
      <c r="C688" s="5" t="s">
        <v>70</v>
      </c>
      <c r="D688" s="15">
        <v>295401006710073</v>
      </c>
      <c r="E688" s="5" t="s">
        <v>244</v>
      </c>
      <c r="H688" s="9">
        <v>2088</v>
      </c>
      <c r="I688" s="5" t="s">
        <v>28</v>
      </c>
      <c r="J688" s="8" t="s">
        <v>92</v>
      </c>
    </row>
    <row r="689" spans="1:10">
      <c r="A689" s="5" t="s">
        <v>482</v>
      </c>
      <c r="B689" s="6">
        <v>44936.911293634257</v>
      </c>
      <c r="C689" s="5" t="s">
        <v>70</v>
      </c>
      <c r="D689" s="7"/>
      <c r="E689" s="8"/>
      <c r="F689" s="9">
        <v>10113.799999999999</v>
      </c>
      <c r="I689" s="10" t="s">
        <v>9</v>
      </c>
      <c r="J689" s="8" t="s">
        <v>71</v>
      </c>
    </row>
    <row r="690" spans="1:10">
      <c r="A690" s="5" t="s">
        <v>482</v>
      </c>
      <c r="B690" s="6">
        <v>44936.911293634257</v>
      </c>
      <c r="C690" s="5" t="s">
        <v>70</v>
      </c>
      <c r="D690" s="7"/>
      <c r="E690" s="8"/>
      <c r="F690" s="9">
        <v>49338.2</v>
      </c>
      <c r="I690" s="10" t="s">
        <v>9</v>
      </c>
      <c r="J690" s="5" t="s">
        <v>72</v>
      </c>
    </row>
    <row r="691" spans="1:10">
      <c r="A691" s="5" t="s">
        <v>482</v>
      </c>
      <c r="B691" s="6">
        <v>44936.911293634257</v>
      </c>
      <c r="C691" s="5" t="s">
        <v>70</v>
      </c>
      <c r="D691" s="7"/>
      <c r="E691" s="8"/>
      <c r="F691" s="9">
        <v>5653.6</v>
      </c>
      <c r="I691" s="10" t="s">
        <v>9</v>
      </c>
      <c r="J691" s="5" t="s">
        <v>96</v>
      </c>
    </row>
    <row r="692" spans="1:10">
      <c r="A692" s="5" t="s">
        <v>482</v>
      </c>
      <c r="B692" s="6">
        <v>44936.911293634257</v>
      </c>
      <c r="C692" s="5" t="s">
        <v>70</v>
      </c>
      <c r="D692" s="7"/>
      <c r="E692" s="8"/>
      <c r="F692" s="9">
        <v>13684.5</v>
      </c>
      <c r="I692" s="10" t="s">
        <v>9</v>
      </c>
      <c r="J692" s="8" t="s">
        <v>97</v>
      </c>
    </row>
    <row r="693" spans="1:10">
      <c r="A693" s="5" t="s">
        <v>482</v>
      </c>
      <c r="B693" s="6">
        <v>44936.911293634257</v>
      </c>
      <c r="C693" s="5" t="s">
        <v>70</v>
      </c>
      <c r="D693" s="7"/>
      <c r="E693" s="8"/>
      <c r="F693" s="9">
        <v>5141.3999999999996</v>
      </c>
      <c r="I693" s="10" t="s">
        <v>9</v>
      </c>
      <c r="J693" s="5" t="s">
        <v>98</v>
      </c>
    </row>
    <row r="694" spans="1:10">
      <c r="A694" s="5" t="s">
        <v>482</v>
      </c>
      <c r="B694" s="6">
        <v>44936.911293634257</v>
      </c>
      <c r="C694" s="5" t="s">
        <v>70</v>
      </c>
      <c r="D694" s="7"/>
      <c r="E694" s="8"/>
      <c r="F694" s="9">
        <v>900000.4</v>
      </c>
      <c r="I694" s="10" t="s">
        <v>9</v>
      </c>
      <c r="J694" s="5" t="s">
        <v>86</v>
      </c>
    </row>
    <row r="695" spans="1:10">
      <c r="A695" s="5" t="s">
        <v>482</v>
      </c>
      <c r="B695" s="6">
        <v>44936.911293634257</v>
      </c>
      <c r="C695" s="5" t="s">
        <v>70</v>
      </c>
      <c r="D695" s="7"/>
      <c r="E695" s="8"/>
      <c r="F695" s="9">
        <v>85000</v>
      </c>
      <c r="I695" s="10" t="s">
        <v>9</v>
      </c>
      <c r="J695" s="5" t="s">
        <v>80</v>
      </c>
    </row>
    <row r="696" spans="1:10">
      <c r="A696" s="5" t="s">
        <v>482</v>
      </c>
      <c r="B696" s="6">
        <v>44936.911293634257</v>
      </c>
      <c r="C696" s="5" t="s">
        <v>70</v>
      </c>
      <c r="D696" s="7"/>
      <c r="E696" s="8"/>
      <c r="F696" s="9">
        <v>1010</v>
      </c>
      <c r="I696" s="10" t="s">
        <v>9</v>
      </c>
      <c r="J696" s="8" t="s">
        <v>73</v>
      </c>
    </row>
    <row r="697" spans="1:10">
      <c r="A697" s="5" t="s">
        <v>482</v>
      </c>
      <c r="B697" s="6">
        <v>44936.911293634257</v>
      </c>
      <c r="C697" s="5" t="s">
        <v>70</v>
      </c>
      <c r="D697" s="7"/>
      <c r="E697" s="8"/>
      <c r="F697" s="9">
        <v>9217.4</v>
      </c>
      <c r="I697" s="10" t="s">
        <v>9</v>
      </c>
      <c r="J697" s="8" t="s">
        <v>74</v>
      </c>
    </row>
    <row r="698" spans="1:10">
      <c r="A698" s="5" t="s">
        <v>482</v>
      </c>
      <c r="B698" s="6">
        <v>44936.911293634257</v>
      </c>
      <c r="C698" s="5" t="s">
        <v>70</v>
      </c>
      <c r="D698" s="7"/>
      <c r="E698" s="8"/>
      <c r="F698" s="9">
        <v>2984.2</v>
      </c>
      <c r="I698" s="10" t="s">
        <v>9</v>
      </c>
      <c r="J698" s="8" t="s">
        <v>75</v>
      </c>
    </row>
    <row r="699" spans="1:10">
      <c r="A699" s="5" t="s">
        <v>482</v>
      </c>
      <c r="B699" s="6">
        <v>44936.911293634257</v>
      </c>
      <c r="C699" s="5" t="s">
        <v>70</v>
      </c>
      <c r="D699" s="7"/>
      <c r="E699" s="8"/>
      <c r="F699" s="9">
        <v>32877.699999999997</v>
      </c>
      <c r="I699" s="10" t="s">
        <v>9</v>
      </c>
      <c r="J699" s="8" t="s">
        <v>99</v>
      </c>
    </row>
    <row r="700" spans="1:10">
      <c r="A700" s="5" t="s">
        <v>482</v>
      </c>
      <c r="B700" s="6">
        <v>44936.911293634257</v>
      </c>
      <c r="C700" s="5" t="s">
        <v>70</v>
      </c>
      <c r="D700" s="7"/>
      <c r="E700" s="8"/>
      <c r="F700" s="9">
        <v>6837.7</v>
      </c>
      <c r="I700" s="10" t="s">
        <v>9</v>
      </c>
      <c r="J700" s="8" t="s">
        <v>94</v>
      </c>
    </row>
    <row r="701" spans="1:10">
      <c r="A701" s="5" t="s">
        <v>482</v>
      </c>
      <c r="B701" s="6">
        <v>44936.911293634257</v>
      </c>
      <c r="C701" s="5" t="s">
        <v>70</v>
      </c>
      <c r="D701" s="7"/>
      <c r="E701" s="8"/>
      <c r="F701" s="9">
        <v>12336.9</v>
      </c>
      <c r="I701" s="10" t="s">
        <v>9</v>
      </c>
      <c r="J701" s="8" t="s">
        <v>240</v>
      </c>
    </row>
    <row r="702" spans="1:10">
      <c r="A702" s="5" t="s">
        <v>482</v>
      </c>
      <c r="B702" s="6">
        <v>44936.911293634257</v>
      </c>
      <c r="C702" s="5" t="s">
        <v>70</v>
      </c>
      <c r="D702" s="7"/>
      <c r="E702" s="8"/>
      <c r="F702" s="9">
        <v>8770.4</v>
      </c>
      <c r="I702" s="10" t="s">
        <v>9</v>
      </c>
      <c r="J702" s="8" t="s">
        <v>100</v>
      </c>
    </row>
    <row r="703" spans="1:10">
      <c r="A703" s="5" t="s">
        <v>482</v>
      </c>
      <c r="B703" s="6">
        <v>44936.911293634257</v>
      </c>
      <c r="C703" s="5" t="s">
        <v>70</v>
      </c>
      <c r="D703" s="7"/>
      <c r="E703" s="8"/>
      <c r="F703" s="9">
        <v>8057.8</v>
      </c>
      <c r="I703" s="10" t="s">
        <v>9</v>
      </c>
      <c r="J703" s="8" t="s">
        <v>76</v>
      </c>
    </row>
    <row r="704" spans="1:10">
      <c r="A704" s="5" t="s">
        <v>482</v>
      </c>
      <c r="B704" s="6">
        <v>44936.911293634257</v>
      </c>
      <c r="C704" s="5" t="s">
        <v>70</v>
      </c>
      <c r="D704" s="7"/>
      <c r="E704" s="8"/>
      <c r="F704" s="9">
        <v>8705.5</v>
      </c>
      <c r="I704" s="10" t="s">
        <v>9</v>
      </c>
      <c r="J704" s="8" t="s">
        <v>101</v>
      </c>
    </row>
    <row r="705" spans="1:10">
      <c r="A705" s="5" t="s">
        <v>482</v>
      </c>
      <c r="B705" s="6">
        <v>44936.911293634257</v>
      </c>
      <c r="C705" s="5" t="s">
        <v>70</v>
      </c>
      <c r="D705" s="7"/>
      <c r="E705" s="8"/>
      <c r="F705" s="9">
        <v>8689.7000000000007</v>
      </c>
      <c r="I705" s="10" t="s">
        <v>9</v>
      </c>
      <c r="J705" s="8" t="s">
        <v>102</v>
      </c>
    </row>
    <row r="706" spans="1:10">
      <c r="A706" s="5" t="s">
        <v>482</v>
      </c>
      <c r="B706" s="6">
        <v>44936.911293634257</v>
      </c>
      <c r="C706" s="5" t="s">
        <v>70</v>
      </c>
      <c r="D706" s="7"/>
      <c r="E706" s="8"/>
      <c r="F706" s="9">
        <v>7094.6</v>
      </c>
      <c r="I706" s="10" t="s">
        <v>9</v>
      </c>
      <c r="J706" s="8" t="s">
        <v>77</v>
      </c>
    </row>
    <row r="707" spans="1:10">
      <c r="A707" s="5" t="s">
        <v>482</v>
      </c>
      <c r="B707" s="6">
        <v>44936.911293634257</v>
      </c>
      <c r="C707" s="5" t="s">
        <v>70</v>
      </c>
      <c r="D707" s="7"/>
      <c r="E707" s="8"/>
      <c r="F707" s="9">
        <v>13402.5</v>
      </c>
      <c r="I707" s="10" t="s">
        <v>9</v>
      </c>
      <c r="J707" s="8" t="s">
        <v>103</v>
      </c>
    </row>
    <row r="708" spans="1:10">
      <c r="A708" s="5" t="s">
        <v>482</v>
      </c>
      <c r="B708" s="6">
        <v>44936.911293634257</v>
      </c>
      <c r="C708" s="5" t="s">
        <v>70</v>
      </c>
      <c r="D708" s="7"/>
      <c r="E708" s="8"/>
      <c r="F708" s="9">
        <v>15423.8</v>
      </c>
      <c r="I708" s="10" t="s">
        <v>9</v>
      </c>
      <c r="J708" s="8" t="s">
        <v>104</v>
      </c>
    </row>
    <row r="709" spans="1:10">
      <c r="A709" s="5" t="s">
        <v>482</v>
      </c>
      <c r="B709" s="6">
        <v>44936.911293634257</v>
      </c>
      <c r="C709" s="5" t="s">
        <v>70</v>
      </c>
      <c r="D709" s="7"/>
      <c r="E709" s="8"/>
      <c r="F709" s="9">
        <v>2373.6999999999998</v>
      </c>
      <c r="I709" s="10" t="s">
        <v>9</v>
      </c>
      <c r="J709" s="8" t="s">
        <v>105</v>
      </c>
    </row>
    <row r="710" spans="1:10">
      <c r="A710" s="11" t="s">
        <v>22</v>
      </c>
      <c r="B710" s="3"/>
      <c r="C710" s="3"/>
      <c r="D710" s="19">
        <f>1206809.58+115257.6</f>
        <v>1322067.1800000002</v>
      </c>
      <c r="E710" s="8"/>
      <c r="F710" s="12">
        <f>SUM(F638:G709)</f>
        <v>1322067.1799999997</v>
      </c>
      <c r="H710" s="9"/>
      <c r="I710" s="10"/>
      <c r="J710" s="5"/>
    </row>
    <row r="711" spans="1:10">
      <c r="A711" s="13" t="s">
        <v>23</v>
      </c>
      <c r="B711" s="13" t="s">
        <v>24</v>
      </c>
      <c r="C711" s="13" t="s">
        <v>25</v>
      </c>
      <c r="D711" s="7"/>
      <c r="E711" s="8"/>
      <c r="H711" s="9"/>
      <c r="I711" s="10"/>
      <c r="J711" s="5"/>
    </row>
    <row r="712" spans="1:10" ht="15.75">
      <c r="D712" s="14">
        <v>112576667</v>
      </c>
    </row>
    <row r="713" spans="1:10" ht="15.75">
      <c r="D713" s="14">
        <v>112576669</v>
      </c>
    </row>
    <row r="715" spans="1:10">
      <c r="A715" s="1" t="s">
        <v>0</v>
      </c>
      <c r="B715" s="2"/>
      <c r="C715" s="2"/>
      <c r="D715" s="2"/>
      <c r="E715" s="2"/>
      <c r="F715" s="2"/>
      <c r="G715" s="2"/>
      <c r="H715" s="2"/>
      <c r="I715" s="2"/>
      <c r="J715" s="2"/>
    </row>
    <row r="716" spans="1:10">
      <c r="A716" s="3" t="s">
        <v>508</v>
      </c>
      <c r="B716" s="2"/>
      <c r="C716" s="2"/>
      <c r="D716" s="2"/>
      <c r="E716" s="2"/>
      <c r="F716" s="2"/>
      <c r="G716" s="2"/>
      <c r="H716" s="2"/>
      <c r="I716" s="2"/>
      <c r="J716" s="2"/>
    </row>
    <row r="717" spans="1:10">
      <c r="A717" s="95" t="s">
        <v>0</v>
      </c>
      <c r="B717" s="95" t="s">
        <v>2</v>
      </c>
      <c r="C717" s="95" t="s">
        <v>3</v>
      </c>
      <c r="D717" s="95" t="s">
        <v>4</v>
      </c>
      <c r="E717" s="95" t="s">
        <v>5</v>
      </c>
      <c r="F717" s="97" t="s">
        <v>6</v>
      </c>
      <c r="G717" s="98"/>
      <c r="H717" s="99"/>
      <c r="I717" s="95" t="s">
        <v>7</v>
      </c>
      <c r="J717" s="95" t="s">
        <v>8</v>
      </c>
    </row>
    <row r="718" spans="1:10">
      <c r="A718" s="96"/>
      <c r="B718" s="96"/>
      <c r="C718" s="96"/>
      <c r="D718" s="96"/>
      <c r="E718" s="96"/>
      <c r="F718" s="4" t="s">
        <v>9</v>
      </c>
      <c r="G718" s="4" t="s">
        <v>10</v>
      </c>
      <c r="H718" s="4" t="s">
        <v>11</v>
      </c>
      <c r="I718" s="96"/>
      <c r="J718" s="96"/>
    </row>
    <row r="719" spans="1:10">
      <c r="A719" s="5" t="s">
        <v>519</v>
      </c>
      <c r="B719" s="6">
        <v>44937.438881886577</v>
      </c>
      <c r="C719" s="5" t="s">
        <v>70</v>
      </c>
      <c r="D719" s="15">
        <v>45173166076</v>
      </c>
      <c r="E719" s="5" t="s">
        <v>83</v>
      </c>
      <c r="H719" s="9">
        <v>264.60000000000002</v>
      </c>
      <c r="I719" s="5" t="s">
        <v>28</v>
      </c>
      <c r="J719" s="5" t="s">
        <v>91</v>
      </c>
    </row>
    <row r="720" spans="1:10">
      <c r="A720" s="5" t="s">
        <v>519</v>
      </c>
      <c r="B720" s="6">
        <v>44937.438881886577</v>
      </c>
      <c r="C720" s="5" t="s">
        <v>70</v>
      </c>
      <c r="D720" s="15">
        <v>45123234425</v>
      </c>
      <c r="E720" s="5" t="s">
        <v>83</v>
      </c>
      <c r="H720" s="9">
        <v>539.51</v>
      </c>
      <c r="I720" s="5" t="s">
        <v>28</v>
      </c>
      <c r="J720" s="5" t="s">
        <v>91</v>
      </c>
    </row>
    <row r="721" spans="1:10">
      <c r="A721" s="5" t="s">
        <v>519</v>
      </c>
      <c r="B721" s="6">
        <v>44937.438881886577</v>
      </c>
      <c r="C721" s="5" t="s">
        <v>70</v>
      </c>
      <c r="D721" s="15">
        <v>45133104440</v>
      </c>
      <c r="E721" s="5" t="s">
        <v>83</v>
      </c>
      <c r="H721" s="9">
        <v>224.16</v>
      </c>
      <c r="I721" s="5" t="s">
        <v>28</v>
      </c>
      <c r="J721" s="5" t="s">
        <v>91</v>
      </c>
    </row>
    <row r="722" spans="1:10">
      <c r="A722" s="5" t="s">
        <v>519</v>
      </c>
      <c r="B722" s="6">
        <v>44937.438881886577</v>
      </c>
      <c r="C722" s="5" t="s">
        <v>70</v>
      </c>
      <c r="D722" s="15">
        <v>45173164672</v>
      </c>
      <c r="E722" s="5" t="s">
        <v>83</v>
      </c>
      <c r="H722" s="9">
        <v>1131.82</v>
      </c>
      <c r="I722" s="5" t="s">
        <v>28</v>
      </c>
      <c r="J722" s="5" t="s">
        <v>91</v>
      </c>
    </row>
    <row r="723" spans="1:10">
      <c r="A723" s="5" t="s">
        <v>519</v>
      </c>
      <c r="B723" s="6">
        <v>44937.438881886577</v>
      </c>
      <c r="C723" s="5" t="s">
        <v>70</v>
      </c>
      <c r="D723" s="15">
        <v>45163192464</v>
      </c>
      <c r="E723" s="5" t="s">
        <v>83</v>
      </c>
      <c r="H723" s="9">
        <v>336</v>
      </c>
      <c r="I723" s="5" t="s">
        <v>28</v>
      </c>
      <c r="J723" s="5" t="s">
        <v>91</v>
      </c>
    </row>
    <row r="724" spans="1:10">
      <c r="A724" s="5" t="s">
        <v>519</v>
      </c>
      <c r="B724" s="6">
        <v>44937.438881886577</v>
      </c>
      <c r="C724" s="5" t="s">
        <v>70</v>
      </c>
      <c r="D724" s="7">
        <v>587690</v>
      </c>
      <c r="E724" s="5" t="s">
        <v>89</v>
      </c>
      <c r="H724" s="9">
        <v>2443.9699999999998</v>
      </c>
      <c r="I724" s="5" t="s">
        <v>28</v>
      </c>
      <c r="J724" s="5" t="s">
        <v>91</v>
      </c>
    </row>
    <row r="725" spans="1:10">
      <c r="A725" s="5" t="s">
        <v>519</v>
      </c>
      <c r="B725" s="6">
        <v>44937.438881886577</v>
      </c>
      <c r="C725" s="5" t="s">
        <v>70</v>
      </c>
      <c r="D725" s="7"/>
      <c r="E725" s="8"/>
      <c r="F725" s="9">
        <v>17105.099999999999</v>
      </c>
      <c r="I725" s="10" t="s">
        <v>9</v>
      </c>
      <c r="J725" s="8" t="s">
        <v>236</v>
      </c>
    </row>
    <row r="726" spans="1:10">
      <c r="A726" s="5" t="s">
        <v>519</v>
      </c>
      <c r="B726" s="6">
        <v>44937.438881886577</v>
      </c>
      <c r="C726" s="5" t="s">
        <v>70</v>
      </c>
      <c r="D726" s="7"/>
      <c r="E726" s="8"/>
      <c r="F726" s="9">
        <v>26757.4</v>
      </c>
      <c r="I726" s="10" t="s">
        <v>9</v>
      </c>
      <c r="J726" s="8" t="s">
        <v>237</v>
      </c>
    </row>
    <row r="727" spans="1:10">
      <c r="A727" s="5" t="s">
        <v>519</v>
      </c>
      <c r="B727" s="6">
        <v>44937.438881886577</v>
      </c>
      <c r="C727" s="5" t="s">
        <v>70</v>
      </c>
      <c r="D727" s="7"/>
      <c r="E727" s="8"/>
      <c r="F727" s="9">
        <v>2963.1</v>
      </c>
      <c r="I727" s="10" t="s">
        <v>9</v>
      </c>
      <c r="J727" s="8" t="s">
        <v>239</v>
      </c>
    </row>
    <row r="728" spans="1:10">
      <c r="A728" s="5" t="s">
        <v>519</v>
      </c>
      <c r="B728" s="6">
        <v>44937.438881886577</v>
      </c>
      <c r="C728" s="5" t="s">
        <v>70</v>
      </c>
      <c r="D728" s="7"/>
      <c r="E728" s="8"/>
      <c r="F728" s="9">
        <v>465.2</v>
      </c>
      <c r="I728" s="10" t="s">
        <v>9</v>
      </c>
      <c r="J728" s="8" t="s">
        <v>520</v>
      </c>
    </row>
    <row r="729" spans="1:10">
      <c r="A729" s="5" t="s">
        <v>519</v>
      </c>
      <c r="B729" s="6">
        <v>44937.438881886577</v>
      </c>
      <c r="C729" s="5" t="s">
        <v>70</v>
      </c>
      <c r="D729" s="7"/>
      <c r="E729" s="8"/>
      <c r="F729" s="9">
        <v>3456</v>
      </c>
      <c r="I729" s="10" t="s">
        <v>9</v>
      </c>
      <c r="J729" s="8" t="s">
        <v>107</v>
      </c>
    </row>
    <row r="730" spans="1:10">
      <c r="A730" s="11" t="s">
        <v>22</v>
      </c>
      <c r="B730" s="3"/>
      <c r="C730" s="3"/>
      <c r="D730" s="7"/>
      <c r="E730" s="8"/>
      <c r="F730" s="37">
        <f>SUM(F719:G729)</f>
        <v>50746.799999999996</v>
      </c>
      <c r="H730" s="9"/>
      <c r="I730" s="10"/>
      <c r="J730" s="8"/>
    </row>
    <row r="731" spans="1:10">
      <c r="A731" s="13" t="s">
        <v>23</v>
      </c>
      <c r="B731" s="13" t="s">
        <v>24</v>
      </c>
      <c r="C731" s="13" t="s">
        <v>25</v>
      </c>
      <c r="D731" s="7"/>
      <c r="E731" s="8"/>
      <c r="H731" s="9"/>
      <c r="I731" s="10"/>
      <c r="J731" s="8"/>
    </row>
    <row r="732" spans="1:10" ht="15.75">
      <c r="A732" s="5"/>
      <c r="B732" s="6"/>
      <c r="C732" s="5"/>
      <c r="D732" s="14">
        <v>112576668</v>
      </c>
      <c r="E732" s="8"/>
      <c r="H732" s="9"/>
      <c r="I732" s="10"/>
      <c r="J732" s="8"/>
    </row>
    <row r="733" spans="1:10">
      <c r="A733" s="5"/>
      <c r="B733" s="6"/>
      <c r="C733" s="5"/>
      <c r="D733" s="7"/>
      <c r="E733" s="8"/>
      <c r="H733" s="9"/>
      <c r="I733" s="10"/>
      <c r="J733" s="8"/>
    </row>
    <row r="734" spans="1:10">
      <c r="A734" s="5" t="s">
        <v>517</v>
      </c>
      <c r="B734" s="6">
        <v>44937.874018206021</v>
      </c>
      <c r="C734" s="5" t="s">
        <v>70</v>
      </c>
      <c r="D734" s="7"/>
      <c r="E734" s="8"/>
      <c r="G734" s="9">
        <v>48420.959999999999</v>
      </c>
      <c r="I734" s="10" t="s">
        <v>10</v>
      </c>
      <c r="J734" s="5" t="s">
        <v>80</v>
      </c>
    </row>
    <row r="735" spans="1:10">
      <c r="A735" s="5" t="s">
        <v>517</v>
      </c>
      <c r="B735" s="6">
        <v>44937.874018206021</v>
      </c>
      <c r="C735" s="5" t="s">
        <v>70</v>
      </c>
      <c r="D735" s="7"/>
      <c r="E735" s="8"/>
      <c r="G735" s="9">
        <v>2217.6</v>
      </c>
      <c r="I735" s="10" t="s">
        <v>10</v>
      </c>
      <c r="J735" s="8" t="s">
        <v>99</v>
      </c>
    </row>
    <row r="736" spans="1:10">
      <c r="A736" s="5" t="s">
        <v>518</v>
      </c>
      <c r="B736" s="6">
        <v>44937.874018206021</v>
      </c>
      <c r="C736" s="5" t="s">
        <v>82</v>
      </c>
      <c r="D736" s="15">
        <v>45153100014</v>
      </c>
      <c r="E736" s="5" t="s">
        <v>83</v>
      </c>
      <c r="H736" s="9">
        <v>167.6</v>
      </c>
      <c r="I736" s="5" t="s">
        <v>28</v>
      </c>
      <c r="J736" s="5" t="s">
        <v>91</v>
      </c>
    </row>
    <row r="737" spans="1:10">
      <c r="A737" s="5" t="s">
        <v>517</v>
      </c>
      <c r="B737" s="6">
        <v>44937.874018206021</v>
      </c>
      <c r="C737" s="5" t="s">
        <v>70</v>
      </c>
      <c r="D737" s="15">
        <v>45123232330</v>
      </c>
      <c r="E737" s="5" t="s">
        <v>83</v>
      </c>
      <c r="H737" s="9">
        <v>173.04</v>
      </c>
      <c r="I737" s="5" t="s">
        <v>28</v>
      </c>
      <c r="J737" s="5" t="s">
        <v>91</v>
      </c>
    </row>
    <row r="738" spans="1:10">
      <c r="A738" s="5" t="s">
        <v>517</v>
      </c>
      <c r="B738" s="6">
        <v>44937.874018206021</v>
      </c>
      <c r="C738" s="5" t="s">
        <v>70</v>
      </c>
      <c r="D738" s="15">
        <v>45163194437</v>
      </c>
      <c r="E738" s="5" t="s">
        <v>83</v>
      </c>
      <c r="H738" s="9">
        <v>422.21</v>
      </c>
      <c r="I738" s="5" t="s">
        <v>28</v>
      </c>
      <c r="J738" s="5" t="s">
        <v>91</v>
      </c>
    </row>
    <row r="739" spans="1:10">
      <c r="A739" s="5" t="s">
        <v>517</v>
      </c>
      <c r="B739" s="6">
        <v>44937.874018206021</v>
      </c>
      <c r="C739" s="5" t="s">
        <v>70</v>
      </c>
      <c r="D739" s="15">
        <v>45123232231</v>
      </c>
      <c r="E739" s="5" t="s">
        <v>83</v>
      </c>
      <c r="H739" s="9">
        <v>1989.96</v>
      </c>
      <c r="I739" s="5" t="s">
        <v>28</v>
      </c>
      <c r="J739" s="5" t="s">
        <v>91</v>
      </c>
    </row>
    <row r="740" spans="1:10">
      <c r="A740" s="5" t="s">
        <v>517</v>
      </c>
      <c r="B740" s="6">
        <v>44937.874018206021</v>
      </c>
      <c r="C740" s="5" t="s">
        <v>70</v>
      </c>
      <c r="D740" s="15">
        <v>45163190514</v>
      </c>
      <c r="E740" s="5" t="s">
        <v>83</v>
      </c>
      <c r="H740" s="9">
        <v>173.04</v>
      </c>
      <c r="I740" s="5" t="s">
        <v>28</v>
      </c>
      <c r="J740" s="5" t="s">
        <v>91</v>
      </c>
    </row>
    <row r="741" spans="1:10">
      <c r="A741" s="5" t="s">
        <v>517</v>
      </c>
      <c r="B741" s="6">
        <v>44937.874018206021</v>
      </c>
      <c r="C741" s="5" t="s">
        <v>70</v>
      </c>
      <c r="D741" s="15">
        <v>45163190529</v>
      </c>
      <c r="E741" s="5" t="s">
        <v>83</v>
      </c>
      <c r="H741" s="9">
        <v>173.04</v>
      </c>
      <c r="I741" s="5" t="s">
        <v>28</v>
      </c>
      <c r="J741" s="5" t="s">
        <v>91</v>
      </c>
    </row>
    <row r="742" spans="1:10">
      <c r="A742" s="5" t="s">
        <v>517</v>
      </c>
      <c r="B742" s="6">
        <v>44937.874018206021</v>
      </c>
      <c r="C742" s="5" t="s">
        <v>70</v>
      </c>
      <c r="D742" s="15">
        <v>45173162819</v>
      </c>
      <c r="E742" s="5" t="s">
        <v>83</v>
      </c>
      <c r="H742" s="9">
        <v>173.04</v>
      </c>
      <c r="I742" s="5" t="s">
        <v>28</v>
      </c>
      <c r="J742" s="5" t="s">
        <v>91</v>
      </c>
    </row>
    <row r="743" spans="1:10">
      <c r="A743" s="5" t="s">
        <v>517</v>
      </c>
      <c r="B743" s="6">
        <v>44937.874018206021</v>
      </c>
      <c r="C743" s="5" t="s">
        <v>70</v>
      </c>
      <c r="D743" s="15">
        <v>45113250569</v>
      </c>
      <c r="E743" s="5" t="s">
        <v>83</v>
      </c>
      <c r="H743" s="9">
        <v>173.04</v>
      </c>
      <c r="I743" s="5" t="s">
        <v>28</v>
      </c>
      <c r="J743" s="5" t="s">
        <v>91</v>
      </c>
    </row>
    <row r="744" spans="1:10">
      <c r="A744" s="5" t="s">
        <v>517</v>
      </c>
      <c r="B744" s="6">
        <v>44937.874018206021</v>
      </c>
      <c r="C744" s="5" t="s">
        <v>70</v>
      </c>
      <c r="D744" s="15">
        <v>52716627881</v>
      </c>
      <c r="E744" s="5" t="s">
        <v>83</v>
      </c>
      <c r="H744" s="9">
        <v>905</v>
      </c>
      <c r="I744" s="5" t="s">
        <v>28</v>
      </c>
      <c r="J744" s="5" t="s">
        <v>91</v>
      </c>
    </row>
    <row r="745" spans="1:10">
      <c r="A745" s="5" t="s">
        <v>517</v>
      </c>
      <c r="B745" s="6">
        <v>44937.874018206021</v>
      </c>
      <c r="C745" s="5" t="s">
        <v>70</v>
      </c>
      <c r="D745" s="15">
        <v>45143473006</v>
      </c>
      <c r="E745" s="5" t="s">
        <v>83</v>
      </c>
      <c r="H745" s="9">
        <v>272</v>
      </c>
      <c r="I745" s="5" t="s">
        <v>28</v>
      </c>
      <c r="J745" s="5" t="s">
        <v>91</v>
      </c>
    </row>
    <row r="746" spans="1:10">
      <c r="A746" s="5" t="s">
        <v>517</v>
      </c>
      <c r="B746" s="6">
        <v>44937.874018206021</v>
      </c>
      <c r="C746" s="5" t="s">
        <v>70</v>
      </c>
      <c r="D746" s="15">
        <v>45143473367</v>
      </c>
      <c r="E746" s="5" t="s">
        <v>83</v>
      </c>
      <c r="H746" s="9">
        <v>272</v>
      </c>
      <c r="I746" s="5" t="s">
        <v>28</v>
      </c>
      <c r="J746" s="5" t="s">
        <v>91</v>
      </c>
    </row>
    <row r="747" spans="1:10">
      <c r="A747" s="5" t="s">
        <v>517</v>
      </c>
      <c r="B747" s="6">
        <v>44937.874018206021</v>
      </c>
      <c r="C747" s="5" t="s">
        <v>70</v>
      </c>
      <c r="D747" s="15">
        <v>45113250872</v>
      </c>
      <c r="E747" s="5" t="s">
        <v>83</v>
      </c>
      <c r="H747" s="9">
        <v>250.18</v>
      </c>
      <c r="I747" s="5" t="s">
        <v>28</v>
      </c>
      <c r="J747" s="5" t="s">
        <v>91</v>
      </c>
    </row>
    <row r="748" spans="1:10">
      <c r="A748" s="5" t="s">
        <v>517</v>
      </c>
      <c r="B748" s="6">
        <v>44937.874018206021</v>
      </c>
      <c r="C748" s="5" t="s">
        <v>70</v>
      </c>
      <c r="D748" s="15">
        <v>45173166104</v>
      </c>
      <c r="E748" s="5" t="s">
        <v>83</v>
      </c>
      <c r="H748" s="9">
        <v>2425.8000000000002</v>
      </c>
      <c r="I748" s="5" t="s">
        <v>28</v>
      </c>
      <c r="J748" s="5" t="s">
        <v>91</v>
      </c>
    </row>
    <row r="749" spans="1:10">
      <c r="A749" s="5" t="s">
        <v>517</v>
      </c>
      <c r="B749" s="6">
        <v>44937.874018206021</v>
      </c>
      <c r="C749" s="5" t="s">
        <v>70</v>
      </c>
      <c r="D749" s="15">
        <v>45143472919</v>
      </c>
      <c r="E749" s="5" t="s">
        <v>83</v>
      </c>
      <c r="H749" s="9">
        <v>1317</v>
      </c>
      <c r="I749" s="5" t="s">
        <v>28</v>
      </c>
      <c r="J749" s="5" t="s">
        <v>91</v>
      </c>
    </row>
    <row r="750" spans="1:10">
      <c r="A750" s="5" t="s">
        <v>517</v>
      </c>
      <c r="B750" s="6">
        <v>44937.874018206021</v>
      </c>
      <c r="C750" s="5" t="s">
        <v>70</v>
      </c>
      <c r="D750" s="7">
        <v>135929</v>
      </c>
      <c r="E750" s="5" t="s">
        <v>89</v>
      </c>
      <c r="H750" s="9">
        <v>197.02</v>
      </c>
      <c r="I750" s="5" t="s">
        <v>28</v>
      </c>
      <c r="J750" s="5" t="s">
        <v>91</v>
      </c>
    </row>
    <row r="751" spans="1:10">
      <c r="A751" s="5" t="s">
        <v>517</v>
      </c>
      <c r="B751" s="6">
        <v>44937.874018206021</v>
      </c>
      <c r="C751" s="5" t="s">
        <v>70</v>
      </c>
      <c r="D751" s="7">
        <v>155855</v>
      </c>
      <c r="E751" s="5" t="s">
        <v>89</v>
      </c>
      <c r="H751" s="9">
        <v>593.6</v>
      </c>
      <c r="I751" s="5" t="s">
        <v>28</v>
      </c>
      <c r="J751" s="5" t="s">
        <v>91</v>
      </c>
    </row>
    <row r="752" spans="1:10">
      <c r="A752" s="5" t="s">
        <v>517</v>
      </c>
      <c r="B752" s="6">
        <v>44937.874018206021</v>
      </c>
      <c r="C752" s="5" t="s">
        <v>70</v>
      </c>
      <c r="D752" s="7">
        <v>155855</v>
      </c>
      <c r="E752" s="5" t="s">
        <v>89</v>
      </c>
      <c r="H752" s="9">
        <v>123.72</v>
      </c>
      <c r="I752" s="5" t="s">
        <v>28</v>
      </c>
      <c r="J752" s="5" t="s">
        <v>91</v>
      </c>
    </row>
    <row r="753" spans="1:10">
      <c r="A753" s="5" t="s">
        <v>517</v>
      </c>
      <c r="B753" s="6">
        <v>44937.874018206021</v>
      </c>
      <c r="C753" s="5" t="s">
        <v>70</v>
      </c>
      <c r="D753" s="15">
        <v>45123234197</v>
      </c>
      <c r="E753" s="5" t="s">
        <v>83</v>
      </c>
      <c r="H753" s="9">
        <v>44796</v>
      </c>
      <c r="I753" s="5" t="s">
        <v>28</v>
      </c>
      <c r="J753" s="5" t="s">
        <v>80</v>
      </c>
    </row>
    <row r="754" spans="1:10">
      <c r="A754" s="5" t="s">
        <v>517</v>
      </c>
      <c r="B754" s="6">
        <v>44937.874018206021</v>
      </c>
      <c r="C754" s="5" t="s">
        <v>70</v>
      </c>
      <c r="D754" s="15">
        <v>45153098827</v>
      </c>
      <c r="E754" s="5" t="s">
        <v>83</v>
      </c>
      <c r="H754" s="9">
        <v>433.2</v>
      </c>
      <c r="I754" s="5" t="s">
        <v>28</v>
      </c>
      <c r="J754" s="5" t="s">
        <v>80</v>
      </c>
    </row>
    <row r="755" spans="1:10">
      <c r="A755" s="5" t="s">
        <v>517</v>
      </c>
      <c r="B755" s="6">
        <v>44937.874018206021</v>
      </c>
      <c r="C755" s="5" t="s">
        <v>70</v>
      </c>
      <c r="D755" s="15">
        <v>45133105073</v>
      </c>
      <c r="E755" s="5" t="s">
        <v>83</v>
      </c>
      <c r="H755" s="9">
        <v>410.9</v>
      </c>
      <c r="I755" s="5" t="s">
        <v>28</v>
      </c>
      <c r="J755" s="5" t="s">
        <v>80</v>
      </c>
    </row>
    <row r="756" spans="1:10">
      <c r="A756" s="5" t="s">
        <v>517</v>
      </c>
      <c r="B756" s="6">
        <v>44937.874018206021</v>
      </c>
      <c r="C756" s="5" t="s">
        <v>70</v>
      </c>
      <c r="D756" s="15">
        <v>45153098294</v>
      </c>
      <c r="E756" s="5" t="s">
        <v>83</v>
      </c>
      <c r="H756" s="9">
        <v>602.96</v>
      </c>
      <c r="I756" s="5" t="s">
        <v>28</v>
      </c>
      <c r="J756" s="5" t="s">
        <v>80</v>
      </c>
    </row>
    <row r="757" spans="1:10">
      <c r="A757" s="5" t="s">
        <v>517</v>
      </c>
      <c r="B757" s="6">
        <v>44937.874018206021</v>
      </c>
      <c r="C757" s="5" t="s">
        <v>70</v>
      </c>
      <c r="D757" s="7">
        <v>343458</v>
      </c>
      <c r="E757" s="5" t="s">
        <v>89</v>
      </c>
      <c r="H757" s="9">
        <v>166</v>
      </c>
      <c r="I757" s="5" t="s">
        <v>28</v>
      </c>
      <c r="J757" s="5" t="s">
        <v>91</v>
      </c>
    </row>
    <row r="758" spans="1:10">
      <c r="A758" s="5" t="s">
        <v>517</v>
      </c>
      <c r="B758" s="6">
        <v>44937.874018206021</v>
      </c>
      <c r="C758" s="5" t="s">
        <v>70</v>
      </c>
      <c r="D758" s="15">
        <v>45143473127</v>
      </c>
      <c r="E758" s="5" t="s">
        <v>83</v>
      </c>
      <c r="H758" s="9">
        <v>1156.8599999999999</v>
      </c>
      <c r="I758" s="5" t="s">
        <v>28</v>
      </c>
      <c r="J758" s="5" t="s">
        <v>80</v>
      </c>
    </row>
    <row r="759" spans="1:10">
      <c r="A759" s="5" t="s">
        <v>517</v>
      </c>
      <c r="B759" s="6">
        <v>44937.874018206021</v>
      </c>
      <c r="C759" s="5" t="s">
        <v>70</v>
      </c>
      <c r="D759" s="15">
        <v>45143473052</v>
      </c>
      <c r="E759" s="5" t="s">
        <v>83</v>
      </c>
      <c r="H759" s="9">
        <v>1181.97</v>
      </c>
      <c r="I759" s="5" t="s">
        <v>28</v>
      </c>
      <c r="J759" s="5" t="s">
        <v>80</v>
      </c>
    </row>
    <row r="760" spans="1:10">
      <c r="A760" s="5" t="s">
        <v>517</v>
      </c>
      <c r="B760" s="6">
        <v>44937.874018206021</v>
      </c>
      <c r="C760" s="5" t="s">
        <v>70</v>
      </c>
      <c r="D760" s="15">
        <v>45173166411</v>
      </c>
      <c r="E760" s="5" t="s">
        <v>83</v>
      </c>
      <c r="H760" s="9">
        <v>1288.98</v>
      </c>
      <c r="I760" s="5" t="s">
        <v>28</v>
      </c>
      <c r="J760" s="5" t="s">
        <v>80</v>
      </c>
    </row>
    <row r="761" spans="1:10">
      <c r="A761" s="5" t="s">
        <v>517</v>
      </c>
      <c r="B761" s="6">
        <v>44937.874018206021</v>
      </c>
      <c r="C761" s="5" t="s">
        <v>70</v>
      </c>
      <c r="D761" s="15">
        <v>45153098613</v>
      </c>
      <c r="E761" s="5" t="s">
        <v>83</v>
      </c>
      <c r="H761" s="9">
        <v>5190</v>
      </c>
      <c r="I761" s="5" t="s">
        <v>28</v>
      </c>
      <c r="J761" s="5" t="s">
        <v>80</v>
      </c>
    </row>
    <row r="762" spans="1:10">
      <c r="A762" s="5" t="s">
        <v>517</v>
      </c>
      <c r="B762" s="6">
        <v>44937.874018206021</v>
      </c>
      <c r="C762" s="5" t="s">
        <v>70</v>
      </c>
      <c r="D762" s="15">
        <v>45143473793</v>
      </c>
      <c r="E762" s="5" t="s">
        <v>83</v>
      </c>
      <c r="H762" s="9">
        <v>9330.32</v>
      </c>
      <c r="I762" s="5" t="s">
        <v>28</v>
      </c>
      <c r="J762" s="5" t="s">
        <v>80</v>
      </c>
    </row>
    <row r="763" spans="1:10">
      <c r="A763" s="5" t="s">
        <v>517</v>
      </c>
      <c r="B763" s="6">
        <v>44937.874018206021</v>
      </c>
      <c r="C763" s="5" t="s">
        <v>70</v>
      </c>
      <c r="D763" s="15">
        <v>45113254324</v>
      </c>
      <c r="E763" s="5" t="s">
        <v>83</v>
      </c>
      <c r="H763" s="9">
        <v>2412</v>
      </c>
      <c r="I763" s="5" t="s">
        <v>28</v>
      </c>
      <c r="J763" s="5" t="s">
        <v>80</v>
      </c>
    </row>
    <row r="764" spans="1:10">
      <c r="A764" s="5" t="s">
        <v>517</v>
      </c>
      <c r="B764" s="6">
        <v>44937.874018206021</v>
      </c>
      <c r="C764" s="5" t="s">
        <v>70</v>
      </c>
      <c r="D764" s="15">
        <v>295401006720008</v>
      </c>
      <c r="E764" s="5" t="s">
        <v>85</v>
      </c>
      <c r="H764" s="9">
        <v>43513.21</v>
      </c>
      <c r="I764" s="5" t="s">
        <v>28</v>
      </c>
      <c r="J764" s="8" t="s">
        <v>92</v>
      </c>
    </row>
    <row r="765" spans="1:10">
      <c r="A765" s="5" t="s">
        <v>517</v>
      </c>
      <c r="B765" s="6">
        <v>44937.874018206021</v>
      </c>
      <c r="C765" s="5" t="s">
        <v>70</v>
      </c>
      <c r="D765" s="15">
        <v>295401006720008</v>
      </c>
      <c r="E765" s="5" t="s">
        <v>244</v>
      </c>
      <c r="H765" s="9">
        <v>765.6</v>
      </c>
      <c r="I765" s="5" t="s">
        <v>28</v>
      </c>
      <c r="J765" s="8" t="s">
        <v>92</v>
      </c>
    </row>
    <row r="766" spans="1:10">
      <c r="A766" s="5" t="s">
        <v>517</v>
      </c>
      <c r="B766" s="6">
        <v>44937.874018206021</v>
      </c>
      <c r="C766" s="5" t="s">
        <v>70</v>
      </c>
      <c r="D766" s="15">
        <v>297502002200011</v>
      </c>
      <c r="E766" s="5" t="s">
        <v>85</v>
      </c>
      <c r="H766" s="9">
        <v>18737.3</v>
      </c>
      <c r="I766" s="5" t="s">
        <v>28</v>
      </c>
      <c r="J766" s="5" t="s">
        <v>86</v>
      </c>
    </row>
    <row r="767" spans="1:10">
      <c r="A767" s="5" t="s">
        <v>517</v>
      </c>
      <c r="B767" s="6">
        <v>44937.874018206021</v>
      </c>
      <c r="C767" s="5" t="s">
        <v>70</v>
      </c>
      <c r="D767" s="15">
        <v>297502002200012</v>
      </c>
      <c r="E767" s="5" t="s">
        <v>85</v>
      </c>
      <c r="H767" s="9">
        <v>3622</v>
      </c>
      <c r="I767" s="5" t="s">
        <v>28</v>
      </c>
      <c r="J767" s="5" t="s">
        <v>87</v>
      </c>
    </row>
    <row r="768" spans="1:10">
      <c r="A768" s="5" t="s">
        <v>518</v>
      </c>
      <c r="B768" s="6">
        <v>44937.874018206021</v>
      </c>
      <c r="C768" s="5" t="s">
        <v>82</v>
      </c>
      <c r="D768" s="7"/>
      <c r="E768" s="8"/>
      <c r="F768" s="9">
        <v>4325.8999999999996</v>
      </c>
      <c r="I768" s="10" t="s">
        <v>9</v>
      </c>
      <c r="J768" s="8" t="s">
        <v>100</v>
      </c>
    </row>
    <row r="769" spans="1:10">
      <c r="A769" s="5" t="s">
        <v>517</v>
      </c>
      <c r="B769" s="6">
        <v>44937.874018206021</v>
      </c>
      <c r="C769" s="5" t="s">
        <v>70</v>
      </c>
      <c r="D769" s="7"/>
      <c r="E769" s="8"/>
      <c r="F769" s="9">
        <v>5075.3999999999996</v>
      </c>
      <c r="I769" s="10" t="s">
        <v>9</v>
      </c>
      <c r="J769" s="8" t="s">
        <v>236</v>
      </c>
    </row>
    <row r="770" spans="1:10">
      <c r="A770" s="5" t="s">
        <v>517</v>
      </c>
      <c r="B770" s="6">
        <v>44937.874018206021</v>
      </c>
      <c r="C770" s="5" t="s">
        <v>70</v>
      </c>
      <c r="D770" s="7"/>
      <c r="E770" s="8"/>
      <c r="F770" s="9">
        <v>21589</v>
      </c>
      <c r="I770" s="10" t="s">
        <v>9</v>
      </c>
      <c r="J770" s="8" t="s">
        <v>71</v>
      </c>
    </row>
    <row r="771" spans="1:10">
      <c r="A771" s="5" t="s">
        <v>517</v>
      </c>
      <c r="B771" s="6">
        <v>44937.874018206021</v>
      </c>
      <c r="C771" s="5" t="s">
        <v>70</v>
      </c>
      <c r="D771" s="7"/>
      <c r="E771" s="8"/>
      <c r="F771" s="9">
        <v>31710.799999999999</v>
      </c>
      <c r="I771" s="10" t="s">
        <v>9</v>
      </c>
      <c r="J771" s="5" t="s">
        <v>72</v>
      </c>
    </row>
    <row r="772" spans="1:10">
      <c r="A772" s="5" t="s">
        <v>517</v>
      </c>
      <c r="B772" s="6">
        <v>44937.874018206021</v>
      </c>
      <c r="C772" s="5" t="s">
        <v>70</v>
      </c>
      <c r="D772" s="7"/>
      <c r="E772" s="8"/>
      <c r="F772" s="9">
        <v>8553.2000000000007</v>
      </c>
      <c r="I772" s="10" t="s">
        <v>9</v>
      </c>
      <c r="J772" s="8" t="s">
        <v>97</v>
      </c>
    </row>
    <row r="773" spans="1:10">
      <c r="A773" s="5" t="s">
        <v>517</v>
      </c>
      <c r="B773" s="6">
        <v>44937.874018206021</v>
      </c>
      <c r="C773" s="5" t="s">
        <v>70</v>
      </c>
      <c r="D773" s="7"/>
      <c r="E773" s="8"/>
      <c r="F773" s="9">
        <v>8104.3</v>
      </c>
      <c r="I773" s="10" t="s">
        <v>9</v>
      </c>
      <c r="J773" s="5" t="s">
        <v>98</v>
      </c>
    </row>
    <row r="774" spans="1:10">
      <c r="A774" s="5" t="s">
        <v>517</v>
      </c>
      <c r="B774" s="6">
        <v>44937.874018206021</v>
      </c>
      <c r="C774" s="5" t="s">
        <v>70</v>
      </c>
      <c r="D774" s="7"/>
      <c r="E774" s="8"/>
      <c r="F774" s="9">
        <v>85310.6</v>
      </c>
      <c r="I774" s="10" t="s">
        <v>9</v>
      </c>
      <c r="J774" s="5" t="s">
        <v>80</v>
      </c>
    </row>
    <row r="775" spans="1:10">
      <c r="A775" s="5" t="s">
        <v>517</v>
      </c>
      <c r="B775" s="6">
        <v>44937.874018206021</v>
      </c>
      <c r="C775" s="5" t="s">
        <v>70</v>
      </c>
      <c r="D775" s="7"/>
      <c r="E775" s="8"/>
      <c r="F775" s="9">
        <v>1904</v>
      </c>
      <c r="I775" s="10" t="s">
        <v>9</v>
      </c>
      <c r="J775" s="8" t="s">
        <v>239</v>
      </c>
    </row>
    <row r="776" spans="1:10">
      <c r="A776" s="5" t="s">
        <v>517</v>
      </c>
      <c r="B776" s="6">
        <v>44937.874018206021</v>
      </c>
      <c r="C776" s="5" t="s">
        <v>70</v>
      </c>
      <c r="D776" s="7"/>
      <c r="E776" s="8"/>
      <c r="F776" s="9">
        <v>1058.9000000000001</v>
      </c>
      <c r="I776" s="10" t="s">
        <v>9</v>
      </c>
      <c r="J776" s="8" t="s">
        <v>73</v>
      </c>
    </row>
    <row r="777" spans="1:10">
      <c r="A777" s="5" t="s">
        <v>517</v>
      </c>
      <c r="B777" s="6">
        <v>44937.874018206021</v>
      </c>
      <c r="C777" s="5" t="s">
        <v>70</v>
      </c>
      <c r="D777" s="7"/>
      <c r="E777" s="8"/>
      <c r="F777" s="9">
        <v>6128</v>
      </c>
      <c r="I777" s="10" t="s">
        <v>9</v>
      </c>
      <c r="J777" s="8" t="s">
        <v>75</v>
      </c>
    </row>
    <row r="778" spans="1:10">
      <c r="A778" s="5" t="s">
        <v>517</v>
      </c>
      <c r="B778" s="6">
        <v>44937.874018206021</v>
      </c>
      <c r="C778" s="5" t="s">
        <v>70</v>
      </c>
      <c r="D778" s="7"/>
      <c r="E778" s="8"/>
      <c r="F778" s="9">
        <v>15193</v>
      </c>
      <c r="I778" s="10" t="s">
        <v>9</v>
      </c>
      <c r="J778" s="8" t="s">
        <v>99</v>
      </c>
    </row>
    <row r="779" spans="1:10">
      <c r="A779" s="5" t="s">
        <v>517</v>
      </c>
      <c r="B779" s="6">
        <v>44937.874018206021</v>
      </c>
      <c r="C779" s="5" t="s">
        <v>70</v>
      </c>
      <c r="D779" s="7"/>
      <c r="E779" s="8"/>
      <c r="F779" s="9">
        <v>22464.5</v>
      </c>
      <c r="I779" s="10" t="s">
        <v>9</v>
      </c>
      <c r="J779" s="8" t="s">
        <v>94</v>
      </c>
    </row>
    <row r="780" spans="1:10">
      <c r="A780" s="5" t="s">
        <v>517</v>
      </c>
      <c r="B780" s="6">
        <v>44937.874018206021</v>
      </c>
      <c r="C780" s="5" t="s">
        <v>70</v>
      </c>
      <c r="D780" s="7"/>
      <c r="E780" s="8"/>
      <c r="F780" s="9">
        <v>26509.9</v>
      </c>
      <c r="I780" s="10" t="s">
        <v>9</v>
      </c>
      <c r="J780" s="8" t="s">
        <v>240</v>
      </c>
    </row>
    <row r="781" spans="1:10">
      <c r="A781" s="5" t="s">
        <v>517</v>
      </c>
      <c r="B781" s="6">
        <v>44937.874018206021</v>
      </c>
      <c r="C781" s="5" t="s">
        <v>70</v>
      </c>
      <c r="D781" s="7"/>
      <c r="E781" s="8"/>
      <c r="F781" s="9">
        <v>13655.4</v>
      </c>
      <c r="I781" s="10" t="s">
        <v>9</v>
      </c>
      <c r="J781" s="8" t="s">
        <v>76</v>
      </c>
    </row>
    <row r="782" spans="1:10">
      <c r="A782" s="5" t="s">
        <v>517</v>
      </c>
      <c r="B782" s="6">
        <v>44937.874018206021</v>
      </c>
      <c r="C782" s="5" t="s">
        <v>70</v>
      </c>
      <c r="D782" s="7"/>
      <c r="E782" s="8"/>
      <c r="F782" s="9">
        <v>8753.5</v>
      </c>
      <c r="I782" s="10" t="s">
        <v>9</v>
      </c>
      <c r="J782" s="8" t="s">
        <v>101</v>
      </c>
    </row>
    <row r="783" spans="1:10">
      <c r="A783" s="5" t="s">
        <v>517</v>
      </c>
      <c r="B783" s="6">
        <v>44937.874018206021</v>
      </c>
      <c r="C783" s="5" t="s">
        <v>70</v>
      </c>
      <c r="D783" s="7"/>
      <c r="E783" s="8"/>
      <c r="F783" s="9">
        <v>9490.5</v>
      </c>
      <c r="I783" s="10" t="s">
        <v>9</v>
      </c>
      <c r="J783" s="8" t="s">
        <v>102</v>
      </c>
    </row>
    <row r="784" spans="1:10">
      <c r="A784" s="5" t="s">
        <v>517</v>
      </c>
      <c r="B784" s="6">
        <v>44937.874018206021</v>
      </c>
      <c r="C784" s="5" t="s">
        <v>70</v>
      </c>
      <c r="D784" s="7"/>
      <c r="E784" s="8"/>
      <c r="F784" s="9">
        <v>5755.5</v>
      </c>
      <c r="I784" s="10" t="s">
        <v>9</v>
      </c>
      <c r="J784" s="8" t="s">
        <v>77</v>
      </c>
    </row>
    <row r="785" spans="1:10">
      <c r="A785" s="5" t="s">
        <v>517</v>
      </c>
      <c r="B785" s="6">
        <v>44937.874018206021</v>
      </c>
      <c r="C785" s="5" t="s">
        <v>70</v>
      </c>
      <c r="D785" s="7"/>
      <c r="E785" s="8"/>
      <c r="F785" s="9">
        <v>9678</v>
      </c>
      <c r="I785" s="10" t="s">
        <v>9</v>
      </c>
      <c r="J785" s="8" t="s">
        <v>103</v>
      </c>
    </row>
    <row r="786" spans="1:10">
      <c r="A786" s="5" t="s">
        <v>517</v>
      </c>
      <c r="B786" s="6">
        <v>44937.874018206021</v>
      </c>
      <c r="C786" s="5" t="s">
        <v>70</v>
      </c>
      <c r="D786" s="7"/>
      <c r="E786" s="8"/>
      <c r="F786" s="9">
        <v>4702.8</v>
      </c>
      <c r="I786" s="10" t="s">
        <v>9</v>
      </c>
      <c r="J786" s="8" t="s">
        <v>105</v>
      </c>
    </row>
    <row r="787" spans="1:10">
      <c r="A787" s="11" t="s">
        <v>22</v>
      </c>
      <c r="B787" s="3"/>
      <c r="C787" s="3"/>
      <c r="D787" s="19">
        <f>316798.56+23803.2</f>
        <v>340601.76</v>
      </c>
      <c r="E787" s="8"/>
      <c r="F787" s="37">
        <f>SUM(F734:G786)</f>
        <v>340601.76</v>
      </c>
      <c r="H787" s="9"/>
      <c r="I787" s="10"/>
      <c r="J787" s="8"/>
    </row>
    <row r="788" spans="1:10">
      <c r="A788" s="13" t="s">
        <v>23</v>
      </c>
      <c r="B788" s="13" t="s">
        <v>24</v>
      </c>
      <c r="C788" s="13" t="s">
        <v>25</v>
      </c>
      <c r="D788" s="7"/>
      <c r="E788" s="8"/>
      <c r="H788" s="9"/>
      <c r="I788" s="10"/>
      <c r="J788" s="8"/>
    </row>
    <row r="789" spans="1:10" ht="15.75">
      <c r="D789" s="14">
        <v>112584164</v>
      </c>
    </row>
    <row r="790" spans="1:10" ht="15.75">
      <c r="D790" s="14">
        <v>112584224</v>
      </c>
    </row>
    <row r="792" spans="1:10">
      <c r="A792" s="1" t="s">
        <v>0</v>
      </c>
      <c r="B792" s="2"/>
      <c r="C792" s="2"/>
      <c r="D792" s="2"/>
      <c r="E792" s="2"/>
      <c r="F792" s="2"/>
      <c r="G792" s="2"/>
      <c r="H792" s="2"/>
      <c r="I792" s="2"/>
      <c r="J792" s="2"/>
    </row>
    <row r="793" spans="1:10">
      <c r="A793" s="3" t="s">
        <v>541</v>
      </c>
      <c r="B793" s="2"/>
      <c r="C793" s="2"/>
      <c r="D793" s="2"/>
      <c r="E793" s="2"/>
      <c r="F793" s="2"/>
      <c r="G793" s="2"/>
      <c r="H793" s="2"/>
      <c r="I793" s="2"/>
      <c r="J793" s="2"/>
    </row>
    <row r="794" spans="1:10">
      <c r="A794" s="95" t="s">
        <v>0</v>
      </c>
      <c r="B794" s="95" t="s">
        <v>2</v>
      </c>
      <c r="C794" s="95" t="s">
        <v>3</v>
      </c>
      <c r="D794" s="95" t="s">
        <v>4</v>
      </c>
      <c r="E794" s="95" t="s">
        <v>5</v>
      </c>
      <c r="F794" s="97" t="s">
        <v>6</v>
      </c>
      <c r="G794" s="98"/>
      <c r="H794" s="99"/>
      <c r="I794" s="95" t="s">
        <v>7</v>
      </c>
      <c r="J794" s="95" t="s">
        <v>8</v>
      </c>
    </row>
    <row r="795" spans="1:10">
      <c r="A795" s="96"/>
      <c r="B795" s="96"/>
      <c r="C795" s="96"/>
      <c r="D795" s="96"/>
      <c r="E795" s="96"/>
      <c r="F795" s="4" t="s">
        <v>9</v>
      </c>
      <c r="G795" s="4" t="s">
        <v>10</v>
      </c>
      <c r="H795" s="4" t="s">
        <v>11</v>
      </c>
      <c r="I795" s="96"/>
      <c r="J795" s="96"/>
    </row>
    <row r="796" spans="1:10">
      <c r="A796" s="5" t="s">
        <v>555</v>
      </c>
      <c r="B796" s="6">
        <v>44938.420765856485</v>
      </c>
      <c r="C796" s="5" t="s">
        <v>70</v>
      </c>
      <c r="D796" s="7">
        <v>356798</v>
      </c>
      <c r="E796" s="5" t="s">
        <v>89</v>
      </c>
      <c r="H796" s="9">
        <v>194</v>
      </c>
      <c r="I796" s="5" t="s">
        <v>28</v>
      </c>
      <c r="J796" s="5" t="s">
        <v>91</v>
      </c>
    </row>
    <row r="797" spans="1:10">
      <c r="A797" s="5" t="s">
        <v>555</v>
      </c>
      <c r="B797" s="6">
        <v>44938.420765856485</v>
      </c>
      <c r="C797" s="5" t="s">
        <v>70</v>
      </c>
      <c r="D797" s="15">
        <v>45163195329</v>
      </c>
      <c r="E797" s="5" t="s">
        <v>83</v>
      </c>
      <c r="H797" s="9">
        <v>1273.9100000000001</v>
      </c>
      <c r="I797" s="5" t="s">
        <v>28</v>
      </c>
      <c r="J797" s="5" t="s">
        <v>91</v>
      </c>
    </row>
    <row r="798" spans="1:10">
      <c r="A798" s="5" t="s">
        <v>555</v>
      </c>
      <c r="B798" s="6">
        <v>44938.420765856485</v>
      </c>
      <c r="C798" s="5" t="s">
        <v>70</v>
      </c>
      <c r="D798" s="7">
        <v>508684</v>
      </c>
      <c r="E798" s="5" t="s">
        <v>89</v>
      </c>
      <c r="H798" s="9">
        <v>724.62</v>
      </c>
      <c r="I798" s="5" t="s">
        <v>28</v>
      </c>
      <c r="J798" s="5" t="s">
        <v>91</v>
      </c>
    </row>
    <row r="799" spans="1:10">
      <c r="A799" s="5" t="s">
        <v>555</v>
      </c>
      <c r="B799" s="6">
        <v>44938.420765856485</v>
      </c>
      <c r="C799" s="5" t="s">
        <v>70</v>
      </c>
      <c r="D799" s="15">
        <v>45173166718</v>
      </c>
      <c r="E799" s="5" t="s">
        <v>83</v>
      </c>
      <c r="H799" s="9">
        <v>133.72</v>
      </c>
      <c r="I799" s="5" t="s">
        <v>28</v>
      </c>
      <c r="J799" s="5" t="s">
        <v>91</v>
      </c>
    </row>
    <row r="800" spans="1:10">
      <c r="A800" s="5" t="s">
        <v>555</v>
      </c>
      <c r="B800" s="6">
        <v>44938.420765856485</v>
      </c>
      <c r="C800" s="5" t="s">
        <v>70</v>
      </c>
      <c r="D800" s="7"/>
      <c r="E800" s="8"/>
      <c r="F800" s="9">
        <v>10957.2</v>
      </c>
      <c r="I800" s="10" t="s">
        <v>9</v>
      </c>
      <c r="J800" s="5" t="s">
        <v>96</v>
      </c>
    </row>
    <row r="801" spans="1:10">
      <c r="A801" s="5" t="s">
        <v>555</v>
      </c>
      <c r="B801" s="6">
        <v>44938.420765856485</v>
      </c>
      <c r="C801" s="5" t="s">
        <v>70</v>
      </c>
      <c r="D801" s="7"/>
      <c r="E801" s="8"/>
      <c r="F801" s="9">
        <v>41247.199999999997</v>
      </c>
      <c r="I801" s="10" t="s">
        <v>9</v>
      </c>
      <c r="J801" s="8" t="s">
        <v>237</v>
      </c>
    </row>
    <row r="802" spans="1:10">
      <c r="A802" s="5" t="s">
        <v>555</v>
      </c>
      <c r="B802" s="6">
        <v>44938.420765856485</v>
      </c>
      <c r="C802" s="5" t="s">
        <v>70</v>
      </c>
      <c r="D802" s="7"/>
      <c r="E802" s="8"/>
      <c r="F802" s="9">
        <v>9754.2000000000007</v>
      </c>
      <c r="I802" s="10" t="s">
        <v>9</v>
      </c>
      <c r="J802" s="8" t="s">
        <v>74</v>
      </c>
    </row>
    <row r="803" spans="1:10">
      <c r="A803" s="11" t="s">
        <v>22</v>
      </c>
      <c r="B803" s="3"/>
      <c r="C803" s="3"/>
      <c r="D803" s="19">
        <f>59174.6+2784</f>
        <v>61958.6</v>
      </c>
      <c r="E803" s="8"/>
      <c r="F803" s="49">
        <f>SUM(F796:G802)</f>
        <v>61958.599999999991</v>
      </c>
      <c r="I803" s="10"/>
      <c r="J803" s="8"/>
    </row>
    <row r="804" spans="1:10">
      <c r="A804" s="13" t="s">
        <v>23</v>
      </c>
      <c r="B804" s="13" t="s">
        <v>24</v>
      </c>
      <c r="C804" s="13" t="s">
        <v>25</v>
      </c>
      <c r="E804" s="8"/>
      <c r="F804" s="9"/>
      <c r="I804" s="10"/>
      <c r="J804" s="8"/>
    </row>
    <row r="805" spans="1:10" ht="15.75">
      <c r="A805" s="5"/>
      <c r="B805" s="6"/>
      <c r="C805" s="5"/>
      <c r="D805" s="14">
        <v>112584165</v>
      </c>
      <c r="E805" s="8"/>
      <c r="F805" s="9"/>
      <c r="I805" s="10"/>
      <c r="J805" s="8"/>
    </row>
    <row r="806" spans="1:10" ht="15.75">
      <c r="A806" s="5"/>
      <c r="B806" s="6"/>
      <c r="C806" s="5"/>
      <c r="D806" s="14">
        <v>112584225</v>
      </c>
      <c r="E806" s="8"/>
      <c r="F806" s="9"/>
      <c r="I806" s="10"/>
      <c r="J806" s="8"/>
    </row>
    <row r="807" spans="1:10">
      <c r="A807" s="5"/>
      <c r="B807" s="6"/>
      <c r="C807" s="5"/>
      <c r="D807" s="7"/>
      <c r="E807" s="8"/>
      <c r="F807" s="9"/>
      <c r="I807" s="10"/>
      <c r="J807" s="8"/>
    </row>
    <row r="808" spans="1:10">
      <c r="A808" s="5" t="s">
        <v>553</v>
      </c>
      <c r="B808" s="6">
        <v>44938.863022442129</v>
      </c>
      <c r="C808" s="5" t="s">
        <v>70</v>
      </c>
      <c r="D808" s="7"/>
      <c r="E808" s="8"/>
      <c r="G808" s="9">
        <v>2255.4</v>
      </c>
      <c r="I808" s="10" t="s">
        <v>10</v>
      </c>
      <c r="J808" s="8" t="s">
        <v>239</v>
      </c>
    </row>
    <row r="809" spans="1:10">
      <c r="A809" s="5" t="s">
        <v>554</v>
      </c>
      <c r="B809" s="6">
        <v>44938.863022442129</v>
      </c>
      <c r="C809" s="5" t="s">
        <v>82</v>
      </c>
      <c r="D809" s="15">
        <v>45173167170</v>
      </c>
      <c r="E809" s="5" t="s">
        <v>83</v>
      </c>
      <c r="H809" s="9">
        <v>781.44</v>
      </c>
      <c r="I809" s="5" t="s">
        <v>28</v>
      </c>
      <c r="J809" s="5" t="s">
        <v>91</v>
      </c>
    </row>
    <row r="810" spans="1:10">
      <c r="A810" s="5" t="s">
        <v>553</v>
      </c>
      <c r="B810" s="6">
        <v>44938.863022442129</v>
      </c>
      <c r="C810" s="5" t="s">
        <v>70</v>
      </c>
      <c r="D810" s="15">
        <v>45133106612</v>
      </c>
      <c r="E810" s="5" t="s">
        <v>83</v>
      </c>
      <c r="H810" s="9">
        <v>835.5</v>
      </c>
      <c r="I810" s="5" t="s">
        <v>28</v>
      </c>
      <c r="J810" s="5" t="s">
        <v>91</v>
      </c>
    </row>
    <row r="811" spans="1:10">
      <c r="A811" s="5" t="s">
        <v>553</v>
      </c>
      <c r="B811" s="6">
        <v>44938.863022442129</v>
      </c>
      <c r="C811" s="5" t="s">
        <v>70</v>
      </c>
      <c r="D811" s="7">
        <v>3085236120</v>
      </c>
      <c r="E811" s="8" t="s">
        <v>90</v>
      </c>
      <c r="H811" s="9">
        <v>39348</v>
      </c>
      <c r="I811" s="5" t="s">
        <v>28</v>
      </c>
      <c r="J811" s="5" t="s">
        <v>86</v>
      </c>
    </row>
    <row r="812" spans="1:10">
      <c r="A812" s="5" t="s">
        <v>553</v>
      </c>
      <c r="B812" s="6">
        <v>44938.863022442129</v>
      </c>
      <c r="C812" s="5" t="s">
        <v>70</v>
      </c>
      <c r="D812" s="15">
        <v>45133106678</v>
      </c>
      <c r="E812" s="5" t="s">
        <v>83</v>
      </c>
      <c r="H812" s="9">
        <v>1239.46</v>
      </c>
      <c r="I812" s="5" t="s">
        <v>28</v>
      </c>
      <c r="J812" s="5" t="s">
        <v>91</v>
      </c>
    </row>
    <row r="813" spans="1:10">
      <c r="A813" s="5" t="s">
        <v>553</v>
      </c>
      <c r="B813" s="6">
        <v>44938.863022442129</v>
      </c>
      <c r="C813" s="5" t="s">
        <v>70</v>
      </c>
      <c r="D813" s="15">
        <v>45163194909</v>
      </c>
      <c r="E813" s="5" t="s">
        <v>83</v>
      </c>
      <c r="H813" s="9">
        <v>1057.8800000000001</v>
      </c>
      <c r="I813" s="5" t="s">
        <v>28</v>
      </c>
      <c r="J813" s="5" t="s">
        <v>91</v>
      </c>
    </row>
    <row r="814" spans="1:10">
      <c r="A814" s="5" t="s">
        <v>553</v>
      </c>
      <c r="B814" s="6">
        <v>44938.863022442129</v>
      </c>
      <c r="C814" s="5" t="s">
        <v>70</v>
      </c>
      <c r="D814" s="7">
        <v>630708</v>
      </c>
      <c r="E814" s="5" t="s">
        <v>88</v>
      </c>
      <c r="H814" s="9">
        <v>3423</v>
      </c>
      <c r="I814" s="5" t="s">
        <v>28</v>
      </c>
      <c r="J814" s="5" t="s">
        <v>91</v>
      </c>
    </row>
    <row r="815" spans="1:10">
      <c r="A815" s="5" t="s">
        <v>553</v>
      </c>
      <c r="B815" s="6">
        <v>44938.863022442129</v>
      </c>
      <c r="C815" s="5" t="s">
        <v>70</v>
      </c>
      <c r="D815" s="15">
        <v>45113254797</v>
      </c>
      <c r="E815" s="5" t="s">
        <v>83</v>
      </c>
      <c r="H815" s="9">
        <v>8964.48</v>
      </c>
      <c r="I815" s="5" t="s">
        <v>28</v>
      </c>
      <c r="J815" s="5" t="s">
        <v>80</v>
      </c>
    </row>
    <row r="816" spans="1:10">
      <c r="A816" s="5" t="s">
        <v>553</v>
      </c>
      <c r="B816" s="6">
        <v>44938.863022442129</v>
      </c>
      <c r="C816" s="5" t="s">
        <v>70</v>
      </c>
      <c r="D816" s="15">
        <v>45143474161</v>
      </c>
      <c r="E816" s="5" t="s">
        <v>83</v>
      </c>
      <c r="H816" s="9">
        <v>262.64</v>
      </c>
      <c r="I816" s="5" t="s">
        <v>28</v>
      </c>
      <c r="J816" s="5" t="s">
        <v>80</v>
      </c>
    </row>
    <row r="817" spans="1:10">
      <c r="A817" s="5" t="s">
        <v>553</v>
      </c>
      <c r="B817" s="6">
        <v>44938.863022442129</v>
      </c>
      <c r="C817" s="5" t="s">
        <v>70</v>
      </c>
      <c r="D817" s="15">
        <v>45153101048</v>
      </c>
      <c r="E817" s="5" t="s">
        <v>83</v>
      </c>
      <c r="H817" s="9">
        <v>1012</v>
      </c>
      <c r="I817" s="5" t="s">
        <v>28</v>
      </c>
      <c r="J817" s="5" t="s">
        <v>80</v>
      </c>
    </row>
    <row r="818" spans="1:10">
      <c r="A818" s="5" t="s">
        <v>553</v>
      </c>
      <c r="B818" s="6">
        <v>44938.863022442129</v>
      </c>
      <c r="C818" s="5" t="s">
        <v>70</v>
      </c>
      <c r="D818" s="15">
        <v>45173167728</v>
      </c>
      <c r="E818" s="5" t="s">
        <v>83</v>
      </c>
      <c r="H818" s="9">
        <v>22.5</v>
      </c>
      <c r="I818" s="5" t="s">
        <v>28</v>
      </c>
      <c r="J818" s="5" t="s">
        <v>80</v>
      </c>
    </row>
    <row r="819" spans="1:10">
      <c r="A819" s="5" t="s">
        <v>553</v>
      </c>
      <c r="B819" s="6">
        <v>44938.863022442129</v>
      </c>
      <c r="C819" s="5" t="s">
        <v>70</v>
      </c>
      <c r="D819" s="15">
        <v>45173167450</v>
      </c>
      <c r="E819" s="5" t="s">
        <v>83</v>
      </c>
      <c r="H819" s="9">
        <v>4546.32</v>
      </c>
      <c r="I819" s="5" t="s">
        <v>28</v>
      </c>
      <c r="J819" s="5" t="s">
        <v>80</v>
      </c>
    </row>
    <row r="820" spans="1:10">
      <c r="A820" s="5" t="s">
        <v>553</v>
      </c>
      <c r="B820" s="6">
        <v>44938.863022442129</v>
      </c>
      <c r="C820" s="5" t="s">
        <v>70</v>
      </c>
      <c r="D820" s="15">
        <v>45123236764</v>
      </c>
      <c r="E820" s="5" t="s">
        <v>83</v>
      </c>
      <c r="H820" s="9">
        <v>37449.86</v>
      </c>
      <c r="I820" s="5" t="s">
        <v>28</v>
      </c>
      <c r="J820" s="5" t="s">
        <v>80</v>
      </c>
    </row>
    <row r="821" spans="1:10">
      <c r="A821" s="5" t="s">
        <v>553</v>
      </c>
      <c r="B821" s="6">
        <v>44938.863022442129</v>
      </c>
      <c r="C821" s="5" t="s">
        <v>70</v>
      </c>
      <c r="D821" s="7">
        <v>223410</v>
      </c>
      <c r="E821" s="5" t="s">
        <v>89</v>
      </c>
      <c r="H821" s="9">
        <v>1021.65</v>
      </c>
      <c r="I821" s="5" t="s">
        <v>28</v>
      </c>
      <c r="J821" s="8" t="s">
        <v>92</v>
      </c>
    </row>
    <row r="822" spans="1:10">
      <c r="A822" s="5" t="s">
        <v>553</v>
      </c>
      <c r="B822" s="6">
        <v>44938.863022442129</v>
      </c>
      <c r="C822" s="5" t="s">
        <v>70</v>
      </c>
      <c r="D822" s="15">
        <v>45153102497</v>
      </c>
      <c r="E822" s="5" t="s">
        <v>83</v>
      </c>
      <c r="H822" s="9">
        <v>5000</v>
      </c>
      <c r="I822" s="5" t="s">
        <v>28</v>
      </c>
      <c r="J822" s="5" t="s">
        <v>87</v>
      </c>
    </row>
    <row r="823" spans="1:10">
      <c r="A823" s="5" t="s">
        <v>553</v>
      </c>
      <c r="B823" s="6">
        <v>44938.863022442129</v>
      </c>
      <c r="C823" s="5" t="s">
        <v>70</v>
      </c>
      <c r="D823" s="15">
        <v>45133107018</v>
      </c>
      <c r="E823" s="5" t="s">
        <v>83</v>
      </c>
      <c r="H823" s="9">
        <v>108.95</v>
      </c>
      <c r="I823" s="5" t="s">
        <v>28</v>
      </c>
      <c r="J823" s="8" t="s">
        <v>84</v>
      </c>
    </row>
    <row r="824" spans="1:10">
      <c r="A824" s="5" t="s">
        <v>553</v>
      </c>
      <c r="B824" s="6">
        <v>44938.863022442129</v>
      </c>
      <c r="C824" s="5" t="s">
        <v>70</v>
      </c>
      <c r="D824" s="15">
        <v>45133107018</v>
      </c>
      <c r="E824" s="5" t="s">
        <v>83</v>
      </c>
      <c r="H824" s="9">
        <v>632.88</v>
      </c>
      <c r="I824" s="5" t="s">
        <v>28</v>
      </c>
      <c r="J824" s="8" t="s">
        <v>84</v>
      </c>
    </row>
    <row r="825" spans="1:10">
      <c r="A825" s="5" t="s">
        <v>553</v>
      </c>
      <c r="B825" s="6">
        <v>44938.863022442129</v>
      </c>
      <c r="C825" s="5" t="s">
        <v>70</v>
      </c>
      <c r="D825" s="7">
        <v>248152</v>
      </c>
      <c r="E825" s="5" t="s">
        <v>89</v>
      </c>
      <c r="H825" s="9">
        <v>4200</v>
      </c>
      <c r="I825" s="5" t="s">
        <v>28</v>
      </c>
      <c r="J825" s="8" t="s">
        <v>92</v>
      </c>
    </row>
    <row r="826" spans="1:10">
      <c r="A826" s="5" t="s">
        <v>553</v>
      </c>
      <c r="B826" s="6">
        <v>44938.863022442129</v>
      </c>
      <c r="C826" s="5" t="s">
        <v>70</v>
      </c>
      <c r="D826" s="15">
        <v>45133107018</v>
      </c>
      <c r="E826" s="5" t="s">
        <v>83</v>
      </c>
      <c r="H826" s="9">
        <v>1099.93</v>
      </c>
      <c r="I826" s="5" t="s">
        <v>28</v>
      </c>
      <c r="J826" s="8" t="s">
        <v>84</v>
      </c>
    </row>
    <row r="827" spans="1:10">
      <c r="A827" s="5" t="s">
        <v>553</v>
      </c>
      <c r="B827" s="6">
        <v>44938.863022442129</v>
      </c>
      <c r="C827" s="5" t="s">
        <v>70</v>
      </c>
      <c r="D827" s="15">
        <v>45143474153</v>
      </c>
      <c r="E827" s="5" t="s">
        <v>83</v>
      </c>
      <c r="H827" s="9">
        <v>1649</v>
      </c>
      <c r="I827" s="5" t="s">
        <v>28</v>
      </c>
      <c r="J827" s="8" t="s">
        <v>84</v>
      </c>
    </row>
    <row r="828" spans="1:10">
      <c r="A828" s="5" t="s">
        <v>553</v>
      </c>
      <c r="B828" s="6">
        <v>44938.863022442129</v>
      </c>
      <c r="C828" s="5" t="s">
        <v>70</v>
      </c>
      <c r="D828" s="15">
        <v>45173167340</v>
      </c>
      <c r="E828" s="5" t="s">
        <v>83</v>
      </c>
      <c r="H828" s="9">
        <v>2943.52</v>
      </c>
      <c r="I828" s="5" t="s">
        <v>28</v>
      </c>
      <c r="J828" s="8" t="s">
        <v>84</v>
      </c>
    </row>
    <row r="829" spans="1:10">
      <c r="A829" s="5" t="s">
        <v>553</v>
      </c>
      <c r="B829" s="6">
        <v>44938.863022442129</v>
      </c>
      <c r="C829" s="5" t="s">
        <v>70</v>
      </c>
      <c r="D829" s="15">
        <v>45143474154</v>
      </c>
      <c r="E829" s="5" t="s">
        <v>83</v>
      </c>
      <c r="H829" s="9">
        <v>339.93</v>
      </c>
      <c r="I829" s="5" t="s">
        <v>28</v>
      </c>
      <c r="J829" s="8" t="s">
        <v>84</v>
      </c>
    </row>
    <row r="830" spans="1:10">
      <c r="A830" s="5" t="s">
        <v>553</v>
      </c>
      <c r="B830" s="6">
        <v>44938.863022442129</v>
      </c>
      <c r="C830" s="5" t="s">
        <v>70</v>
      </c>
      <c r="D830" s="15">
        <v>45143474154</v>
      </c>
      <c r="E830" s="5" t="s">
        <v>83</v>
      </c>
      <c r="H830" s="9">
        <v>931.21</v>
      </c>
      <c r="I830" s="5" t="s">
        <v>28</v>
      </c>
      <c r="J830" s="8" t="s">
        <v>84</v>
      </c>
    </row>
    <row r="831" spans="1:10">
      <c r="A831" s="5" t="s">
        <v>553</v>
      </c>
      <c r="B831" s="6">
        <v>44938.863022442129</v>
      </c>
      <c r="C831" s="5" t="s">
        <v>70</v>
      </c>
      <c r="D831" s="15">
        <v>45143474154</v>
      </c>
      <c r="E831" s="5" t="s">
        <v>83</v>
      </c>
      <c r="H831" s="9">
        <v>935.4</v>
      </c>
      <c r="I831" s="5" t="s">
        <v>28</v>
      </c>
      <c r="J831" s="8" t="s">
        <v>84</v>
      </c>
    </row>
    <row r="832" spans="1:10">
      <c r="A832" s="5" t="s">
        <v>553</v>
      </c>
      <c r="B832" s="6">
        <v>44938.863022442129</v>
      </c>
      <c r="C832" s="5" t="s">
        <v>70</v>
      </c>
      <c r="D832" s="15">
        <v>45143474154</v>
      </c>
      <c r="E832" s="5" t="s">
        <v>83</v>
      </c>
      <c r="H832" s="9">
        <v>1270.8</v>
      </c>
      <c r="I832" s="5" t="s">
        <v>28</v>
      </c>
      <c r="J832" s="8" t="s">
        <v>84</v>
      </c>
    </row>
    <row r="833" spans="1:10">
      <c r="A833" s="5" t="s">
        <v>553</v>
      </c>
      <c r="B833" s="6">
        <v>44938.863022442129</v>
      </c>
      <c r="C833" s="5" t="s">
        <v>70</v>
      </c>
      <c r="D833" s="15">
        <v>45143474154</v>
      </c>
      <c r="E833" s="5" t="s">
        <v>83</v>
      </c>
      <c r="H833" s="9">
        <v>225.27</v>
      </c>
      <c r="I833" s="5" t="s">
        <v>28</v>
      </c>
      <c r="J833" s="8" t="s">
        <v>84</v>
      </c>
    </row>
    <row r="834" spans="1:10">
      <c r="A834" s="5" t="s">
        <v>553</v>
      </c>
      <c r="B834" s="6">
        <v>44938.863022442129</v>
      </c>
      <c r="C834" s="5" t="s">
        <v>70</v>
      </c>
      <c r="D834" s="15">
        <v>45113254969</v>
      </c>
      <c r="E834" s="5" t="s">
        <v>83</v>
      </c>
      <c r="H834" s="9">
        <v>3886</v>
      </c>
      <c r="I834" s="5" t="s">
        <v>28</v>
      </c>
      <c r="J834" s="8" t="s">
        <v>84</v>
      </c>
    </row>
    <row r="835" spans="1:10">
      <c r="A835" s="5" t="s">
        <v>553</v>
      </c>
      <c r="B835" s="6">
        <v>44938.863022442129</v>
      </c>
      <c r="C835" s="5" t="s">
        <v>70</v>
      </c>
      <c r="D835" s="15">
        <v>45113254969</v>
      </c>
      <c r="E835" s="5" t="s">
        <v>83</v>
      </c>
      <c r="H835" s="9">
        <v>7681.68</v>
      </c>
      <c r="I835" s="5" t="s">
        <v>28</v>
      </c>
      <c r="J835" s="8" t="s">
        <v>84</v>
      </c>
    </row>
    <row r="836" spans="1:10">
      <c r="A836" s="5" t="s">
        <v>553</v>
      </c>
      <c r="B836" s="6">
        <v>44938.863022442129</v>
      </c>
      <c r="C836" s="5" t="s">
        <v>70</v>
      </c>
      <c r="D836" s="15">
        <v>45113254969</v>
      </c>
      <c r="E836" s="5" t="s">
        <v>83</v>
      </c>
      <c r="H836" s="9">
        <v>4145.6000000000004</v>
      </c>
      <c r="I836" s="5" t="s">
        <v>28</v>
      </c>
      <c r="J836" s="8" t="s">
        <v>84</v>
      </c>
    </row>
    <row r="837" spans="1:10">
      <c r="A837" s="5" t="s">
        <v>553</v>
      </c>
      <c r="B837" s="6">
        <v>44938.863022442129</v>
      </c>
      <c r="C837" s="5" t="s">
        <v>70</v>
      </c>
      <c r="D837" s="15">
        <v>45113254969</v>
      </c>
      <c r="E837" s="5" t="s">
        <v>83</v>
      </c>
      <c r="H837" s="9">
        <v>19338.68</v>
      </c>
      <c r="I837" s="5" t="s">
        <v>28</v>
      </c>
      <c r="J837" s="8" t="s">
        <v>84</v>
      </c>
    </row>
    <row r="838" spans="1:10">
      <c r="A838" s="5" t="s">
        <v>553</v>
      </c>
      <c r="B838" s="6">
        <v>44938.863022442129</v>
      </c>
      <c r="C838" s="5" t="s">
        <v>70</v>
      </c>
      <c r="D838" s="15">
        <v>45113254969</v>
      </c>
      <c r="E838" s="5" t="s">
        <v>83</v>
      </c>
      <c r="H838" s="9">
        <v>2191.12</v>
      </c>
      <c r="I838" s="5" t="s">
        <v>28</v>
      </c>
      <c r="J838" s="8" t="s">
        <v>84</v>
      </c>
    </row>
    <row r="839" spans="1:10">
      <c r="A839" s="5" t="s">
        <v>553</v>
      </c>
      <c r="B839" s="6">
        <v>44938.863022442129</v>
      </c>
      <c r="C839" s="5" t="s">
        <v>70</v>
      </c>
      <c r="D839" s="15">
        <v>52416699074</v>
      </c>
      <c r="E839" s="5" t="s">
        <v>83</v>
      </c>
      <c r="H839" s="9">
        <v>484.8</v>
      </c>
      <c r="I839" s="5" t="s">
        <v>28</v>
      </c>
      <c r="J839" s="5" t="s">
        <v>91</v>
      </c>
    </row>
    <row r="840" spans="1:10">
      <c r="A840" s="5" t="s">
        <v>553</v>
      </c>
      <c r="B840" s="6">
        <v>44938.863022442129</v>
      </c>
      <c r="C840" s="5" t="s">
        <v>70</v>
      </c>
      <c r="D840" s="7">
        <v>307747</v>
      </c>
      <c r="E840" s="5" t="s">
        <v>89</v>
      </c>
      <c r="H840" s="9">
        <v>111</v>
      </c>
      <c r="I840" s="5" t="s">
        <v>28</v>
      </c>
      <c r="J840" s="5" t="s">
        <v>91</v>
      </c>
    </row>
    <row r="841" spans="1:10">
      <c r="A841" s="5" t="s">
        <v>553</v>
      </c>
      <c r="B841" s="6">
        <v>44938.863022442129</v>
      </c>
      <c r="C841" s="5" t="s">
        <v>70</v>
      </c>
      <c r="D841" s="15">
        <v>45163196808</v>
      </c>
      <c r="E841" s="5" t="s">
        <v>83</v>
      </c>
      <c r="H841" s="9">
        <v>1874.88</v>
      </c>
      <c r="I841" s="5" t="s">
        <v>28</v>
      </c>
      <c r="J841" s="5" t="s">
        <v>91</v>
      </c>
    </row>
    <row r="842" spans="1:10">
      <c r="A842" s="5" t="s">
        <v>553</v>
      </c>
      <c r="B842" s="6">
        <v>44938.863022442129</v>
      </c>
      <c r="C842" s="5" t="s">
        <v>70</v>
      </c>
      <c r="D842" s="15">
        <v>45123238664</v>
      </c>
      <c r="E842" s="5" t="s">
        <v>83</v>
      </c>
      <c r="H842" s="9">
        <v>5430</v>
      </c>
      <c r="I842" s="5" t="s">
        <v>28</v>
      </c>
      <c r="J842" s="5" t="s">
        <v>91</v>
      </c>
    </row>
    <row r="843" spans="1:10">
      <c r="A843" s="5" t="s">
        <v>553</v>
      </c>
      <c r="B843" s="6">
        <v>44938.863022442129</v>
      </c>
      <c r="C843" s="5" t="s">
        <v>70</v>
      </c>
      <c r="D843" s="15">
        <v>51417342400</v>
      </c>
      <c r="E843" s="5" t="s">
        <v>83</v>
      </c>
      <c r="H843" s="9">
        <v>357.93</v>
      </c>
      <c r="I843" s="5" t="s">
        <v>28</v>
      </c>
      <c r="J843" s="5" t="s">
        <v>91</v>
      </c>
    </row>
    <row r="844" spans="1:10">
      <c r="A844" s="5" t="s">
        <v>553</v>
      </c>
      <c r="B844" s="6">
        <v>44938.863022442129</v>
      </c>
      <c r="C844" s="5" t="s">
        <v>70</v>
      </c>
      <c r="D844" s="15">
        <v>45133108910</v>
      </c>
      <c r="E844" s="5" t="s">
        <v>83</v>
      </c>
      <c r="H844" s="9">
        <v>609.41</v>
      </c>
      <c r="I844" s="5" t="s">
        <v>28</v>
      </c>
      <c r="J844" s="5" t="s">
        <v>91</v>
      </c>
    </row>
    <row r="845" spans="1:10">
      <c r="A845" s="5" t="s">
        <v>553</v>
      </c>
      <c r="B845" s="6">
        <v>44938.863022442129</v>
      </c>
      <c r="C845" s="5" t="s">
        <v>70</v>
      </c>
      <c r="D845" s="15">
        <v>45113254966</v>
      </c>
      <c r="E845" s="5" t="s">
        <v>83</v>
      </c>
      <c r="H845" s="9">
        <v>2632.5</v>
      </c>
      <c r="I845" s="5" t="s">
        <v>28</v>
      </c>
      <c r="J845" s="5" t="s">
        <v>91</v>
      </c>
    </row>
    <row r="846" spans="1:10">
      <c r="A846" s="5" t="s">
        <v>553</v>
      </c>
      <c r="B846" s="6">
        <v>44938.863022442129</v>
      </c>
      <c r="C846" s="5" t="s">
        <v>70</v>
      </c>
      <c r="D846" s="15">
        <v>297502002210040</v>
      </c>
      <c r="E846" s="5" t="s">
        <v>85</v>
      </c>
      <c r="H846" s="9">
        <v>23884.400000000001</v>
      </c>
      <c r="I846" s="5" t="s">
        <v>28</v>
      </c>
      <c r="J846" s="5" t="s">
        <v>86</v>
      </c>
    </row>
    <row r="847" spans="1:10">
      <c r="A847" s="5" t="s">
        <v>553</v>
      </c>
      <c r="B847" s="6">
        <v>44938.863022442129</v>
      </c>
      <c r="C847" s="5" t="s">
        <v>70</v>
      </c>
      <c r="D847" s="15">
        <v>297502002210040</v>
      </c>
      <c r="E847" s="5" t="s">
        <v>244</v>
      </c>
      <c r="H847" s="9">
        <v>1392</v>
      </c>
      <c r="I847" s="5" t="s">
        <v>28</v>
      </c>
      <c r="J847" s="5" t="s">
        <v>86</v>
      </c>
    </row>
    <row r="848" spans="1:10">
      <c r="A848" s="5" t="s">
        <v>553</v>
      </c>
      <c r="B848" s="6">
        <v>44938.863022442129</v>
      </c>
      <c r="C848" s="5" t="s">
        <v>70</v>
      </c>
      <c r="D848" s="7">
        <v>353853</v>
      </c>
      <c r="E848" s="5" t="s">
        <v>89</v>
      </c>
      <c r="H848" s="9">
        <v>325</v>
      </c>
      <c r="I848" s="5" t="s">
        <v>28</v>
      </c>
      <c r="J848" s="5" t="s">
        <v>91</v>
      </c>
    </row>
    <row r="849" spans="1:10">
      <c r="A849" s="5" t="s">
        <v>553</v>
      </c>
      <c r="B849" s="6">
        <v>44938.863022442129</v>
      </c>
      <c r="C849" s="5" t="s">
        <v>70</v>
      </c>
      <c r="D849" s="15">
        <v>297502002210048</v>
      </c>
      <c r="E849" s="5" t="s">
        <v>85</v>
      </c>
      <c r="H849" s="9">
        <v>11330.8</v>
      </c>
      <c r="I849" s="5" t="s">
        <v>28</v>
      </c>
      <c r="J849" s="5" t="s">
        <v>87</v>
      </c>
    </row>
    <row r="850" spans="1:10">
      <c r="A850" s="5" t="s">
        <v>553</v>
      </c>
      <c r="B850" s="6">
        <v>44938.863022442129</v>
      </c>
      <c r="C850" s="5" t="s">
        <v>70</v>
      </c>
      <c r="D850" s="15">
        <v>45153102730</v>
      </c>
      <c r="E850" s="5" t="s">
        <v>83</v>
      </c>
      <c r="H850" s="9">
        <v>622</v>
      </c>
      <c r="I850" s="5" t="s">
        <v>28</v>
      </c>
      <c r="J850" s="5" t="s">
        <v>91</v>
      </c>
    </row>
    <row r="851" spans="1:10">
      <c r="A851" s="5" t="s">
        <v>553</v>
      </c>
      <c r="B851" s="6">
        <v>44938.863022442129</v>
      </c>
      <c r="C851" s="5" t="s">
        <v>70</v>
      </c>
      <c r="D851" s="15">
        <v>45143475670</v>
      </c>
      <c r="E851" s="5" t="s">
        <v>83</v>
      </c>
      <c r="H851" s="9">
        <v>240</v>
      </c>
      <c r="I851" s="5" t="s">
        <v>28</v>
      </c>
      <c r="J851" s="5" t="s">
        <v>91</v>
      </c>
    </row>
    <row r="852" spans="1:10">
      <c r="A852" s="5" t="s">
        <v>553</v>
      </c>
      <c r="B852" s="6">
        <v>44938.863022442129</v>
      </c>
      <c r="C852" s="5" t="s">
        <v>70</v>
      </c>
      <c r="D852" s="15">
        <v>45153102423</v>
      </c>
      <c r="E852" s="5" t="s">
        <v>83</v>
      </c>
      <c r="H852" s="9">
        <v>195</v>
      </c>
      <c r="I852" s="5" t="s">
        <v>28</v>
      </c>
      <c r="J852" s="5" t="s">
        <v>91</v>
      </c>
    </row>
    <row r="853" spans="1:10">
      <c r="A853" s="5" t="s">
        <v>553</v>
      </c>
      <c r="B853" s="6">
        <v>44938.863022442129</v>
      </c>
      <c r="C853" s="5" t="s">
        <v>70</v>
      </c>
      <c r="D853" s="15">
        <v>295401006730021</v>
      </c>
      <c r="E853" s="5" t="s">
        <v>85</v>
      </c>
      <c r="H853" s="9">
        <v>98441.12</v>
      </c>
      <c r="I853" s="5" t="s">
        <v>28</v>
      </c>
      <c r="J853" s="8" t="s">
        <v>92</v>
      </c>
    </row>
    <row r="854" spans="1:10">
      <c r="A854" s="5" t="s">
        <v>554</v>
      </c>
      <c r="B854" s="6">
        <v>44938.863022442129</v>
      </c>
      <c r="C854" s="5" t="s">
        <v>82</v>
      </c>
      <c r="D854" s="7"/>
      <c r="E854" s="8"/>
      <c r="F854" s="9">
        <v>11440.6</v>
      </c>
      <c r="I854" s="10" t="s">
        <v>9</v>
      </c>
      <c r="J854" s="8" t="s">
        <v>236</v>
      </c>
    </row>
    <row r="855" spans="1:10">
      <c r="A855" s="5" t="s">
        <v>553</v>
      </c>
      <c r="B855" s="6">
        <v>44938.863022442129</v>
      </c>
      <c r="C855" s="5" t="s">
        <v>70</v>
      </c>
      <c r="D855" s="7"/>
      <c r="E855" s="8"/>
      <c r="F855" s="9">
        <v>19145.8</v>
      </c>
      <c r="I855" s="10" t="s">
        <v>9</v>
      </c>
      <c r="J855" s="8" t="s">
        <v>71</v>
      </c>
    </row>
    <row r="856" spans="1:10">
      <c r="A856" s="5" t="s">
        <v>553</v>
      </c>
      <c r="B856" s="6">
        <v>44938.863022442129</v>
      </c>
      <c r="C856" s="5" t="s">
        <v>70</v>
      </c>
      <c r="D856" s="7"/>
      <c r="E856" s="8"/>
      <c r="F856" s="9">
        <v>7861.7</v>
      </c>
      <c r="I856" s="10" t="s">
        <v>9</v>
      </c>
      <c r="J856" s="5" t="s">
        <v>96</v>
      </c>
    </row>
    <row r="857" spans="1:10">
      <c r="A857" s="5" t="s">
        <v>553</v>
      </c>
      <c r="B857" s="6">
        <v>44938.863022442129</v>
      </c>
      <c r="C857" s="5" t="s">
        <v>70</v>
      </c>
      <c r="D857" s="7"/>
      <c r="E857" s="8"/>
      <c r="F857" s="9">
        <v>11859.2</v>
      </c>
      <c r="I857" s="10" t="s">
        <v>9</v>
      </c>
      <c r="J857" s="8" t="s">
        <v>97</v>
      </c>
    </row>
    <row r="858" spans="1:10">
      <c r="A858" s="5" t="s">
        <v>553</v>
      </c>
      <c r="B858" s="6">
        <v>44938.863022442129</v>
      </c>
      <c r="C858" s="5" t="s">
        <v>70</v>
      </c>
      <c r="D858" s="7"/>
      <c r="E858" s="8"/>
      <c r="F858" s="9">
        <v>5526.7</v>
      </c>
      <c r="I858" s="10" t="s">
        <v>9</v>
      </c>
      <c r="J858" s="5" t="s">
        <v>98</v>
      </c>
    </row>
    <row r="859" spans="1:10">
      <c r="A859" s="5" t="s">
        <v>553</v>
      </c>
      <c r="B859" s="6">
        <v>44938.863022442129</v>
      </c>
      <c r="C859" s="5" t="s">
        <v>70</v>
      </c>
      <c r="D859" s="7"/>
      <c r="E859" s="8"/>
      <c r="F859" s="9">
        <v>18867.7</v>
      </c>
      <c r="I859" s="10" t="s">
        <v>9</v>
      </c>
      <c r="J859" s="8" t="s">
        <v>237</v>
      </c>
    </row>
    <row r="860" spans="1:10">
      <c r="A860" s="5" t="s">
        <v>553</v>
      </c>
      <c r="B860" s="6">
        <v>44938.863022442129</v>
      </c>
      <c r="C860" s="5" t="s">
        <v>70</v>
      </c>
      <c r="D860" s="7"/>
      <c r="E860" s="8"/>
      <c r="F860" s="9">
        <v>1094</v>
      </c>
      <c r="I860" s="10" t="s">
        <v>9</v>
      </c>
      <c r="J860" s="8" t="s">
        <v>239</v>
      </c>
    </row>
    <row r="861" spans="1:10">
      <c r="A861" s="5" t="s">
        <v>553</v>
      </c>
      <c r="B861" s="6">
        <v>44938.863022442129</v>
      </c>
      <c r="C861" s="5" t="s">
        <v>70</v>
      </c>
      <c r="D861" s="7"/>
      <c r="E861" s="8"/>
      <c r="F861" s="9">
        <v>1484</v>
      </c>
      <c r="I861" s="10" t="s">
        <v>9</v>
      </c>
      <c r="J861" s="8" t="s">
        <v>73</v>
      </c>
    </row>
    <row r="862" spans="1:10">
      <c r="A862" s="5" t="s">
        <v>553</v>
      </c>
      <c r="B862" s="6">
        <v>44938.863022442129</v>
      </c>
      <c r="C862" s="5" t="s">
        <v>70</v>
      </c>
      <c r="D862" s="7"/>
      <c r="E862" s="8"/>
      <c r="F862" s="9">
        <v>6208.4</v>
      </c>
      <c r="I862" s="10" t="s">
        <v>9</v>
      </c>
      <c r="J862" s="8" t="s">
        <v>74</v>
      </c>
    </row>
    <row r="863" spans="1:10">
      <c r="A863" s="5" t="s">
        <v>553</v>
      </c>
      <c r="B863" s="6">
        <v>44938.863022442129</v>
      </c>
      <c r="C863" s="5" t="s">
        <v>70</v>
      </c>
      <c r="D863" s="7"/>
      <c r="E863" s="8"/>
      <c r="F863" s="9">
        <v>4277.2</v>
      </c>
      <c r="I863" s="10" t="s">
        <v>9</v>
      </c>
      <c r="J863" s="8" t="s">
        <v>75</v>
      </c>
    </row>
    <row r="864" spans="1:10">
      <c r="A864" s="5" t="s">
        <v>553</v>
      </c>
      <c r="B864" s="6">
        <v>44938.863022442129</v>
      </c>
      <c r="C864" s="5" t="s">
        <v>70</v>
      </c>
      <c r="D864" s="7"/>
      <c r="E864" s="8"/>
      <c r="F864" s="9">
        <v>6217.2</v>
      </c>
      <c r="I864" s="10" t="s">
        <v>9</v>
      </c>
      <c r="J864" s="8" t="s">
        <v>99</v>
      </c>
    </row>
    <row r="865" spans="1:10">
      <c r="A865" s="5" t="s">
        <v>553</v>
      </c>
      <c r="B865" s="6">
        <v>44938.863022442129</v>
      </c>
      <c r="C865" s="5" t="s">
        <v>70</v>
      </c>
      <c r="D865" s="7"/>
      <c r="E865" s="8"/>
      <c r="F865" s="9">
        <v>9362.9</v>
      </c>
      <c r="I865" s="10" t="s">
        <v>9</v>
      </c>
      <c r="J865" s="8" t="s">
        <v>94</v>
      </c>
    </row>
    <row r="866" spans="1:10">
      <c r="A866" s="5" t="s">
        <v>553</v>
      </c>
      <c r="B866" s="6">
        <v>44938.863022442129</v>
      </c>
      <c r="C866" s="5" t="s">
        <v>70</v>
      </c>
      <c r="D866" s="7"/>
      <c r="E866" s="8"/>
      <c r="F866" s="9">
        <v>33099.4</v>
      </c>
      <c r="I866" s="10" t="s">
        <v>9</v>
      </c>
      <c r="J866" s="8" t="s">
        <v>240</v>
      </c>
    </row>
    <row r="867" spans="1:10">
      <c r="A867" s="5" t="s">
        <v>553</v>
      </c>
      <c r="B867" s="6">
        <v>44938.863022442129</v>
      </c>
      <c r="C867" s="5" t="s">
        <v>70</v>
      </c>
      <c r="D867" s="7"/>
      <c r="E867" s="8"/>
      <c r="F867" s="9">
        <v>5569.7</v>
      </c>
      <c r="I867" s="10" t="s">
        <v>9</v>
      </c>
      <c r="J867" s="8" t="s">
        <v>100</v>
      </c>
    </row>
    <row r="868" spans="1:10">
      <c r="A868" s="5" t="s">
        <v>553</v>
      </c>
      <c r="B868" s="6">
        <v>44938.863022442129</v>
      </c>
      <c r="C868" s="5" t="s">
        <v>70</v>
      </c>
      <c r="D868" s="7"/>
      <c r="E868" s="8"/>
      <c r="F868" s="9">
        <v>16558</v>
      </c>
      <c r="I868" s="10" t="s">
        <v>9</v>
      </c>
      <c r="J868" s="8" t="s">
        <v>76</v>
      </c>
    </row>
    <row r="869" spans="1:10">
      <c r="A869" s="5" t="s">
        <v>553</v>
      </c>
      <c r="B869" s="6">
        <v>44938.863022442129</v>
      </c>
      <c r="C869" s="5" t="s">
        <v>70</v>
      </c>
      <c r="D869" s="7"/>
      <c r="E869" s="8"/>
      <c r="F869" s="9">
        <v>4831</v>
      </c>
      <c r="I869" s="10" t="s">
        <v>9</v>
      </c>
      <c r="J869" s="8" t="s">
        <v>101</v>
      </c>
    </row>
    <row r="870" spans="1:10">
      <c r="A870" s="5" t="s">
        <v>553</v>
      </c>
      <c r="B870" s="6">
        <v>44938.863022442129</v>
      </c>
      <c r="C870" s="5" t="s">
        <v>70</v>
      </c>
      <c r="D870" s="7"/>
      <c r="E870" s="8"/>
      <c r="F870" s="9">
        <v>11251.6</v>
      </c>
      <c r="I870" s="10" t="s">
        <v>9</v>
      </c>
      <c r="J870" s="8" t="s">
        <v>103</v>
      </c>
    </row>
    <row r="871" spans="1:10">
      <c r="A871" s="5" t="s">
        <v>553</v>
      </c>
      <c r="B871" s="6">
        <v>44938.863022442129</v>
      </c>
      <c r="C871" s="5" t="s">
        <v>70</v>
      </c>
      <c r="D871" s="7"/>
      <c r="E871" s="8"/>
      <c r="F871" s="9">
        <v>12860.7</v>
      </c>
      <c r="I871" s="10" t="s">
        <v>9</v>
      </c>
      <c r="J871" s="8" t="s">
        <v>104</v>
      </c>
    </row>
    <row r="872" spans="1:10">
      <c r="A872" s="5" t="s">
        <v>553</v>
      </c>
      <c r="B872" s="6">
        <v>44938.863022442129</v>
      </c>
      <c r="C872" s="5" t="s">
        <v>70</v>
      </c>
      <c r="D872" s="7"/>
      <c r="E872" s="8"/>
      <c r="F872" s="9">
        <v>5912.6</v>
      </c>
      <c r="I872" s="10" t="s">
        <v>9</v>
      </c>
      <c r="J872" s="8" t="s">
        <v>105</v>
      </c>
    </row>
    <row r="873" spans="1:10">
      <c r="A873" s="5" t="s">
        <v>553</v>
      </c>
      <c r="B873" s="6">
        <v>44938.863022442129</v>
      </c>
      <c r="C873" s="5" t="s">
        <v>70</v>
      </c>
      <c r="D873" s="7"/>
      <c r="E873" s="8"/>
      <c r="F873" s="9">
        <v>11993</v>
      </c>
      <c r="I873" s="10" t="s">
        <v>9</v>
      </c>
      <c r="J873" s="8" t="s">
        <v>106</v>
      </c>
    </row>
    <row r="874" spans="1:10">
      <c r="A874" s="5" t="s">
        <v>553</v>
      </c>
      <c r="B874" s="6">
        <v>44938.863022442129</v>
      </c>
      <c r="C874" s="5" t="s">
        <v>70</v>
      </c>
      <c r="D874" s="7"/>
      <c r="E874" s="8"/>
      <c r="F874" s="9">
        <v>50562.5</v>
      </c>
      <c r="I874" s="10" t="s">
        <v>9</v>
      </c>
      <c r="J874" s="8" t="s">
        <v>107</v>
      </c>
    </row>
    <row r="875" spans="1:10">
      <c r="A875" s="11" t="s">
        <v>22</v>
      </c>
      <c r="B875" s="3"/>
      <c r="C875" s="3"/>
      <c r="D875" s="19">
        <f>253367.3+4872</f>
        <v>258239.3</v>
      </c>
      <c r="E875" s="8"/>
      <c r="F875" s="49">
        <f>SUM(F808:G874)</f>
        <v>258239.30000000002</v>
      </c>
      <c r="I875" s="10"/>
      <c r="J875" s="8"/>
    </row>
    <row r="876" spans="1:10">
      <c r="A876" s="13" t="s">
        <v>23</v>
      </c>
      <c r="B876" s="13" t="s">
        <v>24</v>
      </c>
      <c r="C876" s="13" t="s">
        <v>25</v>
      </c>
      <c r="D876" s="7"/>
      <c r="E876" s="8"/>
      <c r="F876" s="9"/>
      <c r="I876" s="10"/>
      <c r="J876" s="8"/>
    </row>
    <row r="877" spans="1:10" ht="15.75">
      <c r="D877" s="14">
        <v>112603460</v>
      </c>
    </row>
    <row r="878" spans="1:10" ht="15.75">
      <c r="D878" s="14">
        <v>112603559</v>
      </c>
    </row>
    <row r="880" spans="1:10">
      <c r="A880" s="1" t="s">
        <v>0</v>
      </c>
      <c r="B880" s="2"/>
      <c r="C880" s="2"/>
      <c r="D880" s="2"/>
      <c r="E880" s="2"/>
      <c r="F880" s="2"/>
      <c r="G880" s="2"/>
      <c r="H880" s="2"/>
      <c r="I880" s="2"/>
      <c r="J880" s="2"/>
    </row>
    <row r="881" spans="1:10">
      <c r="A881" s="3" t="s">
        <v>585</v>
      </c>
      <c r="B881" s="2"/>
      <c r="C881" s="2"/>
      <c r="D881" s="2"/>
      <c r="E881" s="2"/>
      <c r="F881" s="2"/>
      <c r="G881" s="2"/>
      <c r="H881" s="2"/>
      <c r="I881" s="2"/>
      <c r="J881" s="2"/>
    </row>
    <row r="882" spans="1:10">
      <c r="A882" s="95" t="s">
        <v>0</v>
      </c>
      <c r="B882" s="95" t="s">
        <v>2</v>
      </c>
      <c r="C882" s="95" t="s">
        <v>3</v>
      </c>
      <c r="D882" s="95" t="s">
        <v>4</v>
      </c>
      <c r="E882" s="95" t="s">
        <v>5</v>
      </c>
      <c r="F882" s="97" t="s">
        <v>6</v>
      </c>
      <c r="G882" s="98"/>
      <c r="H882" s="99"/>
      <c r="I882" s="95" t="s">
        <v>7</v>
      </c>
      <c r="J882" s="95" t="s">
        <v>8</v>
      </c>
    </row>
    <row r="883" spans="1:10">
      <c r="A883" s="96"/>
      <c r="B883" s="96"/>
      <c r="C883" s="96"/>
      <c r="D883" s="96"/>
      <c r="E883" s="96"/>
      <c r="F883" s="4" t="s">
        <v>9</v>
      </c>
      <c r="G883" s="4" t="s">
        <v>10</v>
      </c>
      <c r="H883" s="4" t="s">
        <v>11</v>
      </c>
      <c r="I883" s="96"/>
      <c r="J883" s="96"/>
    </row>
    <row r="884" spans="1:10">
      <c r="A884" s="5" t="s">
        <v>604</v>
      </c>
      <c r="B884" s="6">
        <v>44939.425528969907</v>
      </c>
      <c r="C884" s="5" t="s">
        <v>70</v>
      </c>
      <c r="D884" s="10"/>
      <c r="E884" s="8"/>
      <c r="F884" s="9">
        <v>27178.9</v>
      </c>
      <c r="I884" s="10" t="s">
        <v>9</v>
      </c>
      <c r="J884" s="5" t="s">
        <v>72</v>
      </c>
    </row>
    <row r="885" spans="1:10">
      <c r="A885" s="5" t="s">
        <v>604</v>
      </c>
      <c r="B885" s="6">
        <v>44939.425528969907</v>
      </c>
      <c r="C885" s="5" t="s">
        <v>70</v>
      </c>
      <c r="D885" s="10"/>
      <c r="E885" s="8"/>
      <c r="F885" s="9">
        <v>123009.7</v>
      </c>
      <c r="I885" s="10" t="s">
        <v>9</v>
      </c>
      <c r="J885" s="8" t="s">
        <v>95</v>
      </c>
    </row>
    <row r="886" spans="1:10">
      <c r="A886" s="5" t="s">
        <v>604</v>
      </c>
      <c r="B886" s="6">
        <v>44939.425528969907</v>
      </c>
      <c r="C886" s="5" t="s">
        <v>70</v>
      </c>
      <c r="D886" s="10"/>
      <c r="E886" s="8"/>
      <c r="F886" s="9">
        <v>7296.5</v>
      </c>
      <c r="I886" s="10" t="s">
        <v>9</v>
      </c>
      <c r="J886" s="8" t="s">
        <v>102</v>
      </c>
    </row>
    <row r="887" spans="1:10">
      <c r="A887" s="5" t="s">
        <v>604</v>
      </c>
      <c r="B887" s="6">
        <v>44939.425528969907</v>
      </c>
      <c r="C887" s="5" t="s">
        <v>70</v>
      </c>
      <c r="D887" s="10"/>
      <c r="E887" s="8"/>
      <c r="F887" s="9">
        <v>6004.2</v>
      </c>
      <c r="I887" s="10" t="s">
        <v>9</v>
      </c>
      <c r="J887" s="8" t="s">
        <v>241</v>
      </c>
    </row>
    <row r="888" spans="1:10">
      <c r="A888" s="11" t="s">
        <v>22</v>
      </c>
      <c r="B888" s="3"/>
      <c r="C888" s="3"/>
      <c r="D888" s="19">
        <f>100570.9+62918.4</f>
        <v>163489.29999999999</v>
      </c>
      <c r="E888" s="8"/>
      <c r="F888" s="37">
        <f>SUM(F884:G887)</f>
        <v>163489.30000000002</v>
      </c>
      <c r="H888" s="9"/>
      <c r="I888" s="5"/>
      <c r="J888" s="8"/>
    </row>
    <row r="889" spans="1:10">
      <c r="A889" s="13" t="s">
        <v>23</v>
      </c>
      <c r="B889" s="13" t="s">
        <v>24</v>
      </c>
      <c r="C889" s="13" t="s">
        <v>25</v>
      </c>
      <c r="D889" s="7"/>
      <c r="E889" s="8"/>
      <c r="H889" s="9"/>
      <c r="I889" s="5"/>
      <c r="J889" s="8"/>
    </row>
    <row r="890" spans="1:10" ht="15.75">
      <c r="A890" s="5"/>
      <c r="B890" s="6"/>
      <c r="C890" s="5"/>
      <c r="D890" s="14">
        <v>112603464</v>
      </c>
      <c r="E890" s="8"/>
      <c r="H890" s="9"/>
      <c r="I890" s="5"/>
      <c r="J890" s="8"/>
    </row>
    <row r="891" spans="1:10" ht="15.75">
      <c r="A891" s="5"/>
      <c r="B891" s="6"/>
      <c r="C891" s="5"/>
      <c r="D891" s="14">
        <v>112603560</v>
      </c>
      <c r="E891" s="8"/>
      <c r="H891" s="9"/>
      <c r="I891" s="5"/>
      <c r="J891" s="8"/>
    </row>
    <row r="892" spans="1:10">
      <c r="A892" s="5"/>
      <c r="B892" s="6"/>
      <c r="C892" s="5"/>
      <c r="D892" s="7"/>
      <c r="E892" s="8"/>
      <c r="H892" s="9"/>
      <c r="I892" s="5"/>
      <c r="J892" s="8"/>
    </row>
    <row r="893" spans="1:10">
      <c r="A893" s="5" t="s">
        <v>602</v>
      </c>
      <c r="B893" s="6">
        <v>44939.858377164353</v>
      </c>
      <c r="C893" s="5" t="s">
        <v>70</v>
      </c>
      <c r="D893" s="7"/>
      <c r="E893" s="8"/>
      <c r="G893" s="9">
        <v>16661.349999999999</v>
      </c>
      <c r="I893" s="10" t="s">
        <v>10</v>
      </c>
      <c r="J893" s="5" t="s">
        <v>80</v>
      </c>
    </row>
    <row r="894" spans="1:10">
      <c r="A894" s="5" t="s">
        <v>602</v>
      </c>
      <c r="B894" s="6">
        <v>44939.858377164353</v>
      </c>
      <c r="C894" s="5" t="s">
        <v>70</v>
      </c>
      <c r="D894" s="7"/>
      <c r="E894" s="8"/>
      <c r="G894" s="9">
        <v>311</v>
      </c>
      <c r="I894" s="10" t="s">
        <v>10</v>
      </c>
      <c r="J894" s="8" t="s">
        <v>73</v>
      </c>
    </row>
    <row r="895" spans="1:10">
      <c r="A895" s="5" t="s">
        <v>603</v>
      </c>
      <c r="B895" s="6">
        <v>44939.858377164353</v>
      </c>
      <c r="C895" s="5" t="s">
        <v>82</v>
      </c>
      <c r="D895" s="7">
        <v>451773</v>
      </c>
      <c r="E895" s="5" t="s">
        <v>89</v>
      </c>
      <c r="H895" s="9">
        <v>3839.67</v>
      </c>
      <c r="I895" s="5" t="s">
        <v>28</v>
      </c>
      <c r="J895" s="5" t="s">
        <v>91</v>
      </c>
    </row>
    <row r="896" spans="1:10">
      <c r="A896" s="5" t="s">
        <v>602</v>
      </c>
      <c r="B896" s="6">
        <v>44939.858377164353</v>
      </c>
      <c r="C896" s="5" t="s">
        <v>70</v>
      </c>
      <c r="D896" s="15">
        <v>45123240516</v>
      </c>
      <c r="E896" s="5" t="s">
        <v>83</v>
      </c>
      <c r="H896" s="9">
        <v>9600</v>
      </c>
      <c r="I896" s="5" t="s">
        <v>28</v>
      </c>
      <c r="J896" s="5" t="s">
        <v>80</v>
      </c>
    </row>
    <row r="897" spans="1:10">
      <c r="A897" s="5" t="s">
        <v>602</v>
      </c>
      <c r="B897" s="6">
        <v>44939.858377164353</v>
      </c>
      <c r="C897" s="5" t="s">
        <v>70</v>
      </c>
      <c r="D897" s="15">
        <v>45123239083</v>
      </c>
      <c r="E897" s="5" t="s">
        <v>83</v>
      </c>
      <c r="H897" s="9">
        <v>2438.2600000000002</v>
      </c>
      <c r="I897" s="5" t="s">
        <v>28</v>
      </c>
      <c r="J897" s="5" t="s">
        <v>80</v>
      </c>
    </row>
    <row r="898" spans="1:10">
      <c r="A898" s="5" t="s">
        <v>602</v>
      </c>
      <c r="B898" s="6">
        <v>44939.858377164353</v>
      </c>
      <c r="C898" s="5" t="s">
        <v>70</v>
      </c>
      <c r="D898" s="15">
        <v>45133109011</v>
      </c>
      <c r="E898" s="5" t="s">
        <v>83</v>
      </c>
      <c r="H898" s="9">
        <v>1067.5</v>
      </c>
      <c r="I898" s="5" t="s">
        <v>28</v>
      </c>
      <c r="J898" s="5" t="s">
        <v>80</v>
      </c>
    </row>
    <row r="899" spans="1:10">
      <c r="A899" s="5" t="s">
        <v>602</v>
      </c>
      <c r="B899" s="6">
        <v>44939.858377164353</v>
      </c>
      <c r="C899" s="5" t="s">
        <v>70</v>
      </c>
      <c r="D899" s="15">
        <v>45143476149</v>
      </c>
      <c r="E899" s="5" t="s">
        <v>83</v>
      </c>
      <c r="H899" s="9">
        <v>5503.2</v>
      </c>
      <c r="I899" s="5" t="s">
        <v>28</v>
      </c>
      <c r="J899" s="5" t="s">
        <v>80</v>
      </c>
    </row>
    <row r="900" spans="1:10">
      <c r="A900" s="5" t="s">
        <v>602</v>
      </c>
      <c r="B900" s="6">
        <v>44939.858377164353</v>
      </c>
      <c r="C900" s="5" t="s">
        <v>70</v>
      </c>
      <c r="D900" s="15">
        <v>45173168964</v>
      </c>
      <c r="E900" s="5" t="s">
        <v>83</v>
      </c>
      <c r="H900" s="9">
        <v>28150</v>
      </c>
      <c r="I900" s="5" t="s">
        <v>28</v>
      </c>
      <c r="J900" s="5" t="s">
        <v>80</v>
      </c>
    </row>
    <row r="901" spans="1:10">
      <c r="A901" s="5" t="s">
        <v>602</v>
      </c>
      <c r="B901" s="6">
        <v>44939.858377164353</v>
      </c>
      <c r="C901" s="5" t="s">
        <v>70</v>
      </c>
      <c r="D901" s="15">
        <v>45153103547</v>
      </c>
      <c r="E901" s="5" t="s">
        <v>83</v>
      </c>
      <c r="H901" s="9">
        <v>210</v>
      </c>
      <c r="I901" s="5" t="s">
        <v>28</v>
      </c>
      <c r="J901" s="5" t="s">
        <v>80</v>
      </c>
    </row>
    <row r="902" spans="1:10">
      <c r="A902" s="5" t="s">
        <v>602</v>
      </c>
      <c r="B902" s="6">
        <v>44939.858377164353</v>
      </c>
      <c r="C902" s="5" t="s">
        <v>70</v>
      </c>
      <c r="D902" s="15">
        <v>45123240470</v>
      </c>
      <c r="E902" s="5" t="s">
        <v>83</v>
      </c>
      <c r="H902" s="9">
        <v>1793.6</v>
      </c>
      <c r="I902" s="5" t="s">
        <v>28</v>
      </c>
      <c r="J902" s="5" t="s">
        <v>80</v>
      </c>
    </row>
    <row r="903" spans="1:10">
      <c r="A903" s="5" t="s">
        <v>602</v>
      </c>
      <c r="B903" s="6">
        <v>44939.858377164353</v>
      </c>
      <c r="C903" s="5" t="s">
        <v>70</v>
      </c>
      <c r="D903" s="7">
        <v>155568</v>
      </c>
      <c r="E903" s="5" t="s">
        <v>89</v>
      </c>
      <c r="H903" s="9">
        <v>1123.96</v>
      </c>
      <c r="I903" s="5" t="s">
        <v>28</v>
      </c>
      <c r="J903" s="8" t="s">
        <v>92</v>
      </c>
    </row>
    <row r="904" spans="1:10">
      <c r="A904" s="5" t="s">
        <v>602</v>
      </c>
      <c r="B904" s="6">
        <v>44939.858377164353</v>
      </c>
      <c r="C904" s="5" t="s">
        <v>70</v>
      </c>
      <c r="D904" s="15">
        <v>45113259387</v>
      </c>
      <c r="E904" s="5" t="s">
        <v>83</v>
      </c>
      <c r="H904" s="9">
        <v>2576</v>
      </c>
      <c r="I904" s="5" t="s">
        <v>28</v>
      </c>
      <c r="J904" s="5" t="s">
        <v>87</v>
      </c>
    </row>
    <row r="905" spans="1:10">
      <c r="A905" s="5" t="s">
        <v>602</v>
      </c>
      <c r="B905" s="6">
        <v>44939.858377164353</v>
      </c>
      <c r="C905" s="5" t="s">
        <v>70</v>
      </c>
      <c r="D905" s="15">
        <v>45163199180</v>
      </c>
      <c r="E905" s="5" t="s">
        <v>83</v>
      </c>
      <c r="H905" s="9">
        <v>14952.12</v>
      </c>
      <c r="I905" s="5" t="s">
        <v>28</v>
      </c>
      <c r="J905" s="5" t="s">
        <v>86</v>
      </c>
    </row>
    <row r="906" spans="1:10">
      <c r="A906" s="5" t="s">
        <v>602</v>
      </c>
      <c r="B906" s="6">
        <v>44939.858377164353</v>
      </c>
      <c r="C906" s="5" t="s">
        <v>70</v>
      </c>
      <c r="D906" s="15">
        <v>45123241143</v>
      </c>
      <c r="E906" s="5" t="s">
        <v>83</v>
      </c>
      <c r="H906" s="9">
        <v>650</v>
      </c>
      <c r="I906" s="5" t="s">
        <v>28</v>
      </c>
      <c r="J906" s="5" t="s">
        <v>80</v>
      </c>
    </row>
    <row r="907" spans="1:10">
      <c r="A907" s="5" t="s">
        <v>602</v>
      </c>
      <c r="B907" s="6">
        <v>44939.858377164353</v>
      </c>
      <c r="C907" s="5" t="s">
        <v>70</v>
      </c>
      <c r="D907" s="15">
        <v>295401006740008</v>
      </c>
      <c r="E907" s="5" t="s">
        <v>85</v>
      </c>
      <c r="H907" s="9">
        <v>27479.98</v>
      </c>
      <c r="I907" s="5" t="s">
        <v>28</v>
      </c>
      <c r="J907" s="8" t="s">
        <v>92</v>
      </c>
    </row>
    <row r="908" spans="1:10">
      <c r="A908" s="5" t="s">
        <v>602</v>
      </c>
      <c r="B908" s="6">
        <v>44939.858377164353</v>
      </c>
      <c r="C908" s="5" t="s">
        <v>70</v>
      </c>
      <c r="D908" s="15">
        <v>295401006740008</v>
      </c>
      <c r="E908" s="5" t="s">
        <v>244</v>
      </c>
      <c r="H908" s="9">
        <v>696</v>
      </c>
      <c r="I908" s="5" t="s">
        <v>28</v>
      </c>
      <c r="J908" s="8" t="s">
        <v>92</v>
      </c>
    </row>
    <row r="909" spans="1:10">
      <c r="A909" s="5" t="s">
        <v>602</v>
      </c>
      <c r="B909" s="6">
        <v>44939.858377164353</v>
      </c>
      <c r="C909" s="5" t="s">
        <v>70</v>
      </c>
      <c r="D909" s="15">
        <v>45153101028</v>
      </c>
      <c r="E909" s="5" t="s">
        <v>83</v>
      </c>
      <c r="H909" s="9">
        <v>1049</v>
      </c>
      <c r="I909" s="5" t="s">
        <v>28</v>
      </c>
      <c r="J909" s="5" t="s">
        <v>91</v>
      </c>
    </row>
    <row r="910" spans="1:10">
      <c r="A910" s="5" t="s">
        <v>602</v>
      </c>
      <c r="B910" s="6">
        <v>44939.858377164353</v>
      </c>
      <c r="C910" s="5" t="s">
        <v>70</v>
      </c>
      <c r="D910" s="15">
        <v>45163198020</v>
      </c>
      <c r="E910" s="5" t="s">
        <v>83</v>
      </c>
      <c r="H910" s="9">
        <v>1049</v>
      </c>
      <c r="I910" s="5" t="s">
        <v>28</v>
      </c>
      <c r="J910" s="5" t="s">
        <v>91</v>
      </c>
    </row>
    <row r="911" spans="1:10">
      <c r="A911" s="5" t="s">
        <v>602</v>
      </c>
      <c r="B911" s="6">
        <v>44939.858377164353</v>
      </c>
      <c r="C911" s="5" t="s">
        <v>70</v>
      </c>
      <c r="D911" s="15">
        <v>45113255435</v>
      </c>
      <c r="E911" s="5" t="s">
        <v>83</v>
      </c>
      <c r="H911" s="9">
        <v>126</v>
      </c>
      <c r="I911" s="5" t="s">
        <v>28</v>
      </c>
      <c r="J911" s="5" t="s">
        <v>91</v>
      </c>
    </row>
    <row r="912" spans="1:10">
      <c r="A912" s="5" t="s">
        <v>602</v>
      </c>
      <c r="B912" s="6">
        <v>44939.858377164353</v>
      </c>
      <c r="C912" s="5" t="s">
        <v>70</v>
      </c>
      <c r="D912" s="15">
        <v>45133108655</v>
      </c>
      <c r="E912" s="5" t="s">
        <v>83</v>
      </c>
      <c r="H912" s="9">
        <v>1409.96</v>
      </c>
      <c r="I912" s="5" t="s">
        <v>28</v>
      </c>
      <c r="J912" s="5" t="s">
        <v>91</v>
      </c>
    </row>
    <row r="913" spans="1:10">
      <c r="A913" s="5" t="s">
        <v>602</v>
      </c>
      <c r="B913" s="6">
        <v>44939.858377164353</v>
      </c>
      <c r="C913" s="5" t="s">
        <v>70</v>
      </c>
      <c r="D913" s="15">
        <v>295401006740013</v>
      </c>
      <c r="E913" s="5" t="s">
        <v>85</v>
      </c>
      <c r="H913" s="9">
        <v>1068</v>
      </c>
      <c r="I913" s="5" t="s">
        <v>28</v>
      </c>
      <c r="J913" s="5" t="s">
        <v>86</v>
      </c>
    </row>
    <row r="914" spans="1:10">
      <c r="A914" s="5" t="s">
        <v>602</v>
      </c>
      <c r="B914" s="6">
        <v>44939.858377164353</v>
      </c>
      <c r="C914" s="5" t="s">
        <v>70</v>
      </c>
      <c r="D914" s="15">
        <v>45123238853</v>
      </c>
      <c r="E914" s="5" t="s">
        <v>83</v>
      </c>
      <c r="H914" s="9">
        <v>1079.68</v>
      </c>
      <c r="I914" s="5" t="s">
        <v>28</v>
      </c>
      <c r="J914" s="5" t="s">
        <v>91</v>
      </c>
    </row>
    <row r="915" spans="1:10">
      <c r="A915" s="5" t="s">
        <v>602</v>
      </c>
      <c r="B915" s="6">
        <v>44939.858377164353</v>
      </c>
      <c r="C915" s="5" t="s">
        <v>70</v>
      </c>
      <c r="D915" s="15">
        <v>45133109142</v>
      </c>
      <c r="E915" s="5" t="s">
        <v>83</v>
      </c>
      <c r="H915" s="9">
        <v>689.5</v>
      </c>
      <c r="I915" s="5" t="s">
        <v>28</v>
      </c>
      <c r="J915" s="5" t="s">
        <v>91</v>
      </c>
    </row>
    <row r="916" spans="1:10">
      <c r="A916" s="5" t="s">
        <v>602</v>
      </c>
      <c r="B916" s="6">
        <v>44939.858377164353</v>
      </c>
      <c r="C916" s="5" t="s">
        <v>70</v>
      </c>
      <c r="D916" s="15">
        <v>45133109245</v>
      </c>
      <c r="E916" s="5" t="s">
        <v>83</v>
      </c>
      <c r="H916" s="9">
        <v>1485.8</v>
      </c>
      <c r="I916" s="5" t="s">
        <v>28</v>
      </c>
      <c r="J916" s="5" t="s">
        <v>91</v>
      </c>
    </row>
    <row r="917" spans="1:10">
      <c r="A917" s="5" t="s">
        <v>602</v>
      </c>
      <c r="B917" s="6">
        <v>44939.858377164353</v>
      </c>
      <c r="C917" s="5" t="s">
        <v>70</v>
      </c>
      <c r="D917" s="15">
        <v>45123239442</v>
      </c>
      <c r="E917" s="5" t="s">
        <v>83</v>
      </c>
      <c r="H917" s="9">
        <v>1096</v>
      </c>
      <c r="I917" s="5" t="s">
        <v>28</v>
      </c>
      <c r="J917" s="5" t="s">
        <v>91</v>
      </c>
    </row>
    <row r="918" spans="1:10">
      <c r="A918" s="5" t="s">
        <v>602</v>
      </c>
      <c r="B918" s="6">
        <v>44939.858377164353</v>
      </c>
      <c r="C918" s="5" t="s">
        <v>70</v>
      </c>
      <c r="D918" s="15">
        <v>45173169748</v>
      </c>
      <c r="E918" s="5" t="s">
        <v>83</v>
      </c>
      <c r="H918" s="9">
        <v>525.28</v>
      </c>
      <c r="I918" s="5" t="s">
        <v>28</v>
      </c>
      <c r="J918" s="5" t="s">
        <v>91</v>
      </c>
    </row>
    <row r="919" spans="1:10">
      <c r="A919" s="5" t="s">
        <v>602</v>
      </c>
      <c r="B919" s="6">
        <v>44939.858377164353</v>
      </c>
      <c r="C919" s="5" t="s">
        <v>70</v>
      </c>
      <c r="D919" s="15">
        <v>45173170913</v>
      </c>
      <c r="E919" s="5" t="s">
        <v>83</v>
      </c>
      <c r="H919" s="9">
        <v>629.34</v>
      </c>
      <c r="I919" s="5" t="s">
        <v>28</v>
      </c>
      <c r="J919" s="5" t="s">
        <v>91</v>
      </c>
    </row>
    <row r="920" spans="1:10">
      <c r="A920" s="5" t="s">
        <v>602</v>
      </c>
      <c r="B920" s="6">
        <v>44939.858377164353</v>
      </c>
      <c r="C920" s="5" t="s">
        <v>70</v>
      </c>
      <c r="D920" s="15">
        <v>295401006740014</v>
      </c>
      <c r="E920" s="5" t="s">
        <v>85</v>
      </c>
      <c r="H920" s="9">
        <v>12493.21</v>
      </c>
      <c r="I920" s="5" t="s">
        <v>28</v>
      </c>
      <c r="J920" s="5" t="s">
        <v>87</v>
      </c>
    </row>
    <row r="921" spans="1:10">
      <c r="A921" s="5" t="s">
        <v>602</v>
      </c>
      <c r="B921" s="6">
        <v>44939.858377164353</v>
      </c>
      <c r="C921" s="5" t="s">
        <v>70</v>
      </c>
      <c r="D921" s="15">
        <v>45143477736</v>
      </c>
      <c r="E921" s="5" t="s">
        <v>83</v>
      </c>
      <c r="H921" s="9">
        <v>753</v>
      </c>
      <c r="I921" s="5" t="s">
        <v>28</v>
      </c>
      <c r="J921" s="5" t="s">
        <v>91</v>
      </c>
    </row>
    <row r="922" spans="1:10">
      <c r="A922" s="5" t="s">
        <v>602</v>
      </c>
      <c r="B922" s="6">
        <v>44939.858377164353</v>
      </c>
      <c r="C922" s="5" t="s">
        <v>70</v>
      </c>
      <c r="D922" s="15">
        <v>45123240758</v>
      </c>
      <c r="E922" s="5" t="s">
        <v>83</v>
      </c>
      <c r="H922" s="9">
        <v>475.1</v>
      </c>
      <c r="I922" s="5" t="s">
        <v>28</v>
      </c>
      <c r="J922" s="5" t="s">
        <v>91</v>
      </c>
    </row>
    <row r="923" spans="1:10">
      <c r="A923" s="5" t="s">
        <v>602</v>
      </c>
      <c r="B923" s="6">
        <v>44939.858377164353</v>
      </c>
      <c r="C923" s="5" t="s">
        <v>70</v>
      </c>
      <c r="D923" s="15">
        <v>52116753566</v>
      </c>
      <c r="E923" s="5" t="s">
        <v>83</v>
      </c>
      <c r="H923" s="9">
        <v>422.21</v>
      </c>
      <c r="I923" s="5" t="s">
        <v>28</v>
      </c>
      <c r="J923" s="5" t="s">
        <v>91</v>
      </c>
    </row>
    <row r="924" spans="1:10">
      <c r="A924" s="5" t="s">
        <v>602</v>
      </c>
      <c r="B924" s="6">
        <v>44939.858377164353</v>
      </c>
      <c r="C924" s="5" t="s">
        <v>70</v>
      </c>
      <c r="D924" s="15">
        <v>45153104677</v>
      </c>
      <c r="E924" s="5" t="s">
        <v>83</v>
      </c>
      <c r="H924" s="9">
        <v>439.8</v>
      </c>
      <c r="I924" s="5" t="s">
        <v>28</v>
      </c>
      <c r="J924" s="5" t="s">
        <v>91</v>
      </c>
    </row>
    <row r="925" spans="1:10">
      <c r="A925" s="5" t="s">
        <v>602</v>
      </c>
      <c r="B925" s="6">
        <v>44939.858377164353</v>
      </c>
      <c r="C925" s="5" t="s">
        <v>70</v>
      </c>
      <c r="D925" s="15">
        <v>45173171355</v>
      </c>
      <c r="E925" s="5" t="s">
        <v>83</v>
      </c>
      <c r="H925" s="9">
        <v>13307.1</v>
      </c>
      <c r="I925" s="5" t="s">
        <v>28</v>
      </c>
      <c r="J925" s="5" t="s">
        <v>91</v>
      </c>
    </row>
    <row r="926" spans="1:10">
      <c r="A926" s="5" t="s">
        <v>602</v>
      </c>
      <c r="B926" s="6">
        <v>44939.858377164353</v>
      </c>
      <c r="C926" s="5" t="s">
        <v>70</v>
      </c>
      <c r="D926" s="15">
        <v>19050394628</v>
      </c>
      <c r="E926" s="5" t="s">
        <v>83</v>
      </c>
      <c r="H926" s="9">
        <v>2160</v>
      </c>
      <c r="I926" s="5" t="s">
        <v>28</v>
      </c>
      <c r="J926" s="5" t="s">
        <v>91</v>
      </c>
    </row>
    <row r="927" spans="1:10">
      <c r="A927" s="5" t="s">
        <v>602</v>
      </c>
      <c r="B927" s="6">
        <v>44939.858377164353</v>
      </c>
      <c r="C927" s="5" t="s">
        <v>70</v>
      </c>
      <c r="D927" s="15">
        <v>19050394629</v>
      </c>
      <c r="E927" s="5" t="s">
        <v>83</v>
      </c>
      <c r="H927" s="9">
        <v>1968.84</v>
      </c>
      <c r="I927" s="5" t="s">
        <v>28</v>
      </c>
      <c r="J927" s="5" t="s">
        <v>91</v>
      </c>
    </row>
    <row r="928" spans="1:10">
      <c r="A928" s="5" t="s">
        <v>602</v>
      </c>
      <c r="B928" s="6">
        <v>44939.858377164353</v>
      </c>
      <c r="C928" s="5" t="s">
        <v>70</v>
      </c>
      <c r="D928" s="15">
        <v>45123241295</v>
      </c>
      <c r="E928" s="5" t="s">
        <v>83</v>
      </c>
      <c r="H928" s="9">
        <v>62.4</v>
      </c>
      <c r="I928" s="5" t="s">
        <v>28</v>
      </c>
      <c r="J928" s="5" t="s">
        <v>91</v>
      </c>
    </row>
    <row r="929" spans="1:10">
      <c r="A929" s="5" t="s">
        <v>602</v>
      </c>
      <c r="B929" s="6">
        <v>44939.858377164353</v>
      </c>
      <c r="C929" s="5" t="s">
        <v>70</v>
      </c>
      <c r="D929" s="15">
        <v>45113259267</v>
      </c>
      <c r="E929" s="5" t="s">
        <v>83</v>
      </c>
      <c r="H929" s="9">
        <v>735.11</v>
      </c>
      <c r="I929" s="5" t="s">
        <v>28</v>
      </c>
      <c r="J929" s="5" t="s">
        <v>91</v>
      </c>
    </row>
    <row r="930" spans="1:10">
      <c r="A930" s="5" t="s">
        <v>602</v>
      </c>
      <c r="B930" s="6">
        <v>44939.858377164353</v>
      </c>
      <c r="C930" s="5" t="s">
        <v>70</v>
      </c>
      <c r="D930" s="15">
        <v>45113259408</v>
      </c>
      <c r="E930" s="5" t="s">
        <v>83</v>
      </c>
      <c r="H930" s="9">
        <v>1800</v>
      </c>
      <c r="I930" s="5" t="s">
        <v>28</v>
      </c>
      <c r="J930" s="5" t="s">
        <v>91</v>
      </c>
    </row>
    <row r="931" spans="1:10">
      <c r="A931" s="5" t="s">
        <v>602</v>
      </c>
      <c r="B931" s="6">
        <v>44939.858377164353</v>
      </c>
      <c r="C931" s="5" t="s">
        <v>70</v>
      </c>
      <c r="D931" s="15">
        <v>51117425424</v>
      </c>
      <c r="E931" s="5" t="s">
        <v>83</v>
      </c>
      <c r="H931" s="9">
        <v>508.55</v>
      </c>
      <c r="I931" s="5" t="s">
        <v>28</v>
      </c>
      <c r="J931" s="5" t="s">
        <v>91</v>
      </c>
    </row>
    <row r="932" spans="1:10">
      <c r="A932" s="5" t="s">
        <v>602</v>
      </c>
      <c r="B932" s="6">
        <v>44939.858377164353</v>
      </c>
      <c r="C932" s="5" t="s">
        <v>70</v>
      </c>
      <c r="D932" s="15">
        <v>45173171321</v>
      </c>
      <c r="E932" s="5" t="s">
        <v>83</v>
      </c>
      <c r="H932" s="9">
        <v>11628.8</v>
      </c>
      <c r="I932" s="5" t="s">
        <v>28</v>
      </c>
      <c r="J932" s="5" t="s">
        <v>91</v>
      </c>
    </row>
    <row r="933" spans="1:10">
      <c r="A933" s="5" t="s">
        <v>602</v>
      </c>
      <c r="B933" s="6">
        <v>44939.858377164353</v>
      </c>
      <c r="C933" s="5" t="s">
        <v>70</v>
      </c>
      <c r="D933" s="7">
        <v>70653</v>
      </c>
      <c r="E933" s="5" t="s">
        <v>89</v>
      </c>
      <c r="H933" s="9">
        <v>120</v>
      </c>
      <c r="I933" s="5" t="s">
        <v>28</v>
      </c>
      <c r="J933" s="5" t="s">
        <v>91</v>
      </c>
    </row>
    <row r="934" spans="1:10">
      <c r="A934" s="5" t="s">
        <v>602</v>
      </c>
      <c r="B934" s="6">
        <v>44939.858377164353</v>
      </c>
      <c r="C934" s="5" t="s">
        <v>70</v>
      </c>
      <c r="D934" s="7">
        <v>450750</v>
      </c>
      <c r="E934" s="5" t="s">
        <v>89</v>
      </c>
      <c r="H934" s="9">
        <v>2444.92</v>
      </c>
      <c r="I934" s="5" t="s">
        <v>28</v>
      </c>
      <c r="J934" s="5" t="s">
        <v>91</v>
      </c>
    </row>
    <row r="935" spans="1:10">
      <c r="A935" s="5" t="s">
        <v>602</v>
      </c>
      <c r="B935" s="6">
        <v>44939.858377164353</v>
      </c>
      <c r="C935" s="5" t="s">
        <v>70</v>
      </c>
      <c r="D935" s="7">
        <v>452565</v>
      </c>
      <c r="E935" s="5" t="s">
        <v>89</v>
      </c>
      <c r="H935" s="9">
        <v>427.92</v>
      </c>
      <c r="I935" s="5" t="s">
        <v>28</v>
      </c>
      <c r="J935" s="5" t="s">
        <v>91</v>
      </c>
    </row>
    <row r="936" spans="1:10">
      <c r="A936" s="5" t="s">
        <v>602</v>
      </c>
      <c r="B936" s="6">
        <v>44939.858377164353</v>
      </c>
      <c r="C936" s="5" t="s">
        <v>70</v>
      </c>
      <c r="D936" s="7">
        <v>273914</v>
      </c>
      <c r="E936" s="5" t="s">
        <v>89</v>
      </c>
      <c r="H936" s="9">
        <v>308.83</v>
      </c>
      <c r="I936" s="5" t="s">
        <v>28</v>
      </c>
      <c r="J936" s="5" t="s">
        <v>91</v>
      </c>
    </row>
    <row r="937" spans="1:10">
      <c r="A937" s="5" t="s">
        <v>602</v>
      </c>
      <c r="B937" s="6">
        <v>44939.858377164353</v>
      </c>
      <c r="C937" s="5" t="s">
        <v>70</v>
      </c>
      <c r="D937" s="7">
        <v>386574</v>
      </c>
      <c r="E937" s="5" t="s">
        <v>89</v>
      </c>
      <c r="H937" s="9">
        <v>120</v>
      </c>
      <c r="I937" s="5" t="s">
        <v>28</v>
      </c>
      <c r="J937" s="5" t="s">
        <v>91</v>
      </c>
    </row>
    <row r="938" spans="1:10">
      <c r="A938" s="5" t="s">
        <v>602</v>
      </c>
      <c r="B938" s="6">
        <v>44939.858377164353</v>
      </c>
      <c r="C938" s="5" t="s">
        <v>70</v>
      </c>
      <c r="D938" s="7"/>
      <c r="E938" s="8"/>
      <c r="F938" s="9">
        <v>240000</v>
      </c>
      <c r="I938" s="10" t="s">
        <v>9</v>
      </c>
      <c r="J938" s="5" t="s">
        <v>91</v>
      </c>
    </row>
    <row r="939" spans="1:10">
      <c r="A939" s="5" t="s">
        <v>602</v>
      </c>
      <c r="B939" s="6">
        <v>44939.858377164353</v>
      </c>
      <c r="C939" s="5" t="s">
        <v>70</v>
      </c>
      <c r="D939" s="7"/>
      <c r="E939" s="8"/>
      <c r="F939" s="9">
        <v>1311.5</v>
      </c>
      <c r="I939" s="10" t="s">
        <v>9</v>
      </c>
      <c r="J939" s="8" t="s">
        <v>236</v>
      </c>
    </row>
    <row r="940" spans="1:10">
      <c r="A940" s="5" t="s">
        <v>602</v>
      </c>
      <c r="B940" s="6">
        <v>44939.858377164353</v>
      </c>
      <c r="C940" s="5" t="s">
        <v>70</v>
      </c>
      <c r="D940" s="7"/>
      <c r="E940" s="8"/>
      <c r="F940" s="9">
        <v>4914.3999999999996</v>
      </c>
      <c r="I940" s="10" t="s">
        <v>9</v>
      </c>
      <c r="J940" s="8" t="s">
        <v>71</v>
      </c>
    </row>
    <row r="941" spans="1:10">
      <c r="A941" s="5" t="s">
        <v>602</v>
      </c>
      <c r="B941" s="6">
        <v>44939.858377164353</v>
      </c>
      <c r="C941" s="5" t="s">
        <v>70</v>
      </c>
      <c r="D941" s="7"/>
      <c r="E941" s="8"/>
      <c r="F941" s="9">
        <v>5536.7</v>
      </c>
      <c r="I941" s="10" t="s">
        <v>9</v>
      </c>
      <c r="J941" s="5" t="s">
        <v>96</v>
      </c>
    </row>
    <row r="942" spans="1:10">
      <c r="A942" s="5" t="s">
        <v>602</v>
      </c>
      <c r="B942" s="6">
        <v>44939.858377164353</v>
      </c>
      <c r="C942" s="5" t="s">
        <v>70</v>
      </c>
      <c r="D942" s="7"/>
      <c r="E942" s="8"/>
      <c r="F942" s="9">
        <v>6811.2</v>
      </c>
      <c r="I942" s="10" t="s">
        <v>9</v>
      </c>
      <c r="J942" s="8" t="s">
        <v>97</v>
      </c>
    </row>
    <row r="943" spans="1:10">
      <c r="A943" s="5" t="s">
        <v>602</v>
      </c>
      <c r="B943" s="6">
        <v>44939.858377164353</v>
      </c>
      <c r="C943" s="5" t="s">
        <v>70</v>
      </c>
      <c r="D943" s="7"/>
      <c r="E943" s="8"/>
      <c r="F943" s="9">
        <v>5084</v>
      </c>
      <c r="I943" s="10" t="s">
        <v>9</v>
      </c>
      <c r="J943" s="5" t="s">
        <v>98</v>
      </c>
    </row>
    <row r="944" spans="1:10">
      <c r="A944" s="5" t="s">
        <v>602</v>
      </c>
      <c r="B944" s="6">
        <v>44939.858377164353</v>
      </c>
      <c r="C944" s="5" t="s">
        <v>70</v>
      </c>
      <c r="D944" s="7"/>
      <c r="E944" s="8"/>
      <c r="F944" s="9">
        <v>16812.099999999999</v>
      </c>
      <c r="I944" s="10" t="s">
        <v>9</v>
      </c>
      <c r="J944" s="8" t="s">
        <v>237</v>
      </c>
    </row>
    <row r="945" spans="1:10">
      <c r="A945" s="5" t="s">
        <v>602</v>
      </c>
      <c r="B945" s="6">
        <v>44939.858377164353</v>
      </c>
      <c r="C945" s="5" t="s">
        <v>70</v>
      </c>
      <c r="D945" s="7"/>
      <c r="E945" s="8"/>
      <c r="F945" s="9">
        <v>2483.5</v>
      </c>
      <c r="I945" s="10" t="s">
        <v>9</v>
      </c>
      <c r="J945" s="8" t="s">
        <v>73</v>
      </c>
    </row>
    <row r="946" spans="1:10">
      <c r="A946" s="5" t="s">
        <v>602</v>
      </c>
      <c r="B946" s="6">
        <v>44939.858377164353</v>
      </c>
      <c r="C946" s="5" t="s">
        <v>70</v>
      </c>
      <c r="D946" s="7"/>
      <c r="E946" s="8"/>
      <c r="F946" s="9">
        <v>9509.9</v>
      </c>
      <c r="I946" s="10" t="s">
        <v>9</v>
      </c>
      <c r="J946" s="8" t="s">
        <v>74</v>
      </c>
    </row>
    <row r="947" spans="1:10">
      <c r="A947" s="5" t="s">
        <v>602</v>
      </c>
      <c r="B947" s="6">
        <v>44939.858377164353</v>
      </c>
      <c r="C947" s="5" t="s">
        <v>70</v>
      </c>
      <c r="D947" s="7"/>
      <c r="E947" s="8"/>
      <c r="F947" s="9">
        <v>1829.4</v>
      </c>
      <c r="I947" s="10" t="s">
        <v>9</v>
      </c>
      <c r="J947" s="8" t="s">
        <v>75</v>
      </c>
    </row>
    <row r="948" spans="1:10">
      <c r="A948" s="5" t="s">
        <v>602</v>
      </c>
      <c r="B948" s="6">
        <v>44939.858377164353</v>
      </c>
      <c r="C948" s="5" t="s">
        <v>70</v>
      </c>
      <c r="D948" s="7"/>
      <c r="E948" s="8"/>
      <c r="F948" s="9">
        <v>24905.1</v>
      </c>
      <c r="I948" s="10" t="s">
        <v>9</v>
      </c>
      <c r="J948" s="8" t="s">
        <v>99</v>
      </c>
    </row>
    <row r="949" spans="1:10">
      <c r="A949" s="5" t="s">
        <v>602</v>
      </c>
      <c r="B949" s="6">
        <v>44939.858377164353</v>
      </c>
      <c r="C949" s="5" t="s">
        <v>70</v>
      </c>
      <c r="D949" s="7"/>
      <c r="E949" s="8"/>
      <c r="F949" s="9">
        <v>5152.2</v>
      </c>
      <c r="I949" s="10" t="s">
        <v>9</v>
      </c>
      <c r="J949" s="8" t="s">
        <v>94</v>
      </c>
    </row>
    <row r="950" spans="1:10">
      <c r="A950" s="5" t="s">
        <v>602</v>
      </c>
      <c r="B950" s="6">
        <v>44939.858377164353</v>
      </c>
      <c r="C950" s="5" t="s">
        <v>70</v>
      </c>
      <c r="D950" s="7"/>
      <c r="E950" s="8"/>
      <c r="F950" s="9">
        <v>23503.3</v>
      </c>
      <c r="I950" s="10" t="s">
        <v>9</v>
      </c>
      <c r="J950" s="8" t="s">
        <v>240</v>
      </c>
    </row>
    <row r="951" spans="1:10">
      <c r="A951" s="5" t="s">
        <v>602</v>
      </c>
      <c r="B951" s="6">
        <v>44939.858377164353</v>
      </c>
      <c r="C951" s="5" t="s">
        <v>70</v>
      </c>
      <c r="D951" s="7"/>
      <c r="E951" s="8"/>
      <c r="F951" s="9">
        <v>5422.3</v>
      </c>
      <c r="I951" s="10" t="s">
        <v>9</v>
      </c>
      <c r="J951" s="8" t="s">
        <v>100</v>
      </c>
    </row>
    <row r="952" spans="1:10">
      <c r="A952" s="5" t="s">
        <v>602</v>
      </c>
      <c r="B952" s="6">
        <v>44939.858377164353</v>
      </c>
      <c r="C952" s="5" t="s">
        <v>70</v>
      </c>
      <c r="D952" s="7"/>
      <c r="E952" s="8"/>
      <c r="F952" s="9">
        <v>5376.2</v>
      </c>
      <c r="I952" s="10" t="s">
        <v>9</v>
      </c>
      <c r="J952" s="8" t="s">
        <v>76</v>
      </c>
    </row>
    <row r="953" spans="1:10">
      <c r="A953" s="5" t="s">
        <v>602</v>
      </c>
      <c r="B953" s="6">
        <v>44939.858377164353</v>
      </c>
      <c r="C953" s="5" t="s">
        <v>70</v>
      </c>
      <c r="D953" s="7"/>
      <c r="E953" s="8"/>
      <c r="F953" s="9">
        <v>5309.5</v>
      </c>
      <c r="I953" s="10" t="s">
        <v>9</v>
      </c>
      <c r="J953" s="8" t="s">
        <v>101</v>
      </c>
    </row>
    <row r="954" spans="1:10">
      <c r="A954" s="5" t="s">
        <v>602</v>
      </c>
      <c r="B954" s="6">
        <v>44939.858377164353</v>
      </c>
      <c r="C954" s="5" t="s">
        <v>70</v>
      </c>
      <c r="D954" s="7"/>
      <c r="E954" s="8"/>
      <c r="F954" s="9">
        <v>5415.9</v>
      </c>
      <c r="I954" s="10" t="s">
        <v>9</v>
      </c>
      <c r="J954" s="8" t="s">
        <v>102</v>
      </c>
    </row>
    <row r="955" spans="1:10">
      <c r="A955" s="5" t="s">
        <v>602</v>
      </c>
      <c r="B955" s="6">
        <v>44939.858377164353</v>
      </c>
      <c r="C955" s="5" t="s">
        <v>70</v>
      </c>
      <c r="D955" s="7"/>
      <c r="E955" s="8"/>
      <c r="F955" s="9">
        <v>8675.6</v>
      </c>
      <c r="I955" s="10" t="s">
        <v>9</v>
      </c>
      <c r="J955" s="8" t="s">
        <v>105</v>
      </c>
    </row>
    <row r="956" spans="1:10">
      <c r="A956" s="11" t="s">
        <v>22</v>
      </c>
      <c r="B956" s="3"/>
      <c r="C956" s="3"/>
      <c r="D956" s="19">
        <f>392241.15+2784</f>
        <v>395025.15</v>
      </c>
      <c r="E956" s="8"/>
      <c r="F956" s="37">
        <f>SUM(F893:G955)</f>
        <v>395025.15</v>
      </c>
      <c r="H956" s="9"/>
      <c r="I956" s="5"/>
      <c r="J956" s="8"/>
    </row>
    <row r="957" spans="1:10">
      <c r="A957" s="13" t="s">
        <v>23</v>
      </c>
      <c r="B957" s="13" t="s">
        <v>24</v>
      </c>
      <c r="C957" s="13" t="s">
        <v>25</v>
      </c>
      <c r="D957" s="7"/>
      <c r="E957" s="8"/>
      <c r="H957" s="9"/>
      <c r="I957" s="5"/>
      <c r="J957" s="8"/>
    </row>
    <row r="958" spans="1:10" ht="15.75">
      <c r="A958" s="5"/>
      <c r="B958" s="6"/>
      <c r="C958" s="5"/>
      <c r="D958" s="14">
        <v>112603466</v>
      </c>
      <c r="E958" s="8"/>
      <c r="H958" s="9"/>
      <c r="I958" s="5"/>
      <c r="J958" s="8"/>
    </row>
    <row r="959" spans="1:10" ht="15.75">
      <c r="A959" s="5"/>
      <c r="B959" s="6"/>
      <c r="C959" s="5"/>
      <c r="D959" s="14">
        <v>112603561</v>
      </c>
      <c r="E959" s="8"/>
      <c r="H959" s="9"/>
      <c r="I959" s="5"/>
      <c r="J959" s="8"/>
    </row>
    <row r="960" spans="1:10">
      <c r="A960" s="5"/>
      <c r="B960" s="6"/>
      <c r="C960" s="5"/>
      <c r="D960" s="7"/>
      <c r="E960" s="8"/>
      <c r="H960" s="9"/>
      <c r="I960" s="5"/>
      <c r="J960" s="8"/>
    </row>
    <row r="961" spans="1:10">
      <c r="A961" s="1" t="s">
        <v>0</v>
      </c>
      <c r="B961" s="2"/>
      <c r="C961" s="2"/>
      <c r="D961" s="2"/>
      <c r="E961" s="2"/>
      <c r="F961" s="2"/>
      <c r="G961" s="2"/>
      <c r="H961" s="2"/>
      <c r="I961" s="2"/>
      <c r="J961" s="2"/>
    </row>
    <row r="962" spans="1:10">
      <c r="A962" s="3" t="s">
        <v>581</v>
      </c>
      <c r="B962" s="2"/>
      <c r="C962" s="2"/>
      <c r="D962" s="2"/>
      <c r="E962" s="2"/>
      <c r="F962" s="2"/>
      <c r="G962" s="2"/>
      <c r="H962" s="2"/>
      <c r="I962" s="2"/>
      <c r="J962" s="2"/>
    </row>
    <row r="963" spans="1:10">
      <c r="A963" s="95" t="s">
        <v>0</v>
      </c>
      <c r="B963" s="95" t="s">
        <v>2</v>
      </c>
      <c r="C963" s="95" t="s">
        <v>3</v>
      </c>
      <c r="D963" s="95" t="s">
        <v>4</v>
      </c>
      <c r="E963" s="95" t="s">
        <v>5</v>
      </c>
      <c r="F963" s="97" t="s">
        <v>6</v>
      </c>
      <c r="G963" s="98"/>
      <c r="H963" s="99"/>
      <c r="I963" s="95" t="s">
        <v>7</v>
      </c>
      <c r="J963" s="95" t="s">
        <v>8</v>
      </c>
    </row>
    <row r="964" spans="1:10">
      <c r="A964" s="96"/>
      <c r="B964" s="96"/>
      <c r="C964" s="96"/>
      <c r="D964" s="96"/>
      <c r="E964" s="96"/>
      <c r="F964" s="4" t="s">
        <v>9</v>
      </c>
      <c r="G964" s="4" t="s">
        <v>10</v>
      </c>
      <c r="H964" s="4" t="s">
        <v>11</v>
      </c>
      <c r="I964" s="96"/>
      <c r="J964" s="96"/>
    </row>
    <row r="965" spans="1:10">
      <c r="A965" s="5" t="s">
        <v>601</v>
      </c>
      <c r="B965" s="6">
        <v>44940.417609502314</v>
      </c>
      <c r="C965" s="5" t="s">
        <v>70</v>
      </c>
      <c r="D965" s="7"/>
      <c r="E965" s="8"/>
      <c r="G965" s="9">
        <v>864.75</v>
      </c>
      <c r="I965" s="10" t="s">
        <v>10</v>
      </c>
      <c r="J965" s="8" t="s">
        <v>103</v>
      </c>
    </row>
    <row r="966" spans="1:10">
      <c r="A966" s="5" t="s">
        <v>601</v>
      </c>
      <c r="B966" s="6">
        <v>44940.417609502314</v>
      </c>
      <c r="C966" s="5" t="s">
        <v>70</v>
      </c>
      <c r="D966" s="7"/>
      <c r="E966" s="8"/>
      <c r="F966" s="9">
        <v>21317.5</v>
      </c>
      <c r="I966" s="10" t="s">
        <v>9</v>
      </c>
      <c r="J966" s="5" t="s">
        <v>72</v>
      </c>
    </row>
    <row r="967" spans="1:10">
      <c r="A967" s="5" t="s">
        <v>601</v>
      </c>
      <c r="B967" s="6">
        <v>44940.417609502314</v>
      </c>
      <c r="C967" s="5" t="s">
        <v>70</v>
      </c>
      <c r="D967" s="7"/>
      <c r="E967" s="8"/>
      <c r="F967" s="9">
        <v>6066</v>
      </c>
      <c r="I967" s="10" t="s">
        <v>9</v>
      </c>
      <c r="J967" s="8" t="s">
        <v>77</v>
      </c>
    </row>
    <row r="968" spans="1:10">
      <c r="A968" s="5" t="s">
        <v>601</v>
      </c>
      <c r="B968" s="6">
        <v>44940.417609502314</v>
      </c>
      <c r="C968" s="5" t="s">
        <v>70</v>
      </c>
      <c r="D968" s="7"/>
      <c r="E968" s="8"/>
      <c r="F968" s="9">
        <v>24253.4</v>
      </c>
      <c r="I968" s="10" t="s">
        <v>9</v>
      </c>
      <c r="J968" s="8" t="s">
        <v>103</v>
      </c>
    </row>
    <row r="969" spans="1:10">
      <c r="A969" s="5" t="s">
        <v>601</v>
      </c>
      <c r="B969" s="6">
        <v>44940.417609502314</v>
      </c>
      <c r="C969" s="5" t="s">
        <v>70</v>
      </c>
      <c r="D969" s="7"/>
      <c r="E969" s="8"/>
      <c r="F969" s="9">
        <v>26653.9</v>
      </c>
      <c r="I969" s="10" t="s">
        <v>9</v>
      </c>
      <c r="J969" s="8" t="s">
        <v>385</v>
      </c>
    </row>
    <row r="970" spans="1:10">
      <c r="A970" s="11" t="s">
        <v>22</v>
      </c>
      <c r="B970" s="3"/>
      <c r="C970" s="3"/>
      <c r="D970" s="19">
        <f>78459.55+696</f>
        <v>79155.55</v>
      </c>
      <c r="E970" s="8"/>
      <c r="F970" s="37">
        <f>SUM(F965:G969)</f>
        <v>79155.55</v>
      </c>
      <c r="H970" s="9"/>
      <c r="I970" s="5"/>
      <c r="J970" s="8"/>
    </row>
    <row r="971" spans="1:10">
      <c r="A971" s="13" t="s">
        <v>23</v>
      </c>
      <c r="B971" s="13" t="s">
        <v>24</v>
      </c>
      <c r="C971" s="13" t="s">
        <v>25</v>
      </c>
      <c r="D971" s="7"/>
      <c r="E971" s="8"/>
      <c r="H971" s="9"/>
      <c r="I971" s="5"/>
      <c r="J971" s="8"/>
    </row>
    <row r="972" spans="1:10" ht="15.75">
      <c r="A972" s="5"/>
      <c r="B972" s="6"/>
      <c r="C972" s="5"/>
      <c r="D972" s="14">
        <v>112603467</v>
      </c>
      <c r="E972" s="8"/>
      <c r="H972" s="9"/>
      <c r="I972" s="5"/>
      <c r="J972" s="8"/>
    </row>
    <row r="973" spans="1:10" ht="15.75">
      <c r="A973" s="5"/>
      <c r="B973" s="6"/>
      <c r="C973" s="5"/>
      <c r="D973" s="14">
        <v>112603562</v>
      </c>
      <c r="E973" s="8"/>
      <c r="H973" s="9"/>
      <c r="I973" s="5"/>
      <c r="J973" s="8"/>
    </row>
    <row r="974" spans="1:10">
      <c r="A974" s="5"/>
      <c r="B974" s="6"/>
      <c r="C974" s="5"/>
      <c r="D974" s="7"/>
      <c r="E974" s="8"/>
      <c r="H974" s="9"/>
      <c r="I974" s="5"/>
      <c r="J974" s="8"/>
    </row>
    <row r="975" spans="1:10">
      <c r="A975" s="5" t="s">
        <v>600</v>
      </c>
      <c r="B975" s="6">
        <v>44940.653233240744</v>
      </c>
      <c r="C975" s="5" t="s">
        <v>82</v>
      </c>
      <c r="D975" s="15">
        <v>45153106352</v>
      </c>
      <c r="E975" s="5" t="s">
        <v>83</v>
      </c>
      <c r="H975" s="9">
        <v>36664.629999999997</v>
      </c>
      <c r="I975" s="5" t="s">
        <v>28</v>
      </c>
      <c r="J975" s="5" t="s">
        <v>80</v>
      </c>
    </row>
    <row r="976" spans="1:10">
      <c r="A976" s="5" t="s">
        <v>599</v>
      </c>
      <c r="B976" s="6">
        <v>44940.653233240744</v>
      </c>
      <c r="C976" s="5" t="s">
        <v>70</v>
      </c>
      <c r="D976" s="15">
        <v>45123241643</v>
      </c>
      <c r="E976" s="5" t="s">
        <v>83</v>
      </c>
      <c r="H976" s="9">
        <v>3017</v>
      </c>
      <c r="I976" s="5" t="s">
        <v>28</v>
      </c>
      <c r="J976" s="5" t="s">
        <v>80</v>
      </c>
    </row>
    <row r="977" spans="1:10">
      <c r="A977" s="5" t="s">
        <v>599</v>
      </c>
      <c r="B977" s="6">
        <v>44940.653233240744</v>
      </c>
      <c r="C977" s="5" t="s">
        <v>70</v>
      </c>
      <c r="D977" s="15">
        <v>45113259461</v>
      </c>
      <c r="E977" s="5" t="s">
        <v>83</v>
      </c>
      <c r="H977" s="9">
        <v>1060.25</v>
      </c>
      <c r="I977" s="5" t="s">
        <v>28</v>
      </c>
      <c r="J977" s="5" t="s">
        <v>80</v>
      </c>
    </row>
    <row r="978" spans="1:10">
      <c r="A978" s="5" t="s">
        <v>599</v>
      </c>
      <c r="B978" s="6">
        <v>44940.653233240744</v>
      </c>
      <c r="C978" s="5" t="s">
        <v>70</v>
      </c>
      <c r="D978" s="15">
        <v>45153105254</v>
      </c>
      <c r="E978" s="5" t="s">
        <v>83</v>
      </c>
      <c r="H978" s="9">
        <v>1170</v>
      </c>
      <c r="I978" s="5" t="s">
        <v>28</v>
      </c>
      <c r="J978" s="5" t="s">
        <v>80</v>
      </c>
    </row>
    <row r="979" spans="1:10">
      <c r="A979" s="5" t="s">
        <v>599</v>
      </c>
      <c r="B979" s="6">
        <v>44940.653233240744</v>
      </c>
      <c r="C979" s="5" t="s">
        <v>70</v>
      </c>
      <c r="D979" s="15">
        <v>45133112619</v>
      </c>
      <c r="E979" s="5" t="s">
        <v>83</v>
      </c>
      <c r="H979" s="9">
        <v>24048.42</v>
      </c>
      <c r="I979" s="5" t="s">
        <v>28</v>
      </c>
      <c r="J979" s="5" t="s">
        <v>80</v>
      </c>
    </row>
    <row r="980" spans="1:10">
      <c r="A980" s="5" t="s">
        <v>599</v>
      </c>
      <c r="B980" s="6">
        <v>44940.653233240744</v>
      </c>
      <c r="C980" s="5" t="s">
        <v>70</v>
      </c>
      <c r="D980" s="15">
        <v>45113257091</v>
      </c>
      <c r="E980" s="8" t="s">
        <v>27</v>
      </c>
      <c r="H980" s="9">
        <v>513</v>
      </c>
      <c r="I980" s="5" t="s">
        <v>28</v>
      </c>
      <c r="J980" s="5" t="s">
        <v>80</v>
      </c>
    </row>
    <row r="981" spans="1:10">
      <c r="A981" s="5" t="s">
        <v>599</v>
      </c>
      <c r="B981" s="6">
        <v>44940.653233240744</v>
      </c>
      <c r="C981" s="5" t="s">
        <v>70</v>
      </c>
      <c r="D981" s="15">
        <v>45143478748</v>
      </c>
      <c r="E981" s="5" t="s">
        <v>83</v>
      </c>
      <c r="H981" s="9">
        <v>48908.76</v>
      </c>
      <c r="I981" s="5" t="s">
        <v>28</v>
      </c>
      <c r="J981" s="8" t="s">
        <v>84</v>
      </c>
    </row>
    <row r="982" spans="1:10">
      <c r="A982" s="5" t="s">
        <v>599</v>
      </c>
      <c r="B982" s="6">
        <v>44940.653233240744</v>
      </c>
      <c r="C982" s="5" t="s">
        <v>70</v>
      </c>
      <c r="D982" s="7">
        <v>35278760</v>
      </c>
      <c r="E982" s="8" t="s">
        <v>90</v>
      </c>
      <c r="H982" s="9">
        <v>8000</v>
      </c>
      <c r="I982" s="5" t="s">
        <v>28</v>
      </c>
      <c r="J982" s="5" t="s">
        <v>86</v>
      </c>
    </row>
    <row r="983" spans="1:10">
      <c r="A983" s="5" t="s">
        <v>599</v>
      </c>
      <c r="B983" s="6">
        <v>44940.653233240744</v>
      </c>
      <c r="C983" s="5" t="s">
        <v>70</v>
      </c>
      <c r="D983" s="15">
        <v>45123244053</v>
      </c>
      <c r="E983" s="5" t="s">
        <v>83</v>
      </c>
      <c r="H983" s="9">
        <v>7000</v>
      </c>
      <c r="I983" s="5" t="s">
        <v>28</v>
      </c>
      <c r="J983" s="5" t="s">
        <v>87</v>
      </c>
    </row>
    <row r="984" spans="1:10">
      <c r="A984" s="5" t="s">
        <v>599</v>
      </c>
      <c r="B984" s="6">
        <v>44940.653233240744</v>
      </c>
      <c r="C984" s="5" t="s">
        <v>70</v>
      </c>
      <c r="D984" s="7">
        <v>416424</v>
      </c>
      <c r="E984" s="5" t="s">
        <v>83</v>
      </c>
      <c r="H984" s="9">
        <v>70423.199999999997</v>
      </c>
      <c r="I984" s="5" t="s">
        <v>28</v>
      </c>
      <c r="J984" s="5" t="s">
        <v>86</v>
      </c>
    </row>
    <row r="985" spans="1:10">
      <c r="A985" s="5" t="s">
        <v>599</v>
      </c>
      <c r="B985" s="6">
        <v>44940.653233240744</v>
      </c>
      <c r="C985" s="5" t="s">
        <v>70</v>
      </c>
      <c r="D985" s="15">
        <v>295401006750014</v>
      </c>
      <c r="E985" s="5" t="s">
        <v>85</v>
      </c>
      <c r="H985" s="9">
        <v>44928.47</v>
      </c>
      <c r="I985" s="5" t="s">
        <v>28</v>
      </c>
      <c r="J985" s="8" t="s">
        <v>92</v>
      </c>
    </row>
    <row r="986" spans="1:10">
      <c r="A986" s="5" t="s">
        <v>599</v>
      </c>
      <c r="B986" s="6">
        <v>44940.653233240744</v>
      </c>
      <c r="C986" s="5" t="s">
        <v>70</v>
      </c>
      <c r="D986" s="15">
        <v>295401006750014</v>
      </c>
      <c r="E986" s="5" t="s">
        <v>244</v>
      </c>
      <c r="H986" s="9">
        <v>696</v>
      </c>
      <c r="I986" s="5" t="s">
        <v>28</v>
      </c>
      <c r="J986" s="8" t="s">
        <v>92</v>
      </c>
    </row>
    <row r="987" spans="1:10">
      <c r="A987" s="5" t="s">
        <v>599</v>
      </c>
      <c r="B987" s="6">
        <v>44940.653233240744</v>
      </c>
      <c r="C987" s="5" t="s">
        <v>70</v>
      </c>
      <c r="D987" s="7">
        <v>134358</v>
      </c>
      <c r="E987" s="5" t="s">
        <v>88</v>
      </c>
      <c r="H987" s="9">
        <v>75821.2</v>
      </c>
      <c r="I987" s="5" t="s">
        <v>28</v>
      </c>
      <c r="J987" s="5" t="s">
        <v>87</v>
      </c>
    </row>
    <row r="988" spans="1:10">
      <c r="A988" s="5" t="s">
        <v>599</v>
      </c>
      <c r="B988" s="6">
        <v>44940.653233240744</v>
      </c>
      <c r="C988" s="5" t="s">
        <v>70</v>
      </c>
      <c r="D988" s="7">
        <v>134250</v>
      </c>
      <c r="E988" s="5" t="s">
        <v>93</v>
      </c>
      <c r="H988" s="9">
        <v>696</v>
      </c>
      <c r="I988" s="5" t="s">
        <v>28</v>
      </c>
      <c r="J988" s="5" t="s">
        <v>87</v>
      </c>
    </row>
    <row r="989" spans="1:10">
      <c r="A989" s="5" t="s">
        <v>599</v>
      </c>
      <c r="B989" s="6">
        <v>44940.653233240744</v>
      </c>
      <c r="C989" s="5" t="s">
        <v>70</v>
      </c>
      <c r="D989" s="7"/>
      <c r="E989" s="8"/>
      <c r="F989" s="9">
        <v>9114.4</v>
      </c>
      <c r="I989" s="10" t="s">
        <v>9</v>
      </c>
      <c r="J989" s="8" t="s">
        <v>97</v>
      </c>
    </row>
    <row r="990" spans="1:10">
      <c r="A990" s="5" t="s">
        <v>599</v>
      </c>
      <c r="B990" s="6">
        <v>44940.653233240744</v>
      </c>
      <c r="C990" s="5" t="s">
        <v>70</v>
      </c>
      <c r="D990" s="7"/>
      <c r="E990" s="8"/>
      <c r="F990" s="9">
        <v>5346.3</v>
      </c>
      <c r="I990" s="10" t="s">
        <v>9</v>
      </c>
      <c r="J990" s="5" t="s">
        <v>98</v>
      </c>
    </row>
    <row r="991" spans="1:10">
      <c r="A991" s="5" t="s">
        <v>599</v>
      </c>
      <c r="B991" s="6">
        <v>44940.653233240744</v>
      </c>
      <c r="C991" s="5" t="s">
        <v>70</v>
      </c>
      <c r="D991" s="7"/>
      <c r="E991" s="8"/>
      <c r="F991" s="9">
        <v>22556.2</v>
      </c>
      <c r="I991" s="10" t="s">
        <v>9</v>
      </c>
      <c r="J991" s="8" t="s">
        <v>99</v>
      </c>
    </row>
    <row r="992" spans="1:10">
      <c r="A992" s="5" t="s">
        <v>599</v>
      </c>
      <c r="B992" s="6">
        <v>44940.653233240744</v>
      </c>
      <c r="C992" s="5" t="s">
        <v>70</v>
      </c>
      <c r="D992" s="7"/>
      <c r="E992" s="8"/>
      <c r="F992" s="9">
        <v>56000</v>
      </c>
      <c r="I992" s="10" t="s">
        <v>9</v>
      </c>
      <c r="J992" s="8" t="s">
        <v>445</v>
      </c>
    </row>
    <row r="993" spans="1:10">
      <c r="A993" s="5" t="s">
        <v>599</v>
      </c>
      <c r="B993" s="6">
        <v>44940.653233240744</v>
      </c>
      <c r="C993" s="5" t="s">
        <v>70</v>
      </c>
      <c r="D993" s="7"/>
      <c r="E993" s="8"/>
      <c r="F993" s="9">
        <v>47128.2</v>
      </c>
      <c r="I993" s="10" t="s">
        <v>9</v>
      </c>
      <c r="J993" s="8" t="s">
        <v>242</v>
      </c>
    </row>
    <row r="994" spans="1:10">
      <c r="A994" s="11" t="s">
        <v>22</v>
      </c>
      <c r="B994" s="3"/>
      <c r="C994" s="3"/>
      <c r="D994" s="19">
        <f>138753.1+1392</f>
        <v>140145.1</v>
      </c>
      <c r="E994" s="8"/>
      <c r="F994" s="37">
        <f>SUM(F975:G993)</f>
        <v>140145.09999999998</v>
      </c>
      <c r="H994" s="9"/>
      <c r="I994" s="5"/>
      <c r="J994" s="8"/>
    </row>
    <row r="995" spans="1:10">
      <c r="A995" s="13" t="s">
        <v>23</v>
      </c>
      <c r="B995" s="13" t="s">
        <v>24</v>
      </c>
      <c r="C995" s="13" t="s">
        <v>25</v>
      </c>
      <c r="D995" s="7"/>
      <c r="E995" s="8"/>
      <c r="H995" s="9"/>
      <c r="I995" s="5"/>
      <c r="J995" s="8"/>
    </row>
    <row r="996" spans="1:10" ht="15.75">
      <c r="D996" s="14">
        <v>112610029</v>
      </c>
    </row>
    <row r="997" spans="1:10" ht="15.75">
      <c r="D997" s="14">
        <v>112610055</v>
      </c>
    </row>
    <row r="999" spans="1:10">
      <c r="A999" s="1" t="s">
        <v>0</v>
      </c>
      <c r="B999" s="2"/>
      <c r="C999" s="2"/>
      <c r="D999" s="2"/>
      <c r="E999" s="2"/>
      <c r="F999" s="2"/>
      <c r="G999" s="2"/>
      <c r="H999" s="2"/>
      <c r="I999" s="2"/>
      <c r="J999" s="2"/>
    </row>
    <row r="1000" spans="1:10">
      <c r="A1000" s="3" t="s">
        <v>647</v>
      </c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>
      <c r="A1001" s="95" t="s">
        <v>0</v>
      </c>
      <c r="B1001" s="95" t="s">
        <v>2</v>
      </c>
      <c r="C1001" s="95" t="s">
        <v>3</v>
      </c>
      <c r="D1001" s="95" t="s">
        <v>4</v>
      </c>
      <c r="E1001" s="95" t="s">
        <v>5</v>
      </c>
      <c r="F1001" s="97" t="s">
        <v>6</v>
      </c>
      <c r="G1001" s="98"/>
      <c r="H1001" s="99"/>
      <c r="I1001" s="95" t="s">
        <v>7</v>
      </c>
      <c r="J1001" s="95" t="s">
        <v>8</v>
      </c>
    </row>
    <row r="1002" spans="1:10">
      <c r="A1002" s="96"/>
      <c r="B1002" s="96"/>
      <c r="C1002" s="96"/>
      <c r="D1002" s="96"/>
      <c r="E1002" s="96"/>
      <c r="F1002" s="4" t="s">
        <v>9</v>
      </c>
      <c r="G1002" s="4" t="s">
        <v>10</v>
      </c>
      <c r="H1002" s="4" t="s">
        <v>11</v>
      </c>
      <c r="I1002" s="96"/>
      <c r="J1002" s="96"/>
    </row>
    <row r="1003" spans="1:10">
      <c r="A1003" s="5" t="s">
        <v>657</v>
      </c>
      <c r="B1003" s="6">
        <v>44942.433092673615</v>
      </c>
      <c r="C1003" s="5" t="s">
        <v>70</v>
      </c>
      <c r="D1003" s="7"/>
      <c r="E1003" s="8"/>
      <c r="G1003" s="9">
        <v>540</v>
      </c>
      <c r="I1003" s="10" t="s">
        <v>10</v>
      </c>
      <c r="J1003" s="8" t="s">
        <v>73</v>
      </c>
    </row>
    <row r="1004" spans="1:10">
      <c r="A1004" s="5" t="s">
        <v>657</v>
      </c>
      <c r="B1004" s="6">
        <v>44942.433092673615</v>
      </c>
      <c r="C1004" s="5" t="s">
        <v>70</v>
      </c>
      <c r="D1004" s="7">
        <v>636110</v>
      </c>
      <c r="E1004" s="5" t="s">
        <v>88</v>
      </c>
      <c r="H1004" s="9">
        <v>238.1</v>
      </c>
      <c r="I1004" s="5" t="s">
        <v>28</v>
      </c>
      <c r="J1004" s="5" t="s">
        <v>91</v>
      </c>
    </row>
    <row r="1005" spans="1:10">
      <c r="A1005" s="5" t="s">
        <v>657</v>
      </c>
      <c r="B1005" s="6">
        <v>44942.433092673615</v>
      </c>
      <c r="C1005" s="5" t="s">
        <v>70</v>
      </c>
      <c r="D1005" s="15">
        <v>53312219275</v>
      </c>
      <c r="E1005" s="5" t="s">
        <v>83</v>
      </c>
      <c r="H1005" s="9">
        <v>640.28</v>
      </c>
      <c r="I1005" s="5" t="s">
        <v>28</v>
      </c>
      <c r="J1005" s="5" t="s">
        <v>91</v>
      </c>
    </row>
    <row r="1006" spans="1:10">
      <c r="A1006" s="5" t="s">
        <v>657</v>
      </c>
      <c r="B1006" s="6">
        <v>44942.433092673615</v>
      </c>
      <c r="C1006" s="5" t="s">
        <v>70</v>
      </c>
      <c r="D1006" s="15">
        <v>45113261316</v>
      </c>
      <c r="E1006" s="5" t="s">
        <v>83</v>
      </c>
      <c r="H1006" s="9">
        <v>2517.6</v>
      </c>
      <c r="I1006" s="5" t="s">
        <v>28</v>
      </c>
      <c r="J1006" s="5" t="s">
        <v>91</v>
      </c>
    </row>
    <row r="1007" spans="1:10">
      <c r="A1007" s="5" t="s">
        <v>657</v>
      </c>
      <c r="B1007" s="6">
        <v>44942.433092673615</v>
      </c>
      <c r="C1007" s="5" t="s">
        <v>70</v>
      </c>
      <c r="D1007" s="15">
        <v>12890644876</v>
      </c>
      <c r="E1007" s="5" t="s">
        <v>83</v>
      </c>
      <c r="H1007" s="9">
        <v>11158</v>
      </c>
      <c r="I1007" s="5" t="s">
        <v>28</v>
      </c>
      <c r="J1007" s="5" t="s">
        <v>91</v>
      </c>
    </row>
    <row r="1008" spans="1:10">
      <c r="A1008" s="5" t="s">
        <v>657</v>
      </c>
      <c r="B1008" s="6">
        <v>44942.433092673615</v>
      </c>
      <c r="C1008" s="5" t="s">
        <v>70</v>
      </c>
      <c r="D1008" s="15">
        <v>45123244583</v>
      </c>
      <c r="E1008" s="5" t="s">
        <v>83</v>
      </c>
      <c r="H1008" s="9">
        <v>5532.5</v>
      </c>
      <c r="I1008" s="5" t="s">
        <v>28</v>
      </c>
      <c r="J1008" s="5" t="s">
        <v>91</v>
      </c>
    </row>
    <row r="1009" spans="1:10">
      <c r="A1009" s="5" t="s">
        <v>657</v>
      </c>
      <c r="B1009" s="6">
        <v>44942.433092673615</v>
      </c>
      <c r="C1009" s="5" t="s">
        <v>70</v>
      </c>
      <c r="D1009" s="15">
        <v>45143481001</v>
      </c>
      <c r="E1009" s="5" t="s">
        <v>83</v>
      </c>
      <c r="H1009" s="9">
        <v>262.64</v>
      </c>
      <c r="I1009" s="5" t="s">
        <v>28</v>
      </c>
      <c r="J1009" s="5" t="s">
        <v>91</v>
      </c>
    </row>
    <row r="1010" spans="1:10">
      <c r="A1010" s="5" t="s">
        <v>657</v>
      </c>
      <c r="B1010" s="6">
        <v>44942.433092673615</v>
      </c>
      <c r="C1010" s="5" t="s">
        <v>70</v>
      </c>
      <c r="D1010" s="7">
        <v>665736</v>
      </c>
      <c r="E1010" s="5" t="s">
        <v>88</v>
      </c>
      <c r="H1010" s="9">
        <v>157.4</v>
      </c>
      <c r="I1010" s="5" t="s">
        <v>28</v>
      </c>
      <c r="J1010" s="5" t="s">
        <v>91</v>
      </c>
    </row>
    <row r="1011" spans="1:10">
      <c r="A1011" s="5" t="s">
        <v>657</v>
      </c>
      <c r="B1011" s="6">
        <v>44942.433092673615</v>
      </c>
      <c r="C1011" s="5" t="s">
        <v>70</v>
      </c>
      <c r="D1011" s="15">
        <v>45163202459</v>
      </c>
      <c r="E1011" s="5" t="s">
        <v>83</v>
      </c>
      <c r="H1011" s="9">
        <v>13052</v>
      </c>
      <c r="I1011" s="5" t="s">
        <v>28</v>
      </c>
      <c r="J1011" s="5" t="s">
        <v>91</v>
      </c>
    </row>
    <row r="1012" spans="1:10">
      <c r="A1012" s="5" t="s">
        <v>657</v>
      </c>
      <c r="B1012" s="6">
        <v>44942.433092673615</v>
      </c>
      <c r="C1012" s="5" t="s">
        <v>70</v>
      </c>
      <c r="D1012" s="15">
        <v>45143481729</v>
      </c>
      <c r="E1012" s="5" t="s">
        <v>83</v>
      </c>
      <c r="H1012" s="9">
        <v>446.11</v>
      </c>
      <c r="I1012" s="5" t="s">
        <v>28</v>
      </c>
      <c r="J1012" s="5" t="s">
        <v>91</v>
      </c>
    </row>
    <row r="1013" spans="1:10">
      <c r="A1013" s="5" t="s">
        <v>657</v>
      </c>
      <c r="B1013" s="6">
        <v>44942.433092673615</v>
      </c>
      <c r="C1013" s="5" t="s">
        <v>70</v>
      </c>
      <c r="D1013" s="15">
        <v>45163202537</v>
      </c>
      <c r="E1013" s="5" t="s">
        <v>83</v>
      </c>
      <c r="H1013" s="9">
        <v>195</v>
      </c>
      <c r="I1013" s="5" t="s">
        <v>28</v>
      </c>
      <c r="J1013" s="5" t="s">
        <v>91</v>
      </c>
    </row>
    <row r="1014" spans="1:10">
      <c r="A1014" s="5" t="s">
        <v>657</v>
      </c>
      <c r="B1014" s="6">
        <v>44942.433092673615</v>
      </c>
      <c r="C1014" s="5" t="s">
        <v>70</v>
      </c>
      <c r="D1014" s="15">
        <v>52116760978</v>
      </c>
      <c r="E1014" s="5" t="s">
        <v>83</v>
      </c>
      <c r="H1014" s="9">
        <v>206.36</v>
      </c>
      <c r="I1014" s="5" t="s">
        <v>28</v>
      </c>
      <c r="J1014" s="5" t="s">
        <v>91</v>
      </c>
    </row>
    <row r="1015" spans="1:10">
      <c r="A1015" s="5" t="s">
        <v>657</v>
      </c>
      <c r="B1015" s="6">
        <v>44942.433092673615</v>
      </c>
      <c r="C1015" s="5" t="s">
        <v>70</v>
      </c>
      <c r="D1015" s="15">
        <v>45123244785</v>
      </c>
      <c r="E1015" s="5" t="s">
        <v>83</v>
      </c>
      <c r="H1015" s="9">
        <v>893</v>
      </c>
      <c r="I1015" s="5" t="s">
        <v>28</v>
      </c>
      <c r="J1015" s="5" t="s">
        <v>91</v>
      </c>
    </row>
    <row r="1016" spans="1:10">
      <c r="A1016" s="5" t="s">
        <v>657</v>
      </c>
      <c r="B1016" s="6">
        <v>44942.433092673615</v>
      </c>
      <c r="C1016" s="5" t="s">
        <v>70</v>
      </c>
      <c r="D1016" s="7"/>
      <c r="E1016" s="8"/>
      <c r="F1016" s="9">
        <v>69301</v>
      </c>
      <c r="I1016" s="10" t="s">
        <v>9</v>
      </c>
      <c r="J1016" s="8" t="s">
        <v>446</v>
      </c>
    </row>
    <row r="1017" spans="1:10">
      <c r="A1017" s="5" t="s">
        <v>657</v>
      </c>
      <c r="B1017" s="6">
        <v>44942.433092673615</v>
      </c>
      <c r="C1017" s="5" t="s">
        <v>70</v>
      </c>
      <c r="D1017" s="7"/>
      <c r="E1017" s="8"/>
      <c r="F1017" s="9">
        <v>9370.5</v>
      </c>
      <c r="I1017" s="10" t="s">
        <v>9</v>
      </c>
      <c r="J1017" s="8" t="s">
        <v>236</v>
      </c>
    </row>
    <row r="1018" spans="1:10">
      <c r="A1018" s="5" t="s">
        <v>657</v>
      </c>
      <c r="B1018" s="6">
        <v>44942.433092673615</v>
      </c>
      <c r="C1018" s="5" t="s">
        <v>70</v>
      </c>
      <c r="D1018" s="7"/>
      <c r="E1018" s="8"/>
      <c r="F1018" s="9">
        <v>22271.8</v>
      </c>
      <c r="I1018" s="10" t="s">
        <v>9</v>
      </c>
      <c r="J1018" s="8" t="s">
        <v>71</v>
      </c>
    </row>
    <row r="1019" spans="1:10">
      <c r="A1019" s="5" t="s">
        <v>657</v>
      </c>
      <c r="B1019" s="6">
        <v>44942.433092673615</v>
      </c>
      <c r="C1019" s="5" t="s">
        <v>70</v>
      </c>
      <c r="D1019" s="7"/>
      <c r="E1019" s="8"/>
      <c r="F1019" s="9">
        <v>22502.3</v>
      </c>
      <c r="I1019" s="10" t="s">
        <v>9</v>
      </c>
      <c r="J1019" s="5" t="s">
        <v>72</v>
      </c>
    </row>
    <row r="1020" spans="1:10">
      <c r="A1020" s="5" t="s">
        <v>657</v>
      </c>
      <c r="B1020" s="6">
        <v>44942.433092673615</v>
      </c>
      <c r="C1020" s="5" t="s">
        <v>70</v>
      </c>
      <c r="D1020" s="7"/>
      <c r="E1020" s="8"/>
      <c r="F1020" s="9">
        <v>52396.4</v>
      </c>
      <c r="I1020" s="10" t="s">
        <v>9</v>
      </c>
      <c r="J1020" s="8" t="s">
        <v>95</v>
      </c>
    </row>
    <row r="1021" spans="1:10">
      <c r="A1021" s="5" t="s">
        <v>657</v>
      </c>
      <c r="B1021" s="6">
        <v>44942.433092673615</v>
      </c>
      <c r="C1021" s="5" t="s">
        <v>70</v>
      </c>
      <c r="D1021" s="7"/>
      <c r="E1021" s="8"/>
      <c r="F1021" s="9">
        <v>3850.6</v>
      </c>
      <c r="I1021" s="10" t="s">
        <v>9</v>
      </c>
      <c r="J1021" s="5" t="s">
        <v>96</v>
      </c>
    </row>
    <row r="1022" spans="1:10">
      <c r="A1022" s="5" t="s">
        <v>657</v>
      </c>
      <c r="B1022" s="6">
        <v>44942.433092673615</v>
      </c>
      <c r="C1022" s="5" t="s">
        <v>70</v>
      </c>
      <c r="D1022" s="7"/>
      <c r="E1022" s="8"/>
      <c r="F1022" s="9">
        <v>240</v>
      </c>
      <c r="I1022" s="10" t="s">
        <v>9</v>
      </c>
      <c r="J1022" s="8" t="s">
        <v>239</v>
      </c>
    </row>
    <row r="1023" spans="1:10">
      <c r="A1023" s="5" t="s">
        <v>657</v>
      </c>
      <c r="B1023" s="6">
        <v>44942.433092673615</v>
      </c>
      <c r="C1023" s="5" t="s">
        <v>70</v>
      </c>
      <c r="D1023" s="7"/>
      <c r="E1023" s="8"/>
      <c r="F1023" s="9">
        <v>1258.8</v>
      </c>
      <c r="I1023" s="10" t="s">
        <v>9</v>
      </c>
      <c r="J1023" s="8" t="s">
        <v>73</v>
      </c>
    </row>
    <row r="1024" spans="1:10">
      <c r="A1024" s="5" t="s">
        <v>657</v>
      </c>
      <c r="B1024" s="6">
        <v>44942.433092673615</v>
      </c>
      <c r="C1024" s="5" t="s">
        <v>70</v>
      </c>
      <c r="D1024" s="7"/>
      <c r="E1024" s="8"/>
      <c r="F1024" s="9">
        <v>11428.7</v>
      </c>
      <c r="I1024" s="10" t="s">
        <v>9</v>
      </c>
      <c r="J1024" s="8" t="s">
        <v>74</v>
      </c>
    </row>
    <row r="1025" spans="1:10">
      <c r="A1025" s="5" t="s">
        <v>657</v>
      </c>
      <c r="B1025" s="6">
        <v>44942.433092673615</v>
      </c>
      <c r="C1025" s="5" t="s">
        <v>70</v>
      </c>
      <c r="D1025" s="7"/>
      <c r="E1025" s="8"/>
      <c r="F1025" s="9">
        <v>3787.5</v>
      </c>
      <c r="I1025" s="10" t="s">
        <v>9</v>
      </c>
      <c r="J1025" s="8" t="s">
        <v>75</v>
      </c>
    </row>
    <row r="1026" spans="1:10">
      <c r="A1026" s="5" t="s">
        <v>657</v>
      </c>
      <c r="B1026" s="6">
        <v>44942.433092673615</v>
      </c>
      <c r="C1026" s="5" t="s">
        <v>70</v>
      </c>
      <c r="D1026" s="7"/>
      <c r="E1026" s="8"/>
      <c r="F1026" s="9">
        <v>6458.7</v>
      </c>
      <c r="I1026" s="10" t="s">
        <v>9</v>
      </c>
      <c r="J1026" s="8" t="s">
        <v>94</v>
      </c>
    </row>
    <row r="1027" spans="1:10">
      <c r="A1027" s="5" t="s">
        <v>657</v>
      </c>
      <c r="B1027" s="6">
        <v>44942.433092673615</v>
      </c>
      <c r="C1027" s="5" t="s">
        <v>70</v>
      </c>
      <c r="D1027" s="7"/>
      <c r="E1027" s="8"/>
      <c r="F1027" s="9">
        <v>18662.3</v>
      </c>
      <c r="I1027" s="10" t="s">
        <v>9</v>
      </c>
      <c r="J1027" s="8" t="s">
        <v>240</v>
      </c>
    </row>
    <row r="1028" spans="1:10">
      <c r="A1028" s="5" t="s">
        <v>657</v>
      </c>
      <c r="B1028" s="6">
        <v>44942.433092673615</v>
      </c>
      <c r="C1028" s="5" t="s">
        <v>70</v>
      </c>
      <c r="D1028" s="7"/>
      <c r="E1028" s="8"/>
      <c r="F1028" s="9">
        <v>5942.6</v>
      </c>
      <c r="I1028" s="10" t="s">
        <v>9</v>
      </c>
      <c r="J1028" s="8" t="s">
        <v>100</v>
      </c>
    </row>
    <row r="1029" spans="1:10">
      <c r="A1029" s="5" t="s">
        <v>657</v>
      </c>
      <c r="B1029" s="6">
        <v>44942.433092673615</v>
      </c>
      <c r="C1029" s="5" t="s">
        <v>70</v>
      </c>
      <c r="D1029" s="7"/>
      <c r="E1029" s="8"/>
      <c r="F1029" s="9">
        <v>6921.5</v>
      </c>
      <c r="I1029" s="10" t="s">
        <v>9</v>
      </c>
      <c r="J1029" s="8" t="s">
        <v>76</v>
      </c>
    </row>
    <row r="1030" spans="1:10">
      <c r="A1030" s="5" t="s">
        <v>657</v>
      </c>
      <c r="B1030" s="6">
        <v>44942.433092673615</v>
      </c>
      <c r="C1030" s="5" t="s">
        <v>70</v>
      </c>
      <c r="D1030" s="7"/>
      <c r="E1030" s="8"/>
      <c r="F1030" s="9">
        <v>5077.3999999999996</v>
      </c>
      <c r="I1030" s="10" t="s">
        <v>9</v>
      </c>
      <c r="J1030" s="8" t="s">
        <v>101</v>
      </c>
    </row>
    <row r="1031" spans="1:10">
      <c r="A1031" s="5" t="s">
        <v>657</v>
      </c>
      <c r="B1031" s="6">
        <v>44942.433092673615</v>
      </c>
      <c r="C1031" s="5" t="s">
        <v>70</v>
      </c>
      <c r="D1031" s="7"/>
      <c r="E1031" s="8"/>
      <c r="F1031" s="9">
        <v>6101</v>
      </c>
      <c r="I1031" s="10" t="s">
        <v>9</v>
      </c>
      <c r="J1031" s="8" t="s">
        <v>102</v>
      </c>
    </row>
    <row r="1032" spans="1:10">
      <c r="A1032" s="5" t="s">
        <v>657</v>
      </c>
      <c r="B1032" s="6">
        <v>44942.433092673615</v>
      </c>
      <c r="C1032" s="5" t="s">
        <v>70</v>
      </c>
      <c r="D1032" s="7"/>
      <c r="E1032" s="8"/>
      <c r="F1032" s="9">
        <v>23196.6</v>
      </c>
      <c r="I1032" s="10" t="s">
        <v>9</v>
      </c>
      <c r="J1032" s="8" t="s">
        <v>103</v>
      </c>
    </row>
    <row r="1033" spans="1:10">
      <c r="A1033" s="5" t="s">
        <v>657</v>
      </c>
      <c r="B1033" s="6">
        <v>44942.433092673615</v>
      </c>
      <c r="C1033" s="5" t="s">
        <v>70</v>
      </c>
      <c r="D1033" s="7"/>
      <c r="E1033" s="8"/>
      <c r="F1033" s="9">
        <v>52184.4</v>
      </c>
      <c r="I1033" s="10" t="s">
        <v>9</v>
      </c>
      <c r="J1033" s="8" t="s">
        <v>105</v>
      </c>
    </row>
    <row r="1034" spans="1:10">
      <c r="A1034" s="5" t="s">
        <v>657</v>
      </c>
      <c r="B1034" s="6">
        <v>44942.433092673615</v>
      </c>
      <c r="C1034" s="5" t="s">
        <v>70</v>
      </c>
      <c r="D1034" s="7"/>
      <c r="E1034" s="8"/>
      <c r="F1034" s="9">
        <v>3302.7</v>
      </c>
      <c r="I1034" s="10" t="s">
        <v>9</v>
      </c>
      <c r="J1034" s="8" t="s">
        <v>385</v>
      </c>
    </row>
    <row r="1035" spans="1:10">
      <c r="A1035" s="11" t="s">
        <v>22</v>
      </c>
      <c r="B1035" s="3"/>
      <c r="C1035" s="3"/>
      <c r="D1035" s="19">
        <f>320618.8+4176</f>
        <v>324794.8</v>
      </c>
      <c r="E1035" s="8"/>
      <c r="F1035" s="37">
        <f>SUM(F1003:G1034)</f>
        <v>324794.80000000005</v>
      </c>
      <c r="H1035" s="9"/>
      <c r="I1035" s="10"/>
      <c r="J1035" s="5"/>
    </row>
    <row r="1036" spans="1:10">
      <c r="A1036" s="13" t="s">
        <v>23</v>
      </c>
      <c r="B1036" s="13" t="s">
        <v>24</v>
      </c>
      <c r="C1036" s="13" t="s">
        <v>25</v>
      </c>
      <c r="D1036" s="7"/>
      <c r="E1036" s="8"/>
      <c r="H1036" s="9"/>
      <c r="I1036" s="10"/>
      <c r="J1036" s="5"/>
    </row>
    <row r="1037" spans="1:10" ht="15.75">
      <c r="A1037" s="5"/>
      <c r="B1037" s="6"/>
      <c r="C1037" s="5"/>
      <c r="D1037" s="14">
        <v>112610031</v>
      </c>
      <c r="E1037" s="8"/>
      <c r="H1037" s="9"/>
      <c r="I1037" s="10"/>
      <c r="J1037" s="5"/>
    </row>
    <row r="1038" spans="1:10" ht="15.75">
      <c r="A1038" s="5"/>
      <c r="B1038" s="6"/>
      <c r="C1038" s="5"/>
      <c r="D1038" s="14">
        <v>112610056</v>
      </c>
      <c r="E1038" s="8"/>
      <c r="H1038" s="9"/>
      <c r="I1038" s="10"/>
      <c r="J1038" s="5"/>
    </row>
    <row r="1039" spans="1:10">
      <c r="A1039" s="5"/>
      <c r="B1039" s="6"/>
      <c r="C1039" s="5"/>
      <c r="D1039" s="7"/>
      <c r="E1039" s="8"/>
      <c r="H1039" s="9"/>
      <c r="I1039" s="10"/>
      <c r="J1039" s="5"/>
    </row>
    <row r="1040" spans="1:10">
      <c r="A1040" s="5" t="s">
        <v>655</v>
      </c>
      <c r="B1040" s="6">
        <v>44942.857916759262</v>
      </c>
      <c r="C1040" s="5" t="s">
        <v>70</v>
      </c>
      <c r="D1040" s="7"/>
      <c r="E1040" s="8"/>
      <c r="G1040" s="9">
        <v>20965.7</v>
      </c>
      <c r="I1040" s="10" t="s">
        <v>10</v>
      </c>
      <c r="J1040" s="5" t="s">
        <v>80</v>
      </c>
    </row>
    <row r="1041" spans="1:10">
      <c r="A1041" s="5" t="s">
        <v>656</v>
      </c>
      <c r="B1041" s="6">
        <v>44942.857916759262</v>
      </c>
      <c r="C1041" s="5" t="s">
        <v>82</v>
      </c>
      <c r="D1041" s="15">
        <v>45173177002</v>
      </c>
      <c r="E1041" s="5" t="s">
        <v>83</v>
      </c>
      <c r="H1041" s="9">
        <v>958.46</v>
      </c>
      <c r="I1041" s="5" t="s">
        <v>28</v>
      </c>
      <c r="J1041" s="5" t="s">
        <v>91</v>
      </c>
    </row>
    <row r="1042" spans="1:10">
      <c r="A1042" s="5" t="s">
        <v>655</v>
      </c>
      <c r="B1042" s="6">
        <v>44942.857916759262</v>
      </c>
      <c r="C1042" s="5" t="s">
        <v>70</v>
      </c>
      <c r="D1042" s="7">
        <v>107430</v>
      </c>
      <c r="E1042" s="5" t="s">
        <v>89</v>
      </c>
      <c r="H1042" s="9">
        <v>1347.07</v>
      </c>
      <c r="I1042" s="5" t="s">
        <v>28</v>
      </c>
      <c r="J1042" s="5" t="s">
        <v>87</v>
      </c>
    </row>
    <row r="1043" spans="1:10">
      <c r="A1043" s="5" t="s">
        <v>655</v>
      </c>
      <c r="B1043" s="6">
        <v>44942.857916759262</v>
      </c>
      <c r="C1043" s="5" t="s">
        <v>70</v>
      </c>
      <c r="D1043" s="7">
        <v>3090284958</v>
      </c>
      <c r="E1043" s="8" t="s">
        <v>90</v>
      </c>
      <c r="H1043" s="9">
        <v>4500</v>
      </c>
      <c r="I1043" s="5" t="s">
        <v>28</v>
      </c>
      <c r="J1043" s="5" t="s">
        <v>86</v>
      </c>
    </row>
    <row r="1044" spans="1:10">
      <c r="A1044" s="5" t="s">
        <v>655</v>
      </c>
      <c r="B1044" s="6">
        <v>44942.857916759262</v>
      </c>
      <c r="C1044" s="5" t="s">
        <v>70</v>
      </c>
      <c r="D1044" s="15">
        <v>45163203639</v>
      </c>
      <c r="E1044" s="5" t="s">
        <v>83</v>
      </c>
      <c r="H1044" s="9">
        <v>25811.99</v>
      </c>
      <c r="I1044" s="5" t="s">
        <v>28</v>
      </c>
      <c r="J1044" s="5" t="s">
        <v>86</v>
      </c>
    </row>
    <row r="1045" spans="1:10">
      <c r="A1045" s="5" t="s">
        <v>655</v>
      </c>
      <c r="B1045" s="6">
        <v>44942.857916759262</v>
      </c>
      <c r="C1045" s="5" t="s">
        <v>70</v>
      </c>
      <c r="D1045" s="15">
        <v>45163203639</v>
      </c>
      <c r="E1045" s="5" t="s">
        <v>83</v>
      </c>
      <c r="H1045" s="9">
        <v>4188.01</v>
      </c>
      <c r="I1045" s="5" t="s">
        <v>28</v>
      </c>
      <c r="J1045" s="5" t="s">
        <v>86</v>
      </c>
    </row>
    <row r="1046" spans="1:10">
      <c r="A1046" s="5" t="s">
        <v>655</v>
      </c>
      <c r="B1046" s="6">
        <v>44942.857916759262</v>
      </c>
      <c r="C1046" s="5" t="s">
        <v>70</v>
      </c>
      <c r="D1046" s="7">
        <v>162098</v>
      </c>
      <c r="E1046" s="5" t="s">
        <v>89</v>
      </c>
      <c r="H1046" s="9">
        <v>460</v>
      </c>
      <c r="I1046" s="5" t="s">
        <v>28</v>
      </c>
      <c r="J1046" s="5" t="s">
        <v>86</v>
      </c>
    </row>
    <row r="1047" spans="1:10">
      <c r="A1047" s="5" t="s">
        <v>655</v>
      </c>
      <c r="B1047" s="6">
        <v>44942.857916759262</v>
      </c>
      <c r="C1047" s="5" t="s">
        <v>70</v>
      </c>
      <c r="D1047" s="7">
        <v>210964</v>
      </c>
      <c r="E1047" s="5" t="s">
        <v>89</v>
      </c>
      <c r="H1047" s="9">
        <v>3000</v>
      </c>
      <c r="I1047" s="5" t="s">
        <v>28</v>
      </c>
      <c r="J1047" s="8" t="s">
        <v>92</v>
      </c>
    </row>
    <row r="1048" spans="1:10">
      <c r="A1048" s="5" t="s">
        <v>655</v>
      </c>
      <c r="B1048" s="6">
        <v>44942.857916759262</v>
      </c>
      <c r="C1048" s="5" t="s">
        <v>70</v>
      </c>
      <c r="D1048" s="7">
        <v>184263</v>
      </c>
      <c r="E1048" s="5" t="s">
        <v>88</v>
      </c>
      <c r="H1048" s="9">
        <v>55505.31</v>
      </c>
      <c r="I1048" s="5" t="s">
        <v>28</v>
      </c>
      <c r="J1048" s="5" t="s">
        <v>80</v>
      </c>
    </row>
    <row r="1049" spans="1:10">
      <c r="A1049" s="5" t="s">
        <v>655</v>
      </c>
      <c r="B1049" s="6">
        <v>44942.857916759262</v>
      </c>
      <c r="C1049" s="5" t="s">
        <v>70</v>
      </c>
      <c r="D1049" s="15">
        <v>45173175379</v>
      </c>
      <c r="E1049" s="5" t="s">
        <v>83</v>
      </c>
      <c r="H1049" s="9">
        <v>10000</v>
      </c>
      <c r="I1049" s="5" t="s">
        <v>28</v>
      </c>
      <c r="J1049" s="5" t="s">
        <v>87</v>
      </c>
    </row>
    <row r="1050" spans="1:10">
      <c r="A1050" s="5" t="s">
        <v>655</v>
      </c>
      <c r="B1050" s="6">
        <v>44942.857916759262</v>
      </c>
      <c r="C1050" s="5" t="s">
        <v>70</v>
      </c>
      <c r="D1050" s="7">
        <v>635524</v>
      </c>
      <c r="E1050" s="5" t="s">
        <v>88</v>
      </c>
      <c r="H1050" s="9">
        <v>150</v>
      </c>
      <c r="I1050" s="5" t="s">
        <v>28</v>
      </c>
      <c r="J1050" s="5" t="s">
        <v>91</v>
      </c>
    </row>
    <row r="1051" spans="1:10">
      <c r="A1051" s="5" t="s">
        <v>655</v>
      </c>
      <c r="B1051" s="6">
        <v>44942.857916759262</v>
      </c>
      <c r="C1051" s="5" t="s">
        <v>70</v>
      </c>
      <c r="D1051" s="7">
        <v>141421</v>
      </c>
      <c r="E1051" s="5" t="s">
        <v>89</v>
      </c>
      <c r="H1051" s="9">
        <v>152.26</v>
      </c>
      <c r="I1051" s="5" t="s">
        <v>28</v>
      </c>
      <c r="J1051" s="5" t="s">
        <v>91</v>
      </c>
    </row>
    <row r="1052" spans="1:10">
      <c r="A1052" s="5" t="s">
        <v>655</v>
      </c>
      <c r="B1052" s="6">
        <v>44942.857916759262</v>
      </c>
      <c r="C1052" s="5" t="s">
        <v>70</v>
      </c>
      <c r="D1052" s="7">
        <v>411110</v>
      </c>
      <c r="E1052" s="5" t="s">
        <v>89</v>
      </c>
      <c r="H1052" s="9">
        <v>130</v>
      </c>
      <c r="I1052" s="5" t="s">
        <v>28</v>
      </c>
      <c r="J1052" s="5" t="s">
        <v>91</v>
      </c>
    </row>
    <row r="1053" spans="1:10">
      <c r="A1053" s="5" t="s">
        <v>655</v>
      </c>
      <c r="B1053" s="6">
        <v>44942.857916759262</v>
      </c>
      <c r="C1053" s="5" t="s">
        <v>70</v>
      </c>
      <c r="D1053" s="7">
        <v>327329</v>
      </c>
      <c r="E1053" s="5" t="s">
        <v>89</v>
      </c>
      <c r="H1053" s="9">
        <v>466.8</v>
      </c>
      <c r="I1053" s="5" t="s">
        <v>28</v>
      </c>
      <c r="J1053" s="5" t="s">
        <v>91</v>
      </c>
    </row>
    <row r="1054" spans="1:10">
      <c r="A1054" s="5" t="s">
        <v>655</v>
      </c>
      <c r="B1054" s="6">
        <v>44942.857916759262</v>
      </c>
      <c r="C1054" s="5" t="s">
        <v>70</v>
      </c>
      <c r="D1054" s="7">
        <v>477503</v>
      </c>
      <c r="E1054" s="5" t="s">
        <v>89</v>
      </c>
      <c r="H1054" s="9">
        <v>7.0000000000000007E-2</v>
      </c>
      <c r="I1054" s="5" t="s">
        <v>28</v>
      </c>
      <c r="J1054" s="5" t="s">
        <v>91</v>
      </c>
    </row>
    <row r="1055" spans="1:10">
      <c r="A1055" s="5" t="s">
        <v>655</v>
      </c>
      <c r="B1055" s="6">
        <v>44942.857916759262</v>
      </c>
      <c r="C1055" s="5" t="s">
        <v>70</v>
      </c>
      <c r="D1055" s="15">
        <v>45163199340</v>
      </c>
      <c r="E1055" s="5" t="s">
        <v>83</v>
      </c>
      <c r="H1055" s="9">
        <v>1112</v>
      </c>
      <c r="I1055" s="5" t="s">
        <v>28</v>
      </c>
      <c r="J1055" s="5" t="s">
        <v>91</v>
      </c>
    </row>
    <row r="1056" spans="1:10">
      <c r="A1056" s="5" t="s">
        <v>655</v>
      </c>
      <c r="B1056" s="6">
        <v>44942.857916759262</v>
      </c>
      <c r="C1056" s="5" t="s">
        <v>70</v>
      </c>
      <c r="D1056" s="15">
        <v>45153106261</v>
      </c>
      <c r="E1056" s="5" t="s">
        <v>83</v>
      </c>
      <c r="H1056" s="9">
        <v>145.43</v>
      </c>
      <c r="I1056" s="5" t="s">
        <v>28</v>
      </c>
      <c r="J1056" s="5" t="s">
        <v>91</v>
      </c>
    </row>
    <row r="1057" spans="1:10">
      <c r="A1057" s="5" t="s">
        <v>655</v>
      </c>
      <c r="B1057" s="6">
        <v>44942.857916759262</v>
      </c>
      <c r="C1057" s="5" t="s">
        <v>70</v>
      </c>
      <c r="D1057" s="15">
        <v>45153107071</v>
      </c>
      <c r="E1057" s="5" t="s">
        <v>83</v>
      </c>
      <c r="H1057" s="9">
        <v>480</v>
      </c>
      <c r="I1057" s="5" t="s">
        <v>28</v>
      </c>
      <c r="J1057" s="5" t="s">
        <v>91</v>
      </c>
    </row>
    <row r="1058" spans="1:10">
      <c r="A1058" s="5" t="s">
        <v>655</v>
      </c>
      <c r="B1058" s="6">
        <v>44942.857916759262</v>
      </c>
      <c r="C1058" s="5" t="s">
        <v>70</v>
      </c>
      <c r="D1058" s="15">
        <v>45153108619</v>
      </c>
      <c r="E1058" s="5" t="s">
        <v>83</v>
      </c>
      <c r="H1058" s="9">
        <v>8000</v>
      </c>
      <c r="I1058" s="5" t="s">
        <v>28</v>
      </c>
      <c r="J1058" s="5" t="s">
        <v>91</v>
      </c>
    </row>
    <row r="1059" spans="1:10">
      <c r="A1059" s="5" t="s">
        <v>655</v>
      </c>
      <c r="B1059" s="6">
        <v>44942.857916759262</v>
      </c>
      <c r="C1059" s="5" t="s">
        <v>70</v>
      </c>
      <c r="D1059" s="15">
        <v>45123245611</v>
      </c>
      <c r="E1059" s="5" t="s">
        <v>83</v>
      </c>
      <c r="H1059" s="9">
        <v>480</v>
      </c>
      <c r="I1059" s="5" t="s">
        <v>28</v>
      </c>
      <c r="J1059" s="5" t="s">
        <v>91</v>
      </c>
    </row>
    <row r="1060" spans="1:10">
      <c r="A1060" s="5" t="s">
        <v>655</v>
      </c>
      <c r="B1060" s="6">
        <v>44942.857916759262</v>
      </c>
      <c r="C1060" s="5" t="s">
        <v>70</v>
      </c>
      <c r="D1060" s="15">
        <v>45173176300</v>
      </c>
      <c r="E1060" s="5" t="s">
        <v>83</v>
      </c>
      <c r="H1060" s="9">
        <v>249.8</v>
      </c>
      <c r="I1060" s="5" t="s">
        <v>28</v>
      </c>
      <c r="J1060" s="5" t="s">
        <v>91</v>
      </c>
    </row>
    <row r="1061" spans="1:10">
      <c r="A1061" s="5" t="s">
        <v>655</v>
      </c>
      <c r="B1061" s="6">
        <v>44942.857916759262</v>
      </c>
      <c r="C1061" s="5" t="s">
        <v>70</v>
      </c>
      <c r="D1061" s="15">
        <v>45153110048</v>
      </c>
      <c r="E1061" s="5" t="s">
        <v>83</v>
      </c>
      <c r="H1061" s="9">
        <v>120</v>
      </c>
      <c r="I1061" s="5" t="s">
        <v>28</v>
      </c>
      <c r="J1061" s="5" t="s">
        <v>91</v>
      </c>
    </row>
    <row r="1062" spans="1:10">
      <c r="A1062" s="5" t="s">
        <v>655</v>
      </c>
      <c r="B1062" s="6">
        <v>44942.857916759262</v>
      </c>
      <c r="C1062" s="5" t="s">
        <v>70</v>
      </c>
      <c r="D1062" s="15">
        <v>45143483537</v>
      </c>
      <c r="E1062" s="5" t="s">
        <v>83</v>
      </c>
      <c r="H1062" s="9">
        <v>218.61</v>
      </c>
      <c r="I1062" s="5" t="s">
        <v>28</v>
      </c>
      <c r="J1062" s="5" t="s">
        <v>91</v>
      </c>
    </row>
    <row r="1063" spans="1:10">
      <c r="A1063" s="5" t="s">
        <v>655</v>
      </c>
      <c r="B1063" s="6">
        <v>44942.857916759262</v>
      </c>
      <c r="C1063" s="5" t="s">
        <v>70</v>
      </c>
      <c r="D1063" s="15">
        <v>45133116405</v>
      </c>
      <c r="E1063" s="5" t="s">
        <v>83</v>
      </c>
      <c r="H1063" s="9">
        <v>1466.4</v>
      </c>
      <c r="I1063" s="5" t="s">
        <v>28</v>
      </c>
      <c r="J1063" s="5" t="s">
        <v>91</v>
      </c>
    </row>
    <row r="1064" spans="1:10">
      <c r="A1064" s="5" t="s">
        <v>655</v>
      </c>
      <c r="B1064" s="6">
        <v>44942.857916759262</v>
      </c>
      <c r="C1064" s="5" t="s">
        <v>70</v>
      </c>
      <c r="D1064" s="15">
        <v>45123247032</v>
      </c>
      <c r="E1064" s="5" t="s">
        <v>83</v>
      </c>
      <c r="H1064" s="9">
        <v>1141.0899999999999</v>
      </c>
      <c r="I1064" s="5" t="s">
        <v>28</v>
      </c>
      <c r="J1064" s="5" t="s">
        <v>91</v>
      </c>
    </row>
    <row r="1065" spans="1:10">
      <c r="A1065" s="5" t="s">
        <v>655</v>
      </c>
      <c r="B1065" s="6">
        <v>44942.857916759262</v>
      </c>
      <c r="C1065" s="5" t="s">
        <v>70</v>
      </c>
      <c r="D1065" s="15">
        <v>45163204610</v>
      </c>
      <c r="E1065" s="5" t="s">
        <v>83</v>
      </c>
      <c r="H1065" s="9">
        <v>251.5</v>
      </c>
      <c r="I1065" s="5" t="s">
        <v>28</v>
      </c>
      <c r="J1065" s="5" t="s">
        <v>91</v>
      </c>
    </row>
    <row r="1066" spans="1:10">
      <c r="A1066" s="5" t="s">
        <v>655</v>
      </c>
      <c r="B1066" s="6">
        <v>44942.857916759262</v>
      </c>
      <c r="C1066" s="5" t="s">
        <v>70</v>
      </c>
      <c r="D1066" s="15">
        <v>52116769180</v>
      </c>
      <c r="E1066" s="5" t="s">
        <v>83</v>
      </c>
      <c r="H1066" s="9">
        <v>2400</v>
      </c>
      <c r="I1066" s="5" t="s">
        <v>28</v>
      </c>
      <c r="J1066" s="5" t="s">
        <v>91</v>
      </c>
    </row>
    <row r="1067" spans="1:10">
      <c r="A1067" s="5" t="s">
        <v>655</v>
      </c>
      <c r="B1067" s="6">
        <v>44942.857916759262</v>
      </c>
      <c r="C1067" s="5" t="s">
        <v>70</v>
      </c>
      <c r="D1067" s="15">
        <v>45123247241</v>
      </c>
      <c r="E1067" s="5" t="s">
        <v>83</v>
      </c>
      <c r="H1067" s="9">
        <v>1175.69</v>
      </c>
      <c r="I1067" s="5" t="s">
        <v>28</v>
      </c>
      <c r="J1067" s="5" t="s">
        <v>91</v>
      </c>
    </row>
    <row r="1068" spans="1:10">
      <c r="A1068" s="5" t="s">
        <v>655</v>
      </c>
      <c r="B1068" s="6">
        <v>44942.857916759262</v>
      </c>
      <c r="C1068" s="5" t="s">
        <v>70</v>
      </c>
      <c r="D1068" s="15">
        <v>45173177234</v>
      </c>
      <c r="E1068" s="5" t="s">
        <v>83</v>
      </c>
      <c r="H1068" s="9">
        <v>159.74</v>
      </c>
      <c r="I1068" s="5" t="s">
        <v>28</v>
      </c>
      <c r="J1068" s="5" t="s">
        <v>91</v>
      </c>
    </row>
    <row r="1069" spans="1:10">
      <c r="A1069" s="5" t="s">
        <v>655</v>
      </c>
      <c r="B1069" s="6">
        <v>44942.857916759262</v>
      </c>
      <c r="C1069" s="5" t="s">
        <v>70</v>
      </c>
      <c r="D1069" s="15">
        <v>45173177234</v>
      </c>
      <c r="E1069" s="5" t="s">
        <v>83</v>
      </c>
      <c r="H1069" s="9">
        <v>149.5</v>
      </c>
      <c r="I1069" s="5" t="s">
        <v>28</v>
      </c>
      <c r="J1069" s="5" t="s">
        <v>91</v>
      </c>
    </row>
    <row r="1070" spans="1:10">
      <c r="A1070" s="5" t="s">
        <v>655</v>
      </c>
      <c r="B1070" s="6">
        <v>44942.857916759262</v>
      </c>
      <c r="C1070" s="5" t="s">
        <v>70</v>
      </c>
      <c r="D1070" s="15">
        <v>45173177234</v>
      </c>
      <c r="E1070" s="5" t="s">
        <v>83</v>
      </c>
      <c r="H1070" s="9">
        <v>56.48</v>
      </c>
      <c r="I1070" s="5" t="s">
        <v>28</v>
      </c>
      <c r="J1070" s="5" t="s">
        <v>91</v>
      </c>
    </row>
    <row r="1071" spans="1:10">
      <c r="A1071" s="5" t="s">
        <v>655</v>
      </c>
      <c r="B1071" s="6">
        <v>44942.857916759262</v>
      </c>
      <c r="C1071" s="5" t="s">
        <v>70</v>
      </c>
      <c r="D1071" s="15">
        <v>45173177234</v>
      </c>
      <c r="E1071" s="5" t="s">
        <v>83</v>
      </c>
      <c r="H1071" s="9">
        <v>145.18</v>
      </c>
      <c r="I1071" s="5" t="s">
        <v>28</v>
      </c>
      <c r="J1071" s="5" t="s">
        <v>91</v>
      </c>
    </row>
    <row r="1072" spans="1:10">
      <c r="A1072" s="5" t="s">
        <v>655</v>
      </c>
      <c r="B1072" s="6">
        <v>44942.857916759262</v>
      </c>
      <c r="C1072" s="5" t="s">
        <v>70</v>
      </c>
      <c r="D1072" s="15">
        <v>45173177234</v>
      </c>
      <c r="E1072" s="5" t="s">
        <v>83</v>
      </c>
      <c r="H1072" s="9">
        <v>59.8</v>
      </c>
      <c r="I1072" s="5" t="s">
        <v>28</v>
      </c>
      <c r="J1072" s="5" t="s">
        <v>91</v>
      </c>
    </row>
    <row r="1073" spans="1:10">
      <c r="A1073" s="5" t="s">
        <v>655</v>
      </c>
      <c r="B1073" s="6">
        <v>44942.857916759262</v>
      </c>
      <c r="C1073" s="5" t="s">
        <v>70</v>
      </c>
      <c r="D1073" s="15">
        <v>45173177234</v>
      </c>
      <c r="E1073" s="5" t="s">
        <v>83</v>
      </c>
      <c r="H1073" s="9">
        <v>29.9</v>
      </c>
      <c r="I1073" s="5" t="s">
        <v>28</v>
      </c>
      <c r="J1073" s="5" t="s">
        <v>91</v>
      </c>
    </row>
    <row r="1074" spans="1:10">
      <c r="A1074" s="5" t="s">
        <v>655</v>
      </c>
      <c r="B1074" s="6">
        <v>44942.857916759262</v>
      </c>
      <c r="C1074" s="5" t="s">
        <v>70</v>
      </c>
      <c r="D1074" s="15">
        <v>45173177234</v>
      </c>
      <c r="E1074" s="5" t="s">
        <v>83</v>
      </c>
      <c r="H1074" s="9">
        <v>974.75</v>
      </c>
      <c r="I1074" s="5" t="s">
        <v>28</v>
      </c>
      <c r="J1074" s="5" t="s">
        <v>91</v>
      </c>
    </row>
    <row r="1075" spans="1:10">
      <c r="A1075" s="5" t="s">
        <v>655</v>
      </c>
      <c r="B1075" s="6">
        <v>44942.857916759262</v>
      </c>
      <c r="C1075" s="5" t="s">
        <v>70</v>
      </c>
      <c r="D1075" s="15">
        <v>45173177234</v>
      </c>
      <c r="E1075" s="5" t="s">
        <v>83</v>
      </c>
      <c r="H1075" s="9">
        <v>120.5</v>
      </c>
      <c r="I1075" s="5" t="s">
        <v>28</v>
      </c>
      <c r="J1075" s="5" t="s">
        <v>91</v>
      </c>
    </row>
    <row r="1076" spans="1:10">
      <c r="A1076" s="5" t="s">
        <v>655</v>
      </c>
      <c r="B1076" s="6">
        <v>44942.857916759262</v>
      </c>
      <c r="C1076" s="5" t="s">
        <v>70</v>
      </c>
      <c r="D1076" s="15">
        <v>45173177234</v>
      </c>
      <c r="E1076" s="5" t="s">
        <v>83</v>
      </c>
      <c r="H1076" s="9">
        <v>249.4</v>
      </c>
      <c r="I1076" s="5" t="s">
        <v>28</v>
      </c>
      <c r="J1076" s="5" t="s">
        <v>91</v>
      </c>
    </row>
    <row r="1077" spans="1:10">
      <c r="A1077" s="5" t="s">
        <v>655</v>
      </c>
      <c r="B1077" s="6">
        <v>44942.857916759262</v>
      </c>
      <c r="C1077" s="5" t="s">
        <v>70</v>
      </c>
      <c r="D1077" s="15">
        <v>45173177234</v>
      </c>
      <c r="E1077" s="5" t="s">
        <v>83</v>
      </c>
      <c r="H1077" s="9">
        <v>186.42</v>
      </c>
      <c r="I1077" s="5" t="s">
        <v>28</v>
      </c>
      <c r="J1077" s="5" t="s">
        <v>91</v>
      </c>
    </row>
    <row r="1078" spans="1:10">
      <c r="A1078" s="5" t="s">
        <v>655</v>
      </c>
      <c r="B1078" s="6">
        <v>44942.857916759262</v>
      </c>
      <c r="C1078" s="5" t="s">
        <v>70</v>
      </c>
      <c r="D1078" s="15">
        <v>45173177234</v>
      </c>
      <c r="E1078" s="5" t="s">
        <v>83</v>
      </c>
      <c r="H1078" s="9">
        <v>210.4</v>
      </c>
      <c r="I1078" s="5" t="s">
        <v>28</v>
      </c>
      <c r="J1078" s="5" t="s">
        <v>91</v>
      </c>
    </row>
    <row r="1079" spans="1:10">
      <c r="A1079" s="5" t="s">
        <v>655</v>
      </c>
      <c r="B1079" s="6">
        <v>44942.857916759262</v>
      </c>
      <c r="C1079" s="5" t="s">
        <v>70</v>
      </c>
      <c r="D1079" s="15">
        <v>45173177234</v>
      </c>
      <c r="E1079" s="5" t="s">
        <v>83</v>
      </c>
      <c r="H1079" s="9">
        <v>84.51</v>
      </c>
      <c r="I1079" s="5" t="s">
        <v>28</v>
      </c>
      <c r="J1079" s="5" t="s">
        <v>91</v>
      </c>
    </row>
    <row r="1080" spans="1:10">
      <c r="A1080" s="5" t="s">
        <v>655</v>
      </c>
      <c r="B1080" s="6">
        <v>44942.857916759262</v>
      </c>
      <c r="C1080" s="5" t="s">
        <v>70</v>
      </c>
      <c r="D1080" s="15">
        <v>45173177234</v>
      </c>
      <c r="E1080" s="5" t="s">
        <v>83</v>
      </c>
      <c r="H1080" s="9">
        <v>85.17</v>
      </c>
      <c r="I1080" s="5" t="s">
        <v>28</v>
      </c>
      <c r="J1080" s="5" t="s">
        <v>91</v>
      </c>
    </row>
    <row r="1081" spans="1:10">
      <c r="A1081" s="5" t="s">
        <v>655</v>
      </c>
      <c r="B1081" s="6">
        <v>44942.857916759262</v>
      </c>
      <c r="C1081" s="5" t="s">
        <v>70</v>
      </c>
      <c r="D1081" s="15">
        <v>45173177234</v>
      </c>
      <c r="E1081" s="5" t="s">
        <v>83</v>
      </c>
      <c r="H1081" s="9">
        <v>171.36</v>
      </c>
      <c r="I1081" s="5" t="s">
        <v>28</v>
      </c>
      <c r="J1081" s="5" t="s">
        <v>91</v>
      </c>
    </row>
    <row r="1082" spans="1:10">
      <c r="A1082" s="5" t="s">
        <v>655</v>
      </c>
      <c r="B1082" s="6">
        <v>44942.857916759262</v>
      </c>
      <c r="C1082" s="5" t="s">
        <v>70</v>
      </c>
      <c r="D1082" s="15">
        <v>295401006760013</v>
      </c>
      <c r="E1082" s="5" t="s">
        <v>85</v>
      </c>
      <c r="H1082" s="9">
        <v>71217.58</v>
      </c>
      <c r="I1082" s="5" t="s">
        <v>28</v>
      </c>
      <c r="J1082" s="8" t="s">
        <v>92</v>
      </c>
    </row>
    <row r="1083" spans="1:10">
      <c r="A1083" s="5" t="s">
        <v>655</v>
      </c>
      <c r="B1083" s="6">
        <v>44942.857916759262</v>
      </c>
      <c r="C1083" s="5" t="s">
        <v>70</v>
      </c>
      <c r="D1083" s="15">
        <v>297501005760006</v>
      </c>
      <c r="E1083" s="5" t="s">
        <v>85</v>
      </c>
      <c r="H1083" s="9">
        <v>41704</v>
      </c>
      <c r="I1083" s="5" t="s">
        <v>28</v>
      </c>
      <c r="J1083" s="5" t="s">
        <v>87</v>
      </c>
    </row>
    <row r="1084" spans="1:10">
      <c r="A1084" s="5" t="s">
        <v>655</v>
      </c>
      <c r="B1084" s="6">
        <v>44942.857916759262</v>
      </c>
      <c r="C1084" s="5" t="s">
        <v>70</v>
      </c>
      <c r="D1084" s="15">
        <v>297501005760005</v>
      </c>
      <c r="E1084" s="5" t="s">
        <v>85</v>
      </c>
      <c r="H1084" s="9">
        <v>59603.3</v>
      </c>
      <c r="I1084" s="5" t="s">
        <v>28</v>
      </c>
      <c r="J1084" s="5" t="s">
        <v>86</v>
      </c>
    </row>
    <row r="1085" spans="1:10">
      <c r="A1085" s="5" t="s">
        <v>655</v>
      </c>
      <c r="B1085" s="6">
        <v>44942.857916759262</v>
      </c>
      <c r="C1085" s="5" t="s">
        <v>70</v>
      </c>
      <c r="D1085" s="15">
        <v>45153107596</v>
      </c>
      <c r="E1085" s="5" t="s">
        <v>83</v>
      </c>
      <c r="H1085" s="9">
        <v>1400</v>
      </c>
      <c r="I1085" s="5" t="s">
        <v>28</v>
      </c>
      <c r="J1085" s="5" t="s">
        <v>80</v>
      </c>
    </row>
    <row r="1086" spans="1:10">
      <c r="A1086" s="5" t="s">
        <v>655</v>
      </c>
      <c r="B1086" s="6">
        <v>44942.857916759262</v>
      </c>
      <c r="C1086" s="5" t="s">
        <v>70</v>
      </c>
      <c r="D1086" s="15">
        <v>45153107596</v>
      </c>
      <c r="E1086" s="5" t="s">
        <v>83</v>
      </c>
      <c r="H1086" s="9">
        <v>18304</v>
      </c>
      <c r="I1086" s="5" t="s">
        <v>28</v>
      </c>
      <c r="J1086" s="5" t="s">
        <v>80</v>
      </c>
    </row>
    <row r="1087" spans="1:10">
      <c r="A1087" s="5" t="s">
        <v>655</v>
      </c>
      <c r="B1087" s="6">
        <v>44942.857916759262</v>
      </c>
      <c r="C1087" s="5" t="s">
        <v>70</v>
      </c>
      <c r="D1087" s="15">
        <v>45123247410</v>
      </c>
      <c r="E1087" s="5" t="s">
        <v>83</v>
      </c>
      <c r="H1087" s="9">
        <v>3900</v>
      </c>
      <c r="I1087" s="5" t="s">
        <v>28</v>
      </c>
      <c r="J1087" s="5" t="s">
        <v>80</v>
      </c>
    </row>
    <row r="1088" spans="1:10">
      <c r="A1088" s="5" t="s">
        <v>655</v>
      </c>
      <c r="B1088" s="6">
        <v>44942.857916759262</v>
      </c>
      <c r="C1088" s="5" t="s">
        <v>70</v>
      </c>
      <c r="D1088" s="15">
        <v>45133117014</v>
      </c>
      <c r="E1088" s="5" t="s">
        <v>83</v>
      </c>
      <c r="H1088" s="9">
        <v>650</v>
      </c>
      <c r="I1088" s="5" t="s">
        <v>28</v>
      </c>
      <c r="J1088" s="5" t="s">
        <v>80</v>
      </c>
    </row>
    <row r="1089" spans="1:10">
      <c r="A1089" s="5" t="s">
        <v>655</v>
      </c>
      <c r="B1089" s="6">
        <v>44942.857916759262</v>
      </c>
      <c r="C1089" s="5" t="s">
        <v>70</v>
      </c>
      <c r="D1089" s="15">
        <v>45173177138</v>
      </c>
      <c r="E1089" s="5" t="s">
        <v>83</v>
      </c>
      <c r="H1089" s="9">
        <v>8109.27</v>
      </c>
      <c r="I1089" s="5" t="s">
        <v>28</v>
      </c>
      <c r="J1089" s="5" t="s">
        <v>80</v>
      </c>
    </row>
    <row r="1090" spans="1:10">
      <c r="A1090" s="5" t="s">
        <v>655</v>
      </c>
      <c r="B1090" s="6">
        <v>44942.857916759262</v>
      </c>
      <c r="C1090" s="5" t="s">
        <v>70</v>
      </c>
      <c r="D1090" s="15">
        <v>45143483718</v>
      </c>
      <c r="E1090" s="5" t="s">
        <v>83</v>
      </c>
      <c r="H1090" s="9">
        <v>4513.41</v>
      </c>
      <c r="I1090" s="5" t="s">
        <v>28</v>
      </c>
      <c r="J1090" s="5" t="s">
        <v>80</v>
      </c>
    </row>
    <row r="1091" spans="1:10">
      <c r="A1091" s="5" t="s">
        <v>655</v>
      </c>
      <c r="B1091" s="6">
        <v>44942.857916759262</v>
      </c>
      <c r="C1091" s="5" t="s">
        <v>70</v>
      </c>
      <c r="D1091" s="15">
        <v>45173177030</v>
      </c>
      <c r="E1091" s="5" t="s">
        <v>83</v>
      </c>
      <c r="H1091" s="9">
        <v>271.92</v>
      </c>
      <c r="I1091" s="5" t="s">
        <v>28</v>
      </c>
      <c r="J1091" s="5" t="s">
        <v>91</v>
      </c>
    </row>
    <row r="1092" spans="1:10">
      <c r="A1092" s="5" t="s">
        <v>655</v>
      </c>
      <c r="B1092" s="6">
        <v>44942.857916759262</v>
      </c>
      <c r="C1092" s="5" t="s">
        <v>70</v>
      </c>
      <c r="D1092" s="7">
        <v>432263</v>
      </c>
      <c r="E1092" s="5" t="s">
        <v>89</v>
      </c>
      <c r="H1092" s="9">
        <v>4074.72</v>
      </c>
      <c r="I1092" s="5" t="s">
        <v>28</v>
      </c>
      <c r="J1092" s="5" t="s">
        <v>91</v>
      </c>
    </row>
    <row r="1093" spans="1:10">
      <c r="A1093" s="5" t="s">
        <v>655</v>
      </c>
      <c r="B1093" s="6">
        <v>44942.857916759262</v>
      </c>
      <c r="C1093" s="5" t="s">
        <v>70</v>
      </c>
      <c r="D1093" s="7">
        <v>432263</v>
      </c>
      <c r="E1093" s="5" t="s">
        <v>89</v>
      </c>
      <c r="H1093" s="9">
        <v>793.28</v>
      </c>
      <c r="I1093" s="5" t="s">
        <v>28</v>
      </c>
      <c r="J1093" s="5" t="s">
        <v>91</v>
      </c>
    </row>
    <row r="1094" spans="1:10">
      <c r="A1094" s="5" t="s">
        <v>655</v>
      </c>
      <c r="B1094" s="6">
        <v>44942.857916759262</v>
      </c>
      <c r="C1094" s="5" t="s">
        <v>70</v>
      </c>
      <c r="D1094" s="7">
        <v>402816</v>
      </c>
      <c r="E1094" s="5" t="s">
        <v>89</v>
      </c>
      <c r="H1094" s="9">
        <v>300</v>
      </c>
      <c r="I1094" s="5" t="s">
        <v>28</v>
      </c>
      <c r="J1094" s="5" t="s">
        <v>91</v>
      </c>
    </row>
    <row r="1095" spans="1:10">
      <c r="A1095" s="5" t="s">
        <v>655</v>
      </c>
      <c r="B1095" s="6">
        <v>44942.857916759262</v>
      </c>
      <c r="C1095" s="5" t="s">
        <v>70</v>
      </c>
      <c r="D1095" s="15">
        <v>45133109066</v>
      </c>
      <c r="E1095" s="5" t="s">
        <v>83</v>
      </c>
      <c r="H1095" s="9">
        <v>1698.63</v>
      </c>
      <c r="I1095" s="5" t="s">
        <v>28</v>
      </c>
      <c r="J1095" s="5" t="s">
        <v>80</v>
      </c>
    </row>
    <row r="1096" spans="1:10">
      <c r="A1096" s="5" t="s">
        <v>656</v>
      </c>
      <c r="B1096" s="6">
        <v>44942.857916759262</v>
      </c>
      <c r="C1096" s="5" t="s">
        <v>82</v>
      </c>
      <c r="D1096" s="7"/>
      <c r="E1096" s="8"/>
      <c r="F1096" s="9">
        <v>2807.5</v>
      </c>
      <c r="I1096" s="10" t="s">
        <v>9</v>
      </c>
      <c r="J1096" s="8" t="s">
        <v>94</v>
      </c>
    </row>
    <row r="1097" spans="1:10">
      <c r="A1097" s="5" t="s">
        <v>655</v>
      </c>
      <c r="B1097" s="6">
        <v>44942.857916759262</v>
      </c>
      <c r="C1097" s="5" t="s">
        <v>70</v>
      </c>
      <c r="D1097" s="7"/>
      <c r="E1097" s="8"/>
      <c r="F1097" s="9">
        <v>9120.2000000000007</v>
      </c>
      <c r="I1097" s="10" t="s">
        <v>9</v>
      </c>
      <c r="J1097" s="8" t="s">
        <v>236</v>
      </c>
    </row>
    <row r="1098" spans="1:10">
      <c r="A1098" s="5" t="s">
        <v>655</v>
      </c>
      <c r="B1098" s="6">
        <v>44942.857916759262</v>
      </c>
      <c r="C1098" s="5" t="s">
        <v>70</v>
      </c>
      <c r="D1098" s="7"/>
      <c r="E1098" s="8"/>
      <c r="F1098" s="9">
        <v>7816.3</v>
      </c>
      <c r="I1098" s="10" t="s">
        <v>9</v>
      </c>
      <c r="J1098" s="8" t="s">
        <v>71</v>
      </c>
    </row>
    <row r="1099" spans="1:10">
      <c r="A1099" s="5" t="s">
        <v>655</v>
      </c>
      <c r="B1099" s="6">
        <v>44942.857916759262</v>
      </c>
      <c r="C1099" s="5" t="s">
        <v>70</v>
      </c>
      <c r="D1099" s="7"/>
      <c r="E1099" s="8"/>
      <c r="F1099" s="9">
        <v>3948.7</v>
      </c>
      <c r="I1099" s="10" t="s">
        <v>9</v>
      </c>
      <c r="J1099" s="5" t="s">
        <v>96</v>
      </c>
    </row>
    <row r="1100" spans="1:10">
      <c r="A1100" s="5" t="s">
        <v>655</v>
      </c>
      <c r="B1100" s="6">
        <v>44942.857916759262</v>
      </c>
      <c r="C1100" s="5" t="s">
        <v>70</v>
      </c>
      <c r="D1100" s="7"/>
      <c r="E1100" s="8"/>
      <c r="F1100" s="9">
        <v>5725.3</v>
      </c>
      <c r="I1100" s="10" t="s">
        <v>9</v>
      </c>
      <c r="J1100" s="8" t="s">
        <v>97</v>
      </c>
    </row>
    <row r="1101" spans="1:10">
      <c r="A1101" s="5" t="s">
        <v>655</v>
      </c>
      <c r="B1101" s="6">
        <v>44942.857916759262</v>
      </c>
      <c r="C1101" s="5" t="s">
        <v>70</v>
      </c>
      <c r="D1101" s="7"/>
      <c r="E1101" s="8"/>
      <c r="F1101" s="9">
        <v>5042.5</v>
      </c>
      <c r="I1101" s="10" t="s">
        <v>9</v>
      </c>
      <c r="J1101" s="5" t="s">
        <v>98</v>
      </c>
    </row>
    <row r="1102" spans="1:10">
      <c r="A1102" s="5" t="s">
        <v>655</v>
      </c>
      <c r="B1102" s="6">
        <v>44942.857916759262</v>
      </c>
      <c r="C1102" s="5" t="s">
        <v>70</v>
      </c>
      <c r="D1102" s="7"/>
      <c r="E1102" s="8"/>
      <c r="F1102" s="9">
        <v>28429.599999999999</v>
      </c>
      <c r="I1102" s="10" t="s">
        <v>9</v>
      </c>
      <c r="J1102" s="8" t="s">
        <v>237</v>
      </c>
    </row>
    <row r="1103" spans="1:10">
      <c r="A1103" s="5" t="s">
        <v>655</v>
      </c>
      <c r="B1103" s="6">
        <v>44942.857916759262</v>
      </c>
      <c r="C1103" s="5" t="s">
        <v>70</v>
      </c>
      <c r="D1103" s="7"/>
      <c r="E1103" s="8"/>
      <c r="F1103" s="9">
        <v>5013.3</v>
      </c>
      <c r="I1103" s="10" t="s">
        <v>9</v>
      </c>
      <c r="J1103" s="8" t="s">
        <v>74</v>
      </c>
    </row>
    <row r="1104" spans="1:10">
      <c r="A1104" s="5" t="s">
        <v>655</v>
      </c>
      <c r="B1104" s="6">
        <v>44942.857916759262</v>
      </c>
      <c r="C1104" s="5" t="s">
        <v>70</v>
      </c>
      <c r="D1104" s="7"/>
      <c r="E1104" s="8"/>
      <c r="F1104" s="9">
        <v>7721</v>
      </c>
      <c r="I1104" s="10" t="s">
        <v>9</v>
      </c>
      <c r="J1104" s="8" t="s">
        <v>75</v>
      </c>
    </row>
    <row r="1105" spans="1:10">
      <c r="A1105" s="5" t="s">
        <v>655</v>
      </c>
      <c r="B1105" s="6">
        <v>44942.857916759262</v>
      </c>
      <c r="C1105" s="5" t="s">
        <v>70</v>
      </c>
      <c r="D1105" s="7"/>
      <c r="E1105" s="8"/>
      <c r="F1105" s="9">
        <v>5406</v>
      </c>
      <c r="I1105" s="10" t="s">
        <v>9</v>
      </c>
      <c r="J1105" s="8" t="s">
        <v>99</v>
      </c>
    </row>
    <row r="1106" spans="1:10">
      <c r="A1106" s="5" t="s">
        <v>655</v>
      </c>
      <c r="B1106" s="6">
        <v>44942.857916759262</v>
      </c>
      <c r="C1106" s="5" t="s">
        <v>70</v>
      </c>
      <c r="D1106" s="7"/>
      <c r="E1106" s="8"/>
      <c r="F1106" s="9">
        <v>26061.599999999999</v>
      </c>
      <c r="I1106" s="10" t="s">
        <v>9</v>
      </c>
      <c r="J1106" s="8" t="s">
        <v>240</v>
      </c>
    </row>
    <row r="1107" spans="1:10">
      <c r="A1107" s="5" t="s">
        <v>655</v>
      </c>
      <c r="B1107" s="6">
        <v>44942.857916759262</v>
      </c>
      <c r="C1107" s="5" t="s">
        <v>70</v>
      </c>
      <c r="D1107" s="7"/>
      <c r="E1107" s="8"/>
      <c r="F1107" s="9">
        <v>4323.8999999999996</v>
      </c>
      <c r="I1107" s="10" t="s">
        <v>9</v>
      </c>
      <c r="J1107" s="8" t="s">
        <v>100</v>
      </c>
    </row>
    <row r="1108" spans="1:10">
      <c r="A1108" s="5" t="s">
        <v>655</v>
      </c>
      <c r="B1108" s="6">
        <v>44942.857916759262</v>
      </c>
      <c r="C1108" s="5" t="s">
        <v>70</v>
      </c>
      <c r="D1108" s="7"/>
      <c r="E1108" s="8"/>
      <c r="F1108" s="9">
        <v>4623.6000000000004</v>
      </c>
      <c r="I1108" s="10" t="s">
        <v>9</v>
      </c>
      <c r="J1108" s="8" t="s">
        <v>76</v>
      </c>
    </row>
    <row r="1109" spans="1:10">
      <c r="A1109" s="5" t="s">
        <v>655</v>
      </c>
      <c r="B1109" s="6">
        <v>44942.857916759262</v>
      </c>
      <c r="C1109" s="5" t="s">
        <v>70</v>
      </c>
      <c r="D1109" s="7"/>
      <c r="E1109" s="8"/>
      <c r="F1109" s="9">
        <v>6692.7</v>
      </c>
      <c r="I1109" s="10" t="s">
        <v>9</v>
      </c>
      <c r="J1109" s="8" t="s">
        <v>101</v>
      </c>
    </row>
    <row r="1110" spans="1:10">
      <c r="A1110" s="5" t="s">
        <v>655</v>
      </c>
      <c r="B1110" s="6">
        <v>44942.857916759262</v>
      </c>
      <c r="C1110" s="5" t="s">
        <v>70</v>
      </c>
      <c r="D1110" s="7"/>
      <c r="E1110" s="8"/>
      <c r="F1110" s="9">
        <v>4617.5</v>
      </c>
      <c r="I1110" s="10" t="s">
        <v>9</v>
      </c>
      <c r="J1110" s="8" t="s">
        <v>102</v>
      </c>
    </row>
    <row r="1111" spans="1:10">
      <c r="A1111" s="5" t="s">
        <v>655</v>
      </c>
      <c r="B1111" s="6">
        <v>44942.857916759262</v>
      </c>
      <c r="C1111" s="5" t="s">
        <v>70</v>
      </c>
      <c r="D1111" s="7"/>
      <c r="E1111" s="8"/>
      <c r="F1111" s="9">
        <v>8057.8</v>
      </c>
      <c r="I1111" s="10" t="s">
        <v>9</v>
      </c>
      <c r="J1111" s="8" t="s">
        <v>103</v>
      </c>
    </row>
    <row r="1112" spans="1:10">
      <c r="A1112" s="5" t="s">
        <v>655</v>
      </c>
      <c r="B1112" s="6">
        <v>44942.857916759262</v>
      </c>
      <c r="C1112" s="5" t="s">
        <v>70</v>
      </c>
      <c r="D1112" s="7"/>
      <c r="E1112" s="8"/>
      <c r="F1112" s="9">
        <v>6859.7</v>
      </c>
      <c r="I1112" s="10" t="s">
        <v>9</v>
      </c>
      <c r="J1112" s="8" t="s">
        <v>105</v>
      </c>
    </row>
    <row r="1113" spans="1:10">
      <c r="A1113" s="5" t="s">
        <v>655</v>
      </c>
      <c r="B1113" s="6">
        <v>44942.857916759262</v>
      </c>
      <c r="C1113" s="5" t="s">
        <v>70</v>
      </c>
      <c r="D1113" s="7"/>
      <c r="E1113" s="8"/>
      <c r="F1113" s="9">
        <v>42246.8</v>
      </c>
      <c r="I1113" s="10" t="s">
        <v>9</v>
      </c>
      <c r="J1113" s="8" t="s">
        <v>107</v>
      </c>
    </row>
    <row r="1114" spans="1:10">
      <c r="A1114" s="11" t="s">
        <v>22</v>
      </c>
      <c r="B1114" s="3"/>
      <c r="C1114" s="3"/>
      <c r="D1114" s="7"/>
      <c r="E1114" s="8"/>
      <c r="F1114" s="37">
        <f>SUM(F1040:G1113)</f>
        <v>205479.7</v>
      </c>
      <c r="H1114" s="9"/>
      <c r="I1114" s="10"/>
      <c r="J1114" s="5"/>
    </row>
    <row r="1115" spans="1:10" ht="15.75">
      <c r="A1115" s="13" t="s">
        <v>23</v>
      </c>
      <c r="B1115" s="13" t="s">
        <v>24</v>
      </c>
      <c r="C1115" s="13" t="s">
        <v>25</v>
      </c>
      <c r="D1115" s="14">
        <v>112617108</v>
      </c>
      <c r="E1115" s="8"/>
      <c r="H1115" s="9"/>
      <c r="I1115" s="10"/>
      <c r="J1115" s="5"/>
    </row>
    <row r="1118" spans="1:10">
      <c r="A1118" s="1" t="s">
        <v>0</v>
      </c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>
      <c r="A1119" s="3" t="s">
        <v>687</v>
      </c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>
      <c r="A1120" s="95" t="s">
        <v>0</v>
      </c>
      <c r="B1120" s="95" t="s">
        <v>2</v>
      </c>
      <c r="C1120" s="95" t="s">
        <v>3</v>
      </c>
      <c r="D1120" s="95" t="s">
        <v>4</v>
      </c>
      <c r="E1120" s="95" t="s">
        <v>5</v>
      </c>
      <c r="F1120" s="97" t="s">
        <v>6</v>
      </c>
      <c r="G1120" s="98"/>
      <c r="H1120" s="99"/>
      <c r="I1120" s="95" t="s">
        <v>7</v>
      </c>
      <c r="J1120" s="95" t="s">
        <v>8</v>
      </c>
    </row>
    <row r="1121" spans="1:10">
      <c r="A1121" s="96"/>
      <c r="B1121" s="96"/>
      <c r="C1121" s="96"/>
      <c r="D1121" s="96"/>
      <c r="E1121" s="96"/>
      <c r="F1121" s="4" t="s">
        <v>9</v>
      </c>
      <c r="G1121" s="4" t="s">
        <v>10</v>
      </c>
      <c r="H1121" s="4" t="s">
        <v>11</v>
      </c>
      <c r="I1121" s="96"/>
      <c r="J1121" s="96"/>
    </row>
    <row r="1122" spans="1:10">
      <c r="A1122" s="5" t="s">
        <v>698</v>
      </c>
      <c r="B1122" s="6">
        <v>44943.406814594906</v>
      </c>
      <c r="C1122" s="5" t="s">
        <v>70</v>
      </c>
      <c r="D1122" s="10"/>
      <c r="E1122" s="8"/>
      <c r="F1122" s="9">
        <v>16162.2</v>
      </c>
      <c r="I1122" s="10" t="s">
        <v>9</v>
      </c>
      <c r="J1122" s="5" t="s">
        <v>72</v>
      </c>
    </row>
    <row r="1123" spans="1:10">
      <c r="A1123" s="5" t="s">
        <v>698</v>
      </c>
      <c r="B1123" s="6">
        <v>44943.406814594906</v>
      </c>
      <c r="C1123" s="5" t="s">
        <v>70</v>
      </c>
      <c r="D1123" s="10"/>
      <c r="E1123" s="8"/>
      <c r="F1123" s="9">
        <v>6023.5</v>
      </c>
      <c r="I1123" s="10" t="s">
        <v>9</v>
      </c>
      <c r="J1123" s="8" t="s">
        <v>77</v>
      </c>
    </row>
    <row r="1124" spans="1:10">
      <c r="A1124" s="11" t="s">
        <v>22</v>
      </c>
      <c r="B1124" s="3"/>
      <c r="C1124" s="3"/>
      <c r="D1124" s="7"/>
      <c r="E1124" s="8"/>
      <c r="F1124" s="37">
        <f>SUM(F1122:G1123)</f>
        <v>22185.7</v>
      </c>
      <c r="G1124" s="9"/>
      <c r="I1124" s="10"/>
      <c r="J1124" s="5"/>
    </row>
    <row r="1125" spans="1:10" ht="15.75">
      <c r="A1125" s="13" t="s">
        <v>23</v>
      </c>
      <c r="B1125" s="13" t="s">
        <v>24</v>
      </c>
      <c r="C1125" s="13" t="s">
        <v>25</v>
      </c>
      <c r="D1125" s="14">
        <v>112617109</v>
      </c>
      <c r="E1125" s="8"/>
      <c r="G1125" s="9"/>
      <c r="I1125" s="10"/>
      <c r="J1125" s="5"/>
    </row>
    <row r="1126" spans="1:10">
      <c r="A1126" s="5"/>
      <c r="B1126" s="6"/>
      <c r="C1126" s="5"/>
      <c r="D1126" s="7"/>
      <c r="E1126" s="8"/>
      <c r="G1126" s="9"/>
      <c r="I1126" s="10"/>
      <c r="J1126" s="5"/>
    </row>
    <row r="1127" spans="1:10">
      <c r="A1127" s="5"/>
      <c r="B1127" s="6"/>
      <c r="C1127" s="5"/>
      <c r="D1127" s="7"/>
      <c r="E1127" s="8"/>
      <c r="G1127" s="9"/>
      <c r="I1127" s="10"/>
      <c r="J1127" s="5"/>
    </row>
    <row r="1128" spans="1:10">
      <c r="A1128" s="5" t="s">
        <v>695</v>
      </c>
      <c r="B1128" s="6">
        <v>44943.848800775464</v>
      </c>
      <c r="C1128" s="5" t="s">
        <v>70</v>
      </c>
      <c r="D1128" s="7"/>
      <c r="E1128" s="8"/>
      <c r="G1128" s="9">
        <v>825.58</v>
      </c>
      <c r="I1128" s="10" t="s">
        <v>10</v>
      </c>
      <c r="J1128" s="8" t="s">
        <v>71</v>
      </c>
    </row>
    <row r="1129" spans="1:10">
      <c r="A1129" s="5" t="s">
        <v>695</v>
      </c>
      <c r="B1129" s="6">
        <v>44943.848800775464</v>
      </c>
      <c r="C1129" s="5" t="s">
        <v>70</v>
      </c>
      <c r="D1129" s="7"/>
      <c r="E1129" s="8"/>
      <c r="G1129" s="9">
        <v>395.92</v>
      </c>
      <c r="I1129" s="10" t="s">
        <v>10</v>
      </c>
      <c r="J1129" s="8" t="s">
        <v>97</v>
      </c>
    </row>
    <row r="1130" spans="1:10">
      <c r="A1130" s="5" t="s">
        <v>695</v>
      </c>
      <c r="B1130" s="6">
        <v>44943.848800775464</v>
      </c>
      <c r="C1130" s="5" t="s">
        <v>70</v>
      </c>
      <c r="D1130" s="7"/>
      <c r="E1130" s="8"/>
      <c r="G1130" s="9">
        <v>23973.11</v>
      </c>
      <c r="I1130" s="10" t="s">
        <v>10</v>
      </c>
      <c r="J1130" s="5" t="s">
        <v>80</v>
      </c>
    </row>
    <row r="1131" spans="1:10">
      <c r="A1131" s="5" t="s">
        <v>695</v>
      </c>
      <c r="B1131" s="6">
        <v>44943.848800775464</v>
      </c>
      <c r="C1131" s="5" t="s">
        <v>70</v>
      </c>
      <c r="D1131" s="7"/>
      <c r="E1131" s="8"/>
      <c r="G1131" s="9">
        <v>2197.1999999999998</v>
      </c>
      <c r="I1131" s="10" t="s">
        <v>10</v>
      </c>
      <c r="J1131" s="8" t="s">
        <v>239</v>
      </c>
    </row>
    <row r="1132" spans="1:10">
      <c r="A1132" s="5" t="s">
        <v>695</v>
      </c>
      <c r="B1132" s="6">
        <v>44943.848800775464</v>
      </c>
      <c r="C1132" s="5" t="s">
        <v>70</v>
      </c>
      <c r="D1132" s="7"/>
      <c r="E1132" s="8"/>
      <c r="G1132" s="9">
        <v>757.59</v>
      </c>
      <c r="I1132" s="10" t="s">
        <v>10</v>
      </c>
      <c r="J1132" s="8" t="s">
        <v>103</v>
      </c>
    </row>
    <row r="1133" spans="1:10">
      <c r="A1133" s="5" t="s">
        <v>695</v>
      </c>
      <c r="B1133" s="6">
        <v>44943.848800775464</v>
      </c>
      <c r="C1133" s="5" t="s">
        <v>70</v>
      </c>
      <c r="D1133" s="15">
        <v>45163205027</v>
      </c>
      <c r="E1133" s="5" t="s">
        <v>83</v>
      </c>
      <c r="H1133" s="9">
        <v>11959.63</v>
      </c>
      <c r="I1133" s="5" t="s">
        <v>28</v>
      </c>
      <c r="J1133" s="5" t="s">
        <v>80</v>
      </c>
    </row>
    <row r="1134" spans="1:10">
      <c r="A1134" s="5" t="s">
        <v>695</v>
      </c>
      <c r="B1134" s="6">
        <v>44943.848800775464</v>
      </c>
      <c r="C1134" s="5" t="s">
        <v>70</v>
      </c>
      <c r="D1134" s="15">
        <v>51517387548</v>
      </c>
      <c r="E1134" s="5" t="s">
        <v>83</v>
      </c>
      <c r="H1134" s="9">
        <v>3887.6</v>
      </c>
      <c r="I1134" s="5" t="s">
        <v>28</v>
      </c>
      <c r="J1134" s="5" t="s">
        <v>80</v>
      </c>
    </row>
    <row r="1135" spans="1:10">
      <c r="A1135" s="5" t="s">
        <v>695</v>
      </c>
      <c r="B1135" s="6">
        <v>44943.848800775464</v>
      </c>
      <c r="C1135" s="5" t="s">
        <v>70</v>
      </c>
      <c r="D1135" s="15">
        <v>45113265687</v>
      </c>
      <c r="E1135" s="5" t="s">
        <v>83</v>
      </c>
      <c r="H1135" s="9">
        <v>3995.54</v>
      </c>
      <c r="I1135" s="5" t="s">
        <v>28</v>
      </c>
      <c r="J1135" s="5" t="s">
        <v>80</v>
      </c>
    </row>
    <row r="1136" spans="1:10">
      <c r="A1136" s="5" t="s">
        <v>695</v>
      </c>
      <c r="B1136" s="6">
        <v>44943.848800775464</v>
      </c>
      <c r="C1136" s="5" t="s">
        <v>70</v>
      </c>
      <c r="D1136" s="15">
        <v>45163205742</v>
      </c>
      <c r="E1136" s="5" t="s">
        <v>83</v>
      </c>
      <c r="H1136" s="9">
        <v>23130.91</v>
      </c>
      <c r="I1136" s="5" t="s">
        <v>28</v>
      </c>
      <c r="J1136" s="5" t="s">
        <v>80</v>
      </c>
    </row>
    <row r="1137" spans="1:10">
      <c r="A1137" s="5" t="s">
        <v>695</v>
      </c>
      <c r="B1137" s="6">
        <v>44943.848800775464</v>
      </c>
      <c r="C1137" s="5" t="s">
        <v>70</v>
      </c>
      <c r="D1137" s="7">
        <v>37994</v>
      </c>
      <c r="E1137" s="5" t="s">
        <v>89</v>
      </c>
      <c r="H1137" s="9">
        <v>16284</v>
      </c>
      <c r="I1137" s="5" t="s">
        <v>28</v>
      </c>
      <c r="J1137" s="5" t="s">
        <v>80</v>
      </c>
    </row>
    <row r="1138" spans="1:10">
      <c r="A1138" s="5" t="s">
        <v>695</v>
      </c>
      <c r="B1138" s="6">
        <v>44943.848800775464</v>
      </c>
      <c r="C1138" s="5" t="s">
        <v>70</v>
      </c>
      <c r="D1138" s="7">
        <v>38024</v>
      </c>
      <c r="E1138" s="5" t="s">
        <v>89</v>
      </c>
      <c r="H1138" s="9">
        <v>49973.8</v>
      </c>
      <c r="I1138" s="5" t="s">
        <v>28</v>
      </c>
      <c r="J1138" s="5" t="s">
        <v>80</v>
      </c>
    </row>
    <row r="1139" spans="1:10">
      <c r="A1139" s="5" t="s">
        <v>695</v>
      </c>
      <c r="B1139" s="6">
        <v>44943.848800775464</v>
      </c>
      <c r="C1139" s="5" t="s">
        <v>70</v>
      </c>
      <c r="D1139" s="7">
        <v>38052</v>
      </c>
      <c r="E1139" s="5" t="s">
        <v>89</v>
      </c>
      <c r="H1139" s="9">
        <v>15929.66</v>
      </c>
      <c r="I1139" s="5" t="s">
        <v>28</v>
      </c>
      <c r="J1139" s="5" t="s">
        <v>80</v>
      </c>
    </row>
    <row r="1140" spans="1:10">
      <c r="A1140" s="5" t="s">
        <v>695</v>
      </c>
      <c r="B1140" s="6">
        <v>44943.848800775464</v>
      </c>
      <c r="C1140" s="5" t="s">
        <v>70</v>
      </c>
      <c r="D1140" s="7">
        <v>38083</v>
      </c>
      <c r="E1140" s="5" t="s">
        <v>89</v>
      </c>
      <c r="H1140" s="9">
        <v>49998.02</v>
      </c>
      <c r="I1140" s="5" t="s">
        <v>28</v>
      </c>
      <c r="J1140" s="5" t="s">
        <v>80</v>
      </c>
    </row>
    <row r="1141" spans="1:10">
      <c r="A1141" s="5" t="s">
        <v>695</v>
      </c>
      <c r="B1141" s="6">
        <v>44943.848800775464</v>
      </c>
      <c r="C1141" s="5" t="s">
        <v>70</v>
      </c>
      <c r="D1141" s="7">
        <v>38114</v>
      </c>
      <c r="E1141" s="5" t="s">
        <v>89</v>
      </c>
      <c r="H1141" s="9">
        <v>27465.599999999999</v>
      </c>
      <c r="I1141" s="5" t="s">
        <v>28</v>
      </c>
      <c r="J1141" s="5" t="s">
        <v>80</v>
      </c>
    </row>
    <row r="1142" spans="1:10">
      <c r="A1142" s="5" t="s">
        <v>695</v>
      </c>
      <c r="B1142" s="6">
        <v>44943.848800775464</v>
      </c>
      <c r="C1142" s="5" t="s">
        <v>70</v>
      </c>
      <c r="D1142" s="7">
        <v>38145</v>
      </c>
      <c r="E1142" s="5" t="s">
        <v>89</v>
      </c>
      <c r="H1142" s="9">
        <v>34916.980000000003</v>
      </c>
      <c r="I1142" s="5" t="s">
        <v>28</v>
      </c>
      <c r="J1142" s="5" t="s">
        <v>80</v>
      </c>
    </row>
    <row r="1143" spans="1:10">
      <c r="A1143" s="5" t="s">
        <v>695</v>
      </c>
      <c r="B1143" s="6">
        <v>44943.848800775464</v>
      </c>
      <c r="C1143" s="5" t="s">
        <v>70</v>
      </c>
      <c r="D1143" s="7">
        <v>153213</v>
      </c>
      <c r="E1143" s="5" t="s">
        <v>89</v>
      </c>
      <c r="H1143" s="9">
        <v>9000</v>
      </c>
      <c r="I1143" s="5" t="s">
        <v>28</v>
      </c>
      <c r="J1143" s="8" t="s">
        <v>92</v>
      </c>
    </row>
    <row r="1144" spans="1:10">
      <c r="A1144" s="5" t="s">
        <v>695</v>
      </c>
      <c r="B1144" s="6">
        <v>44943.848800775464</v>
      </c>
      <c r="C1144" s="5" t="s">
        <v>70</v>
      </c>
      <c r="D1144" s="7">
        <v>124455</v>
      </c>
      <c r="E1144" s="5" t="s">
        <v>697</v>
      </c>
      <c r="H1144" s="9">
        <v>960</v>
      </c>
      <c r="I1144" s="5" t="s">
        <v>28</v>
      </c>
      <c r="J1144" s="5" t="s">
        <v>80</v>
      </c>
    </row>
    <row r="1145" spans="1:10">
      <c r="A1145" s="5" t="s">
        <v>695</v>
      </c>
      <c r="B1145" s="6">
        <v>44943.848800775464</v>
      </c>
      <c r="C1145" s="5" t="s">
        <v>70</v>
      </c>
      <c r="D1145" s="7">
        <v>3088508300</v>
      </c>
      <c r="E1145" s="8" t="s">
        <v>90</v>
      </c>
      <c r="H1145" s="9">
        <v>1460</v>
      </c>
      <c r="I1145" s="5" t="s">
        <v>28</v>
      </c>
      <c r="J1145" s="5" t="s">
        <v>91</v>
      </c>
    </row>
    <row r="1146" spans="1:10">
      <c r="A1146" s="5" t="s">
        <v>695</v>
      </c>
      <c r="B1146" s="6">
        <v>44943.848800775464</v>
      </c>
      <c r="C1146" s="5" t="s">
        <v>70</v>
      </c>
      <c r="D1146" s="7">
        <v>410641</v>
      </c>
      <c r="E1146" s="5" t="s">
        <v>89</v>
      </c>
      <c r="H1146" s="9">
        <v>4341</v>
      </c>
      <c r="I1146" s="5" t="s">
        <v>28</v>
      </c>
      <c r="J1146" s="5" t="s">
        <v>91</v>
      </c>
    </row>
    <row r="1147" spans="1:10">
      <c r="A1147" s="5" t="s">
        <v>695</v>
      </c>
      <c r="B1147" s="6">
        <v>44943.848800775464</v>
      </c>
      <c r="C1147" s="5" t="s">
        <v>70</v>
      </c>
      <c r="D1147" s="7">
        <v>51544</v>
      </c>
      <c r="E1147" s="5" t="s">
        <v>89</v>
      </c>
      <c r="H1147" s="9">
        <v>404.4</v>
      </c>
      <c r="I1147" s="5" t="s">
        <v>28</v>
      </c>
      <c r="J1147" s="5" t="s">
        <v>91</v>
      </c>
    </row>
    <row r="1148" spans="1:10">
      <c r="A1148" s="5" t="s">
        <v>695</v>
      </c>
      <c r="B1148" s="6">
        <v>44943.848800775464</v>
      </c>
      <c r="C1148" s="5" t="s">
        <v>70</v>
      </c>
      <c r="D1148" s="15">
        <v>45133116145</v>
      </c>
      <c r="E1148" s="5" t="s">
        <v>83</v>
      </c>
      <c r="H1148" s="9">
        <v>780</v>
      </c>
      <c r="I1148" s="5" t="s">
        <v>28</v>
      </c>
      <c r="J1148" s="5" t="s">
        <v>91</v>
      </c>
    </row>
    <row r="1149" spans="1:10">
      <c r="A1149" s="5" t="s">
        <v>695</v>
      </c>
      <c r="B1149" s="6">
        <v>44943.848800775464</v>
      </c>
      <c r="C1149" s="5" t="s">
        <v>70</v>
      </c>
      <c r="D1149" s="15">
        <v>45163204205</v>
      </c>
      <c r="E1149" s="5" t="s">
        <v>83</v>
      </c>
      <c r="H1149" s="9">
        <v>1197.46</v>
      </c>
      <c r="I1149" s="5" t="s">
        <v>28</v>
      </c>
      <c r="J1149" s="5" t="s">
        <v>91</v>
      </c>
    </row>
    <row r="1150" spans="1:10">
      <c r="A1150" s="5" t="s">
        <v>695</v>
      </c>
      <c r="B1150" s="6">
        <v>44943.848800775464</v>
      </c>
      <c r="C1150" s="5" t="s">
        <v>70</v>
      </c>
      <c r="D1150" s="15">
        <v>45163205304</v>
      </c>
      <c r="E1150" s="5" t="s">
        <v>83</v>
      </c>
      <c r="H1150" s="9">
        <v>395.92</v>
      </c>
      <c r="I1150" s="5" t="s">
        <v>28</v>
      </c>
      <c r="J1150" s="5" t="s">
        <v>91</v>
      </c>
    </row>
    <row r="1151" spans="1:10">
      <c r="A1151" s="5" t="s">
        <v>695</v>
      </c>
      <c r="B1151" s="6">
        <v>44943.848800775464</v>
      </c>
      <c r="C1151" s="5" t="s">
        <v>70</v>
      </c>
      <c r="D1151" s="15">
        <v>45173178297</v>
      </c>
      <c r="E1151" s="5" t="s">
        <v>83</v>
      </c>
      <c r="H1151" s="9">
        <v>319.48</v>
      </c>
      <c r="I1151" s="5" t="s">
        <v>28</v>
      </c>
      <c r="J1151" s="5" t="s">
        <v>91</v>
      </c>
    </row>
    <row r="1152" spans="1:10">
      <c r="A1152" s="5" t="s">
        <v>695</v>
      </c>
      <c r="B1152" s="6">
        <v>44943.848800775464</v>
      </c>
      <c r="C1152" s="5" t="s">
        <v>70</v>
      </c>
      <c r="D1152" s="15">
        <v>45133118263</v>
      </c>
      <c r="E1152" s="5" t="s">
        <v>83</v>
      </c>
      <c r="H1152" s="9">
        <v>2857.8</v>
      </c>
      <c r="I1152" s="5" t="s">
        <v>28</v>
      </c>
      <c r="J1152" s="5" t="s">
        <v>91</v>
      </c>
    </row>
    <row r="1153" spans="1:10">
      <c r="A1153" s="5" t="s">
        <v>695</v>
      </c>
      <c r="B1153" s="6">
        <v>44943.848800775464</v>
      </c>
      <c r="C1153" s="5" t="s">
        <v>70</v>
      </c>
      <c r="D1153" s="15">
        <v>45173178634</v>
      </c>
      <c r="E1153" s="5" t="s">
        <v>83</v>
      </c>
      <c r="H1153" s="9">
        <v>4472.5200000000004</v>
      </c>
      <c r="I1153" s="5" t="s">
        <v>28</v>
      </c>
      <c r="J1153" s="5" t="s">
        <v>91</v>
      </c>
    </row>
    <row r="1154" spans="1:10">
      <c r="A1154" s="5" t="s">
        <v>695</v>
      </c>
      <c r="B1154" s="6">
        <v>44943.848800775464</v>
      </c>
      <c r="C1154" s="5" t="s">
        <v>70</v>
      </c>
      <c r="D1154" s="15">
        <v>45173179002</v>
      </c>
      <c r="E1154" s="5" t="s">
        <v>83</v>
      </c>
      <c r="H1154" s="9">
        <v>473.96</v>
      </c>
      <c r="I1154" s="5" t="s">
        <v>28</v>
      </c>
      <c r="J1154" s="5" t="s">
        <v>91</v>
      </c>
    </row>
    <row r="1155" spans="1:10">
      <c r="A1155" s="5" t="s">
        <v>695</v>
      </c>
      <c r="B1155" s="6">
        <v>44943.848800775464</v>
      </c>
      <c r="C1155" s="5" t="s">
        <v>70</v>
      </c>
      <c r="D1155" s="15">
        <v>45123249082</v>
      </c>
      <c r="E1155" s="5" t="s">
        <v>83</v>
      </c>
      <c r="H1155" s="9">
        <v>1384</v>
      </c>
      <c r="I1155" s="5" t="s">
        <v>28</v>
      </c>
      <c r="J1155" s="5" t="s">
        <v>91</v>
      </c>
    </row>
    <row r="1156" spans="1:10">
      <c r="A1156" s="5" t="s">
        <v>695</v>
      </c>
      <c r="B1156" s="6">
        <v>44943.848800775464</v>
      </c>
      <c r="C1156" s="5" t="s">
        <v>70</v>
      </c>
      <c r="D1156" s="7">
        <v>622090</v>
      </c>
      <c r="E1156" s="5" t="s">
        <v>83</v>
      </c>
      <c r="H1156" s="9">
        <v>30380.6</v>
      </c>
      <c r="I1156" s="5" t="s">
        <v>28</v>
      </c>
      <c r="J1156" s="8" t="s">
        <v>92</v>
      </c>
    </row>
    <row r="1157" spans="1:10">
      <c r="A1157" s="5" t="s">
        <v>695</v>
      </c>
      <c r="B1157" s="6">
        <v>44943.848800775464</v>
      </c>
      <c r="C1157" s="5" t="s">
        <v>70</v>
      </c>
      <c r="D1157" s="15">
        <v>45163206583</v>
      </c>
      <c r="E1157" s="5" t="s">
        <v>83</v>
      </c>
      <c r="H1157" s="9">
        <v>645.74</v>
      </c>
      <c r="I1157" s="5" t="s">
        <v>28</v>
      </c>
      <c r="J1157" s="5" t="s">
        <v>80</v>
      </c>
    </row>
    <row r="1158" spans="1:10">
      <c r="A1158" s="5" t="s">
        <v>695</v>
      </c>
      <c r="B1158" s="6">
        <v>44943.848800775464</v>
      </c>
      <c r="C1158" s="5" t="s">
        <v>70</v>
      </c>
      <c r="D1158" s="15">
        <v>45123248814</v>
      </c>
      <c r="E1158" s="5" t="s">
        <v>83</v>
      </c>
      <c r="H1158" s="9">
        <v>12960</v>
      </c>
      <c r="I1158" s="5" t="s">
        <v>28</v>
      </c>
      <c r="J1158" s="5" t="s">
        <v>80</v>
      </c>
    </row>
    <row r="1159" spans="1:10">
      <c r="A1159" s="5" t="s">
        <v>695</v>
      </c>
      <c r="B1159" s="6">
        <v>44943.848800775464</v>
      </c>
      <c r="C1159" s="5" t="s">
        <v>70</v>
      </c>
      <c r="D1159" s="15">
        <v>45123248743</v>
      </c>
      <c r="E1159" s="5" t="s">
        <v>83</v>
      </c>
      <c r="H1159" s="9">
        <v>423.04</v>
      </c>
      <c r="I1159" s="5" t="s">
        <v>28</v>
      </c>
      <c r="J1159" s="5" t="s">
        <v>80</v>
      </c>
    </row>
    <row r="1160" spans="1:10">
      <c r="A1160" s="5" t="s">
        <v>695</v>
      </c>
      <c r="B1160" s="6">
        <v>44943.848800775464</v>
      </c>
      <c r="C1160" s="5" t="s">
        <v>70</v>
      </c>
      <c r="D1160" s="15">
        <v>45163206918</v>
      </c>
      <c r="E1160" s="5" t="s">
        <v>83</v>
      </c>
      <c r="H1160" s="9">
        <v>14745.44</v>
      </c>
      <c r="I1160" s="5" t="s">
        <v>28</v>
      </c>
      <c r="J1160" s="5" t="s">
        <v>80</v>
      </c>
    </row>
    <row r="1161" spans="1:10">
      <c r="A1161" s="5" t="s">
        <v>695</v>
      </c>
      <c r="B1161" s="6">
        <v>44943.848800775464</v>
      </c>
      <c r="C1161" s="5" t="s">
        <v>70</v>
      </c>
      <c r="D1161" s="15">
        <v>297501005770016</v>
      </c>
      <c r="E1161" s="5" t="s">
        <v>85</v>
      </c>
      <c r="H1161" s="9">
        <v>15040.39</v>
      </c>
      <c r="I1161" s="5" t="s">
        <v>28</v>
      </c>
      <c r="J1161" s="5" t="s">
        <v>87</v>
      </c>
    </row>
    <row r="1162" spans="1:10">
      <c r="A1162" s="5" t="s">
        <v>695</v>
      </c>
      <c r="B1162" s="6">
        <v>44943.848800775464</v>
      </c>
      <c r="C1162" s="5" t="s">
        <v>70</v>
      </c>
      <c r="D1162" s="15">
        <v>297501005770017</v>
      </c>
      <c r="E1162" s="5" t="s">
        <v>85</v>
      </c>
      <c r="H1162" s="9">
        <v>224304.1</v>
      </c>
      <c r="I1162" s="5" t="s">
        <v>28</v>
      </c>
      <c r="J1162" s="5" t="s">
        <v>86</v>
      </c>
    </row>
    <row r="1163" spans="1:10">
      <c r="A1163" s="5" t="s">
        <v>696</v>
      </c>
      <c r="B1163" s="6">
        <v>44943.848800775464</v>
      </c>
      <c r="C1163" s="5" t="s">
        <v>82</v>
      </c>
      <c r="D1163" s="7"/>
      <c r="E1163" s="8"/>
      <c r="F1163" s="9">
        <v>2191.4</v>
      </c>
      <c r="I1163" s="10" t="s">
        <v>9</v>
      </c>
      <c r="J1163" s="5" t="s">
        <v>98</v>
      </c>
    </row>
    <row r="1164" spans="1:10">
      <c r="A1164" s="5" t="s">
        <v>695</v>
      </c>
      <c r="B1164" s="6">
        <v>44943.848800775464</v>
      </c>
      <c r="C1164" s="5" t="s">
        <v>70</v>
      </c>
      <c r="D1164" s="7"/>
      <c r="E1164" s="8"/>
      <c r="F1164" s="9">
        <v>8994.6</v>
      </c>
      <c r="I1164" s="10" t="s">
        <v>9</v>
      </c>
      <c r="J1164" s="8" t="s">
        <v>71</v>
      </c>
    </row>
    <row r="1165" spans="1:10">
      <c r="A1165" s="5" t="s">
        <v>695</v>
      </c>
      <c r="B1165" s="6">
        <v>44943.848800775464</v>
      </c>
      <c r="C1165" s="5" t="s">
        <v>70</v>
      </c>
      <c r="D1165" s="7"/>
      <c r="E1165" s="8"/>
      <c r="F1165" s="9">
        <v>20994.9</v>
      </c>
      <c r="I1165" s="10" t="s">
        <v>9</v>
      </c>
      <c r="J1165" s="5" t="s">
        <v>72</v>
      </c>
    </row>
    <row r="1166" spans="1:10">
      <c r="A1166" s="5" t="s">
        <v>695</v>
      </c>
      <c r="B1166" s="6">
        <v>44943.848800775464</v>
      </c>
      <c r="C1166" s="5" t="s">
        <v>70</v>
      </c>
      <c r="D1166" s="7"/>
      <c r="E1166" s="8"/>
      <c r="F1166" s="9">
        <v>4172.6000000000004</v>
      </c>
      <c r="I1166" s="10" t="s">
        <v>9</v>
      </c>
      <c r="J1166" s="5" t="s">
        <v>96</v>
      </c>
    </row>
    <row r="1167" spans="1:10">
      <c r="A1167" s="5" t="s">
        <v>695</v>
      </c>
      <c r="B1167" s="6">
        <v>44943.848800775464</v>
      </c>
      <c r="C1167" s="5" t="s">
        <v>70</v>
      </c>
      <c r="D1167" s="7"/>
      <c r="E1167" s="8"/>
      <c r="F1167" s="9">
        <v>10115.4</v>
      </c>
      <c r="I1167" s="10" t="s">
        <v>9</v>
      </c>
      <c r="J1167" s="8" t="s">
        <v>97</v>
      </c>
    </row>
    <row r="1168" spans="1:10">
      <c r="A1168" s="5" t="s">
        <v>695</v>
      </c>
      <c r="B1168" s="6">
        <v>44943.848800775464</v>
      </c>
      <c r="C1168" s="5" t="s">
        <v>70</v>
      </c>
      <c r="D1168" s="7"/>
      <c r="E1168" s="8"/>
      <c r="F1168" s="9">
        <v>0.2</v>
      </c>
      <c r="I1168" s="10" t="s">
        <v>9</v>
      </c>
      <c r="J1168" s="5" t="s">
        <v>80</v>
      </c>
    </row>
    <row r="1169" spans="1:10">
      <c r="A1169" s="5" t="s">
        <v>695</v>
      </c>
      <c r="B1169" s="6">
        <v>44943.848800775464</v>
      </c>
      <c r="C1169" s="5" t="s">
        <v>70</v>
      </c>
      <c r="D1169" s="7"/>
      <c r="E1169" s="8"/>
      <c r="F1169" s="9">
        <v>2752.5</v>
      </c>
      <c r="I1169" s="10" t="s">
        <v>9</v>
      </c>
      <c r="J1169" s="8" t="s">
        <v>239</v>
      </c>
    </row>
    <row r="1170" spans="1:10">
      <c r="A1170" s="5" t="s">
        <v>695</v>
      </c>
      <c r="B1170" s="6">
        <v>44943.848800775464</v>
      </c>
      <c r="C1170" s="5" t="s">
        <v>70</v>
      </c>
      <c r="D1170" s="7"/>
      <c r="E1170" s="8"/>
      <c r="F1170" s="9">
        <v>6195</v>
      </c>
      <c r="I1170" s="10" t="s">
        <v>9</v>
      </c>
      <c r="J1170" s="8" t="s">
        <v>74</v>
      </c>
    </row>
    <row r="1171" spans="1:10">
      <c r="A1171" s="5" t="s">
        <v>695</v>
      </c>
      <c r="B1171" s="6">
        <v>44943.848800775464</v>
      </c>
      <c r="C1171" s="5" t="s">
        <v>70</v>
      </c>
      <c r="D1171" s="7"/>
      <c r="E1171" s="8"/>
      <c r="F1171" s="9">
        <v>2611.1999999999998</v>
      </c>
      <c r="I1171" s="10" t="s">
        <v>9</v>
      </c>
      <c r="J1171" s="8" t="s">
        <v>75</v>
      </c>
    </row>
    <row r="1172" spans="1:10">
      <c r="A1172" s="5" t="s">
        <v>695</v>
      </c>
      <c r="B1172" s="6">
        <v>44943.848800775464</v>
      </c>
      <c r="C1172" s="5" t="s">
        <v>70</v>
      </c>
      <c r="D1172" s="7"/>
      <c r="E1172" s="8"/>
      <c r="F1172" s="9">
        <v>24210.2</v>
      </c>
      <c r="I1172" s="10" t="s">
        <v>9</v>
      </c>
      <c r="J1172" s="8" t="s">
        <v>99</v>
      </c>
    </row>
    <row r="1173" spans="1:10">
      <c r="A1173" s="5" t="s">
        <v>695</v>
      </c>
      <c r="B1173" s="6">
        <v>44943.848800775464</v>
      </c>
      <c r="C1173" s="5" t="s">
        <v>70</v>
      </c>
      <c r="D1173" s="7"/>
      <c r="E1173" s="8"/>
      <c r="F1173" s="9">
        <v>44900.800000000003</v>
      </c>
      <c r="I1173" s="10" t="s">
        <v>9</v>
      </c>
      <c r="J1173" s="8" t="s">
        <v>240</v>
      </c>
    </row>
    <row r="1174" spans="1:10">
      <c r="A1174" s="5" t="s">
        <v>695</v>
      </c>
      <c r="B1174" s="6">
        <v>44943.848800775464</v>
      </c>
      <c r="C1174" s="5" t="s">
        <v>70</v>
      </c>
      <c r="D1174" s="7"/>
      <c r="E1174" s="8"/>
      <c r="F1174" s="9">
        <v>6523.2</v>
      </c>
      <c r="I1174" s="10" t="s">
        <v>9</v>
      </c>
      <c r="J1174" s="8" t="s">
        <v>100</v>
      </c>
    </row>
    <row r="1175" spans="1:10">
      <c r="A1175" s="5" t="s">
        <v>695</v>
      </c>
      <c r="B1175" s="6">
        <v>44943.848800775464</v>
      </c>
      <c r="C1175" s="5" t="s">
        <v>70</v>
      </c>
      <c r="D1175" s="7"/>
      <c r="E1175" s="8"/>
      <c r="F1175" s="9">
        <v>6241</v>
      </c>
      <c r="I1175" s="10" t="s">
        <v>9</v>
      </c>
      <c r="J1175" s="8" t="s">
        <v>76</v>
      </c>
    </row>
    <row r="1176" spans="1:10">
      <c r="A1176" s="5" t="s">
        <v>695</v>
      </c>
      <c r="B1176" s="6">
        <v>44943.848800775464</v>
      </c>
      <c r="C1176" s="5" t="s">
        <v>70</v>
      </c>
      <c r="D1176" s="7"/>
      <c r="E1176" s="8"/>
      <c r="F1176" s="9">
        <v>4691.6000000000004</v>
      </c>
      <c r="I1176" s="10" t="s">
        <v>9</v>
      </c>
      <c r="J1176" s="8" t="s">
        <v>101</v>
      </c>
    </row>
    <row r="1177" spans="1:10">
      <c r="A1177" s="5" t="s">
        <v>695</v>
      </c>
      <c r="B1177" s="6">
        <v>44943.848800775464</v>
      </c>
      <c r="C1177" s="5" t="s">
        <v>70</v>
      </c>
      <c r="D1177" s="7"/>
      <c r="E1177" s="8"/>
      <c r="F1177" s="9">
        <v>7295.3</v>
      </c>
      <c r="I1177" s="10" t="s">
        <v>9</v>
      </c>
      <c r="J1177" s="8" t="s">
        <v>102</v>
      </c>
    </row>
    <row r="1178" spans="1:10">
      <c r="A1178" s="5" t="s">
        <v>695</v>
      </c>
      <c r="B1178" s="6">
        <v>44943.848800775464</v>
      </c>
      <c r="C1178" s="5" t="s">
        <v>70</v>
      </c>
      <c r="D1178" s="7"/>
      <c r="E1178" s="8"/>
      <c r="F1178" s="9">
        <v>4459.3</v>
      </c>
      <c r="I1178" s="10" t="s">
        <v>9</v>
      </c>
      <c r="J1178" s="8" t="s">
        <v>77</v>
      </c>
    </row>
    <row r="1179" spans="1:10">
      <c r="A1179" s="5" t="s">
        <v>695</v>
      </c>
      <c r="B1179" s="6">
        <v>44943.848800775464</v>
      </c>
      <c r="C1179" s="5" t="s">
        <v>70</v>
      </c>
      <c r="D1179" s="7"/>
      <c r="E1179" s="8"/>
      <c r="F1179" s="9">
        <v>19929</v>
      </c>
      <c r="I1179" s="10" t="s">
        <v>9</v>
      </c>
      <c r="J1179" s="8" t="s">
        <v>103</v>
      </c>
    </row>
    <row r="1180" spans="1:10">
      <c r="A1180" s="5" t="s">
        <v>695</v>
      </c>
      <c r="B1180" s="6">
        <v>44943.848800775464</v>
      </c>
      <c r="C1180" s="5" t="s">
        <v>70</v>
      </c>
      <c r="D1180" s="7"/>
      <c r="E1180" s="8"/>
      <c r="F1180" s="9">
        <v>2229</v>
      </c>
      <c r="I1180" s="10" t="s">
        <v>9</v>
      </c>
      <c r="J1180" s="8" t="s">
        <v>105</v>
      </c>
    </row>
    <row r="1181" spans="1:10">
      <c r="A1181" s="5" t="s">
        <v>695</v>
      </c>
      <c r="B1181" s="6">
        <v>44943.848800775464</v>
      </c>
      <c r="C1181" s="5" t="s">
        <v>70</v>
      </c>
      <c r="D1181" s="7"/>
      <c r="E1181" s="8"/>
      <c r="F1181" s="9">
        <v>67165.2</v>
      </c>
      <c r="I1181" s="10" t="s">
        <v>9</v>
      </c>
      <c r="J1181" s="8" t="s">
        <v>107</v>
      </c>
    </row>
    <row r="1182" spans="1:10">
      <c r="A1182" s="11" t="s">
        <v>22</v>
      </c>
      <c r="B1182" s="3"/>
      <c r="C1182" s="3"/>
      <c r="D1182" s="19">
        <f>272429.8+1392</f>
        <v>273821.8</v>
      </c>
      <c r="E1182" s="8"/>
      <c r="F1182" s="37">
        <f>SUM(F1128:G1181)</f>
        <v>273821.8</v>
      </c>
      <c r="G1182" s="9"/>
      <c r="I1182" s="10"/>
      <c r="J1182" s="5"/>
    </row>
    <row r="1183" spans="1:10">
      <c r="A1183" s="13" t="s">
        <v>23</v>
      </c>
      <c r="B1183" s="13" t="s">
        <v>24</v>
      </c>
      <c r="C1183" s="13" t="s">
        <v>25</v>
      </c>
      <c r="D1183" s="7"/>
      <c r="E1183" s="8"/>
      <c r="G1183" s="9"/>
      <c r="I1183" s="10"/>
      <c r="J1183" s="5"/>
    </row>
    <row r="1184" spans="1:10" ht="15.75">
      <c r="D1184" s="14">
        <v>112624648</v>
      </c>
    </row>
    <row r="1185" spans="1:10" ht="15.75">
      <c r="D1185" s="14">
        <v>112624659</v>
      </c>
    </row>
    <row r="1187" spans="1:10">
      <c r="A1187" s="1" t="s">
        <v>0</v>
      </c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1:10">
      <c r="A1188" s="3" t="s">
        <v>725</v>
      </c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1:10">
      <c r="A1189" s="95" t="s">
        <v>0</v>
      </c>
      <c r="B1189" s="95" t="s">
        <v>2</v>
      </c>
      <c r="C1189" s="95" t="s">
        <v>3</v>
      </c>
      <c r="D1189" s="95" t="s">
        <v>4</v>
      </c>
      <c r="E1189" s="95" t="s">
        <v>5</v>
      </c>
      <c r="F1189" s="97" t="s">
        <v>6</v>
      </c>
      <c r="G1189" s="98"/>
      <c r="H1189" s="99"/>
      <c r="I1189" s="95" t="s">
        <v>7</v>
      </c>
      <c r="J1189" s="95" t="s">
        <v>8</v>
      </c>
    </row>
    <row r="1190" spans="1:10">
      <c r="A1190" s="96"/>
      <c r="B1190" s="96"/>
      <c r="C1190" s="96"/>
      <c r="D1190" s="96"/>
      <c r="E1190" s="96"/>
      <c r="F1190" s="4" t="s">
        <v>9</v>
      </c>
      <c r="G1190" s="4" t="s">
        <v>10</v>
      </c>
      <c r="H1190" s="4" t="s">
        <v>11</v>
      </c>
      <c r="I1190" s="96"/>
      <c r="J1190" s="96"/>
    </row>
    <row r="1191" spans="1:10">
      <c r="A1191" s="5" t="s">
        <v>735</v>
      </c>
      <c r="B1191" s="6">
        <v>44944.402303819443</v>
      </c>
      <c r="C1191" s="5" t="s">
        <v>70</v>
      </c>
      <c r="D1191" s="10"/>
      <c r="E1191" s="8"/>
      <c r="F1191" s="9">
        <v>3168.8</v>
      </c>
      <c r="I1191" s="10" t="s">
        <v>9</v>
      </c>
      <c r="J1191" s="8" t="s">
        <v>446</v>
      </c>
    </row>
    <row r="1192" spans="1:10">
      <c r="A1192" s="5" t="s">
        <v>735</v>
      </c>
      <c r="B1192" s="6">
        <v>44944.402303819443</v>
      </c>
      <c r="C1192" s="5" t="s">
        <v>70</v>
      </c>
      <c r="D1192" s="10"/>
      <c r="E1192" s="8"/>
      <c r="F1192" s="9">
        <v>3388.1</v>
      </c>
      <c r="I1192" s="10" t="s">
        <v>9</v>
      </c>
      <c r="J1192" s="8" t="s">
        <v>236</v>
      </c>
    </row>
    <row r="1193" spans="1:10">
      <c r="A1193" s="5" t="s">
        <v>735</v>
      </c>
      <c r="B1193" s="6">
        <v>44944.402303819443</v>
      </c>
      <c r="C1193" s="5" t="s">
        <v>70</v>
      </c>
      <c r="D1193" s="10"/>
      <c r="E1193" s="8"/>
      <c r="F1193" s="9">
        <v>21439.4</v>
      </c>
      <c r="I1193" s="10" t="s">
        <v>9</v>
      </c>
      <c r="J1193" s="8" t="s">
        <v>237</v>
      </c>
    </row>
    <row r="1194" spans="1:10">
      <c r="A1194" s="5" t="s">
        <v>735</v>
      </c>
      <c r="B1194" s="6">
        <v>44944.402303819443</v>
      </c>
      <c r="C1194" s="5" t="s">
        <v>70</v>
      </c>
      <c r="D1194" s="10"/>
      <c r="E1194" s="8"/>
      <c r="F1194" s="9">
        <v>2946.2</v>
      </c>
      <c r="I1194" s="10" t="s">
        <v>9</v>
      </c>
      <c r="J1194" s="8" t="s">
        <v>94</v>
      </c>
    </row>
    <row r="1195" spans="1:10">
      <c r="A1195" s="5" t="s">
        <v>735</v>
      </c>
      <c r="B1195" s="6">
        <v>44944.402303819443</v>
      </c>
      <c r="C1195" s="5" t="s">
        <v>70</v>
      </c>
      <c r="D1195" s="10"/>
      <c r="E1195" s="8"/>
      <c r="F1195" s="9">
        <v>37348.199999999997</v>
      </c>
      <c r="I1195" s="10" t="s">
        <v>9</v>
      </c>
      <c r="J1195" s="8" t="s">
        <v>385</v>
      </c>
    </row>
    <row r="1196" spans="1:10">
      <c r="A1196" s="11" t="s">
        <v>22</v>
      </c>
      <c r="B1196" s="3"/>
      <c r="C1196" s="3"/>
      <c r="D1196" s="19">
        <f>62374.7+5916</f>
        <v>68290.7</v>
      </c>
      <c r="E1196" s="8"/>
      <c r="F1196" s="54">
        <f>SUM(F1191:G1195)</f>
        <v>68290.7</v>
      </c>
      <c r="I1196" s="10"/>
      <c r="J1196" s="5"/>
    </row>
    <row r="1197" spans="1:10">
      <c r="A1197" s="13" t="s">
        <v>23</v>
      </c>
      <c r="B1197" s="13" t="s">
        <v>24</v>
      </c>
      <c r="C1197" s="13" t="s">
        <v>25</v>
      </c>
      <c r="D1197" s="7"/>
      <c r="E1197" s="8"/>
      <c r="F1197" s="9"/>
      <c r="I1197" s="10"/>
      <c r="J1197" s="5"/>
    </row>
    <row r="1198" spans="1:10" ht="15.75">
      <c r="A1198" s="5"/>
      <c r="B1198" s="6"/>
      <c r="C1198" s="5"/>
      <c r="D1198" s="14">
        <v>112624650</v>
      </c>
      <c r="E1198" s="8"/>
      <c r="F1198" s="9"/>
      <c r="I1198" s="10"/>
      <c r="J1198" s="5"/>
    </row>
    <row r="1199" spans="1:10" ht="15.75">
      <c r="A1199" s="5"/>
      <c r="B1199" s="6"/>
      <c r="C1199" s="5"/>
      <c r="D1199" s="14">
        <v>112624660</v>
      </c>
      <c r="E1199" s="8"/>
      <c r="F1199" s="9"/>
      <c r="I1199" s="10"/>
      <c r="J1199" s="5"/>
    </row>
    <row r="1200" spans="1:10">
      <c r="A1200" s="5"/>
      <c r="B1200" s="6"/>
      <c r="C1200" s="5"/>
      <c r="D1200" s="7"/>
      <c r="E1200" s="8"/>
      <c r="F1200" s="9"/>
      <c r="I1200" s="10"/>
      <c r="J1200" s="5"/>
    </row>
    <row r="1201" spans="1:10">
      <c r="A1201" s="5" t="s">
        <v>733</v>
      </c>
      <c r="B1201" s="6">
        <v>44944.873952083333</v>
      </c>
      <c r="C1201" s="5" t="s">
        <v>70</v>
      </c>
      <c r="D1201" s="7"/>
      <c r="E1201" s="8"/>
      <c r="G1201" s="9">
        <v>10415.07</v>
      </c>
      <c r="I1201" s="10" t="s">
        <v>10</v>
      </c>
      <c r="J1201" s="5" t="s">
        <v>80</v>
      </c>
    </row>
    <row r="1202" spans="1:10">
      <c r="A1202" s="5" t="s">
        <v>733</v>
      </c>
      <c r="B1202" s="6">
        <v>44944.873952083333</v>
      </c>
      <c r="C1202" s="5" t="s">
        <v>70</v>
      </c>
      <c r="D1202" s="7"/>
      <c r="E1202" s="8"/>
      <c r="G1202" s="9">
        <v>1053</v>
      </c>
      <c r="I1202" s="10" t="s">
        <v>10</v>
      </c>
      <c r="J1202" s="8" t="s">
        <v>73</v>
      </c>
    </row>
    <row r="1203" spans="1:10">
      <c r="A1203" s="5" t="s">
        <v>733</v>
      </c>
      <c r="B1203" s="6">
        <v>44944.873952083333</v>
      </c>
      <c r="C1203" s="5" t="s">
        <v>70</v>
      </c>
      <c r="D1203" s="7"/>
      <c r="E1203" s="8"/>
      <c r="G1203" s="9">
        <v>1164.5999999999999</v>
      </c>
      <c r="I1203" s="10" t="s">
        <v>10</v>
      </c>
      <c r="J1203" s="8" t="s">
        <v>99</v>
      </c>
    </row>
    <row r="1204" spans="1:10">
      <c r="A1204" s="5" t="s">
        <v>734</v>
      </c>
      <c r="B1204" s="6">
        <v>44944.873952083333</v>
      </c>
      <c r="C1204" s="5" t="s">
        <v>82</v>
      </c>
      <c r="D1204" s="15">
        <v>45133119186</v>
      </c>
      <c r="E1204" s="5" t="s">
        <v>83</v>
      </c>
      <c r="H1204" s="9">
        <v>11136</v>
      </c>
      <c r="I1204" s="5" t="s">
        <v>28</v>
      </c>
      <c r="J1204" s="5" t="s">
        <v>91</v>
      </c>
    </row>
    <row r="1205" spans="1:10">
      <c r="A1205" s="5" t="s">
        <v>734</v>
      </c>
      <c r="B1205" s="6">
        <v>44944.873952083333</v>
      </c>
      <c r="C1205" s="5" t="s">
        <v>82</v>
      </c>
      <c r="D1205" s="15">
        <v>45143487896</v>
      </c>
      <c r="E1205" s="5" t="s">
        <v>83</v>
      </c>
      <c r="H1205" s="9">
        <v>1381.68</v>
      </c>
      <c r="I1205" s="5" t="s">
        <v>28</v>
      </c>
      <c r="J1205" s="5" t="s">
        <v>91</v>
      </c>
    </row>
    <row r="1206" spans="1:10">
      <c r="A1206" s="5" t="s">
        <v>733</v>
      </c>
      <c r="B1206" s="6">
        <v>44944.873952083333</v>
      </c>
      <c r="C1206" s="5" t="s">
        <v>70</v>
      </c>
      <c r="D1206" s="7">
        <v>359805</v>
      </c>
      <c r="E1206" s="5" t="s">
        <v>89</v>
      </c>
      <c r="H1206" s="9">
        <v>121</v>
      </c>
      <c r="I1206" s="5" t="s">
        <v>28</v>
      </c>
      <c r="J1206" s="5" t="s">
        <v>91</v>
      </c>
    </row>
    <row r="1207" spans="1:10">
      <c r="A1207" s="5" t="s">
        <v>733</v>
      </c>
      <c r="B1207" s="6">
        <v>44944.873952083333</v>
      </c>
      <c r="C1207" s="5" t="s">
        <v>70</v>
      </c>
      <c r="D1207" s="7">
        <v>397765</v>
      </c>
      <c r="E1207" s="5" t="s">
        <v>89</v>
      </c>
      <c r="H1207" s="9">
        <v>433.4</v>
      </c>
      <c r="I1207" s="5" t="s">
        <v>28</v>
      </c>
      <c r="J1207" s="5" t="s">
        <v>91</v>
      </c>
    </row>
    <row r="1208" spans="1:10">
      <c r="A1208" s="5" t="s">
        <v>733</v>
      </c>
      <c r="B1208" s="6">
        <v>44944.873952083333</v>
      </c>
      <c r="C1208" s="5" t="s">
        <v>70</v>
      </c>
      <c r="D1208" s="7">
        <v>431515</v>
      </c>
      <c r="E1208" s="5" t="s">
        <v>89</v>
      </c>
      <c r="H1208" s="9">
        <v>21.63</v>
      </c>
      <c r="I1208" s="5" t="s">
        <v>28</v>
      </c>
      <c r="J1208" s="5" t="s">
        <v>91</v>
      </c>
    </row>
    <row r="1209" spans="1:10">
      <c r="A1209" s="5" t="s">
        <v>733</v>
      </c>
      <c r="B1209" s="6">
        <v>44944.873952083333</v>
      </c>
      <c r="C1209" s="5" t="s">
        <v>70</v>
      </c>
      <c r="D1209" s="15">
        <v>45113267201</v>
      </c>
      <c r="E1209" s="5" t="s">
        <v>83</v>
      </c>
      <c r="H1209" s="9">
        <v>1371</v>
      </c>
      <c r="I1209" s="5" t="s">
        <v>28</v>
      </c>
      <c r="J1209" s="5" t="s">
        <v>91</v>
      </c>
    </row>
    <row r="1210" spans="1:10">
      <c r="A1210" s="5" t="s">
        <v>733</v>
      </c>
      <c r="B1210" s="6">
        <v>44944.873952083333</v>
      </c>
      <c r="C1210" s="5" t="s">
        <v>70</v>
      </c>
      <c r="D1210" s="15">
        <v>19050394969</v>
      </c>
      <c r="E1210" s="5" t="s">
        <v>83</v>
      </c>
      <c r="H1210" s="9">
        <v>3132</v>
      </c>
      <c r="I1210" s="5" t="s">
        <v>28</v>
      </c>
      <c r="J1210" s="5" t="s">
        <v>91</v>
      </c>
    </row>
    <row r="1211" spans="1:10">
      <c r="A1211" s="5" t="s">
        <v>733</v>
      </c>
      <c r="B1211" s="6">
        <v>44944.873952083333</v>
      </c>
      <c r="C1211" s="5" t="s">
        <v>70</v>
      </c>
      <c r="D1211" s="15">
        <v>45133119182</v>
      </c>
      <c r="E1211" s="5" t="s">
        <v>83</v>
      </c>
      <c r="H1211" s="9">
        <v>8904</v>
      </c>
      <c r="I1211" s="5" t="s">
        <v>28</v>
      </c>
      <c r="J1211" s="5" t="s">
        <v>91</v>
      </c>
    </row>
    <row r="1212" spans="1:10">
      <c r="A1212" s="5" t="s">
        <v>733</v>
      </c>
      <c r="B1212" s="6">
        <v>44944.873952083333</v>
      </c>
      <c r="C1212" s="5" t="s">
        <v>70</v>
      </c>
      <c r="D1212" s="15">
        <v>45123249589</v>
      </c>
      <c r="E1212" s="5" t="s">
        <v>83</v>
      </c>
      <c r="H1212" s="9">
        <v>379.98</v>
      </c>
      <c r="I1212" s="5" t="s">
        <v>28</v>
      </c>
      <c r="J1212" s="5" t="s">
        <v>91</v>
      </c>
    </row>
    <row r="1213" spans="1:10">
      <c r="A1213" s="5" t="s">
        <v>733</v>
      </c>
      <c r="B1213" s="6">
        <v>44944.873952083333</v>
      </c>
      <c r="C1213" s="5" t="s">
        <v>70</v>
      </c>
      <c r="D1213" s="15">
        <v>45143486352</v>
      </c>
      <c r="E1213" s="5" t="s">
        <v>83</v>
      </c>
      <c r="H1213" s="9">
        <v>1212</v>
      </c>
      <c r="I1213" s="5" t="s">
        <v>28</v>
      </c>
      <c r="J1213" s="5" t="s">
        <v>91</v>
      </c>
    </row>
    <row r="1214" spans="1:10">
      <c r="A1214" s="5" t="s">
        <v>733</v>
      </c>
      <c r="B1214" s="6">
        <v>44944.873952083333</v>
      </c>
      <c r="C1214" s="5" t="s">
        <v>70</v>
      </c>
      <c r="D1214" s="15">
        <v>45153113155</v>
      </c>
      <c r="E1214" s="5" t="s">
        <v>83</v>
      </c>
      <c r="H1214" s="9">
        <v>440</v>
      </c>
      <c r="I1214" s="5" t="s">
        <v>28</v>
      </c>
      <c r="J1214" s="5" t="s">
        <v>91</v>
      </c>
    </row>
    <row r="1215" spans="1:10">
      <c r="A1215" s="5" t="s">
        <v>733</v>
      </c>
      <c r="B1215" s="6">
        <v>44944.873952083333</v>
      </c>
      <c r="C1215" s="5" t="s">
        <v>70</v>
      </c>
      <c r="D1215" s="15">
        <v>52416731091</v>
      </c>
      <c r="E1215" s="5" t="s">
        <v>83</v>
      </c>
      <c r="H1215" s="9">
        <v>374.4</v>
      </c>
      <c r="I1215" s="5" t="s">
        <v>28</v>
      </c>
      <c r="J1215" s="5" t="s">
        <v>91</v>
      </c>
    </row>
    <row r="1216" spans="1:10">
      <c r="A1216" s="5" t="s">
        <v>733</v>
      </c>
      <c r="B1216" s="6">
        <v>44944.873952083333</v>
      </c>
      <c r="C1216" s="5" t="s">
        <v>70</v>
      </c>
      <c r="D1216" s="15">
        <v>45163207191</v>
      </c>
      <c r="E1216" s="5" t="s">
        <v>83</v>
      </c>
      <c r="H1216" s="9">
        <v>409.8</v>
      </c>
      <c r="I1216" s="5" t="s">
        <v>28</v>
      </c>
      <c r="J1216" s="5" t="s">
        <v>91</v>
      </c>
    </row>
    <row r="1217" spans="1:10">
      <c r="A1217" s="5" t="s">
        <v>733</v>
      </c>
      <c r="B1217" s="6">
        <v>44944.873952083333</v>
      </c>
      <c r="C1217" s="5" t="s">
        <v>70</v>
      </c>
      <c r="D1217" s="15">
        <v>45153113280</v>
      </c>
      <c r="E1217" s="5" t="s">
        <v>83</v>
      </c>
      <c r="H1217" s="9">
        <v>960</v>
      </c>
      <c r="I1217" s="5" t="s">
        <v>28</v>
      </c>
      <c r="J1217" s="5" t="s">
        <v>91</v>
      </c>
    </row>
    <row r="1218" spans="1:10">
      <c r="A1218" s="5" t="s">
        <v>733</v>
      </c>
      <c r="B1218" s="6">
        <v>44944.873952083333</v>
      </c>
      <c r="C1218" s="5" t="s">
        <v>70</v>
      </c>
      <c r="D1218" s="7">
        <v>366095</v>
      </c>
      <c r="E1218" s="5" t="s">
        <v>89</v>
      </c>
      <c r="H1218" s="9">
        <v>4303.3999999999996</v>
      </c>
      <c r="I1218" s="5" t="s">
        <v>28</v>
      </c>
      <c r="J1218" s="5" t="s">
        <v>91</v>
      </c>
    </row>
    <row r="1219" spans="1:10">
      <c r="A1219" s="5" t="s">
        <v>733</v>
      </c>
      <c r="B1219" s="6">
        <v>44944.873952083333</v>
      </c>
      <c r="C1219" s="5" t="s">
        <v>70</v>
      </c>
      <c r="D1219" s="7">
        <v>483064</v>
      </c>
      <c r="E1219" s="5" t="s">
        <v>89</v>
      </c>
      <c r="H1219" s="9">
        <v>614.84</v>
      </c>
      <c r="I1219" s="5" t="s">
        <v>28</v>
      </c>
      <c r="J1219" s="5" t="s">
        <v>91</v>
      </c>
    </row>
    <row r="1220" spans="1:10">
      <c r="A1220" s="5" t="s">
        <v>733</v>
      </c>
      <c r="B1220" s="6">
        <v>44944.873952083333</v>
      </c>
      <c r="C1220" s="5" t="s">
        <v>70</v>
      </c>
      <c r="D1220" s="15">
        <v>45143485585</v>
      </c>
      <c r="E1220" s="5" t="s">
        <v>83</v>
      </c>
      <c r="H1220" s="9">
        <v>322.45</v>
      </c>
      <c r="I1220" s="5" t="s">
        <v>28</v>
      </c>
      <c r="J1220" s="5" t="s">
        <v>91</v>
      </c>
    </row>
    <row r="1221" spans="1:10">
      <c r="A1221" s="5" t="s">
        <v>733</v>
      </c>
      <c r="B1221" s="6">
        <v>44944.873952083333</v>
      </c>
      <c r="C1221" s="5" t="s">
        <v>70</v>
      </c>
      <c r="D1221" s="15">
        <v>45163206855</v>
      </c>
      <c r="E1221" s="5" t="s">
        <v>83</v>
      </c>
      <c r="H1221" s="9">
        <v>321.77999999999997</v>
      </c>
      <c r="I1221" s="5" t="s">
        <v>28</v>
      </c>
      <c r="J1221" s="5" t="s">
        <v>91</v>
      </c>
    </row>
    <row r="1222" spans="1:10">
      <c r="A1222" s="5" t="s">
        <v>733</v>
      </c>
      <c r="B1222" s="6">
        <v>44944.873952083333</v>
      </c>
      <c r="C1222" s="5" t="s">
        <v>70</v>
      </c>
      <c r="D1222" s="7">
        <v>3092070052</v>
      </c>
      <c r="E1222" s="8" t="s">
        <v>90</v>
      </c>
      <c r="H1222" s="9">
        <v>35000</v>
      </c>
      <c r="I1222" s="5" t="s">
        <v>28</v>
      </c>
      <c r="J1222" s="5" t="s">
        <v>80</v>
      </c>
    </row>
    <row r="1223" spans="1:10">
      <c r="A1223" s="5" t="s">
        <v>733</v>
      </c>
      <c r="B1223" s="6">
        <v>44944.873952083333</v>
      </c>
      <c r="C1223" s="5" t="s">
        <v>70</v>
      </c>
      <c r="D1223" s="15">
        <v>45123249479</v>
      </c>
      <c r="E1223" s="5" t="s">
        <v>83</v>
      </c>
      <c r="H1223" s="9">
        <v>6419.2</v>
      </c>
      <c r="I1223" s="5" t="s">
        <v>28</v>
      </c>
      <c r="J1223" s="5" t="s">
        <v>80</v>
      </c>
    </row>
    <row r="1224" spans="1:10">
      <c r="A1224" s="5" t="s">
        <v>733</v>
      </c>
      <c r="B1224" s="6">
        <v>44944.873952083333</v>
      </c>
      <c r="C1224" s="5" t="s">
        <v>70</v>
      </c>
      <c r="D1224" s="15">
        <v>45143486092</v>
      </c>
      <c r="E1224" s="5" t="s">
        <v>83</v>
      </c>
      <c r="H1224" s="9">
        <v>4966.58</v>
      </c>
      <c r="I1224" s="5" t="s">
        <v>28</v>
      </c>
      <c r="J1224" s="5" t="s">
        <v>80</v>
      </c>
    </row>
    <row r="1225" spans="1:10">
      <c r="A1225" s="5" t="s">
        <v>733</v>
      </c>
      <c r="B1225" s="6">
        <v>44944.873952083333</v>
      </c>
      <c r="C1225" s="5" t="s">
        <v>70</v>
      </c>
      <c r="D1225" s="15">
        <v>45173179438</v>
      </c>
      <c r="E1225" s="5" t="s">
        <v>83</v>
      </c>
      <c r="H1225" s="9">
        <v>904.8</v>
      </c>
      <c r="I1225" s="5" t="s">
        <v>28</v>
      </c>
      <c r="J1225" s="5" t="s">
        <v>80</v>
      </c>
    </row>
    <row r="1226" spans="1:10">
      <c r="A1226" s="5" t="s">
        <v>733</v>
      </c>
      <c r="B1226" s="6">
        <v>44944.873952083333</v>
      </c>
      <c r="C1226" s="5" t="s">
        <v>70</v>
      </c>
      <c r="D1226" s="15">
        <v>45143486094</v>
      </c>
      <c r="E1226" s="5" t="s">
        <v>83</v>
      </c>
      <c r="H1226" s="9">
        <v>2868.53</v>
      </c>
      <c r="I1226" s="5" t="s">
        <v>28</v>
      </c>
      <c r="J1226" s="5" t="s">
        <v>80</v>
      </c>
    </row>
    <row r="1227" spans="1:10">
      <c r="A1227" s="5" t="s">
        <v>733</v>
      </c>
      <c r="B1227" s="6">
        <v>44944.873952083333</v>
      </c>
      <c r="C1227" s="5" t="s">
        <v>70</v>
      </c>
      <c r="D1227" s="15">
        <v>45143486632</v>
      </c>
      <c r="E1227" s="5" t="s">
        <v>83</v>
      </c>
      <c r="H1227" s="9">
        <v>42833.63</v>
      </c>
      <c r="I1227" s="5" t="s">
        <v>28</v>
      </c>
      <c r="J1227" s="5" t="s">
        <v>80</v>
      </c>
    </row>
    <row r="1228" spans="1:10">
      <c r="A1228" s="5" t="s">
        <v>733</v>
      </c>
      <c r="B1228" s="6">
        <v>44944.873952083333</v>
      </c>
      <c r="C1228" s="5" t="s">
        <v>70</v>
      </c>
      <c r="D1228" s="15">
        <v>45123249729</v>
      </c>
      <c r="E1228" s="5" t="s">
        <v>83</v>
      </c>
      <c r="H1228" s="9">
        <v>2017.3</v>
      </c>
      <c r="I1228" s="5" t="s">
        <v>28</v>
      </c>
      <c r="J1228" s="5" t="s">
        <v>80</v>
      </c>
    </row>
    <row r="1229" spans="1:10">
      <c r="A1229" s="5" t="s">
        <v>733</v>
      </c>
      <c r="B1229" s="6">
        <v>44944.873952083333</v>
      </c>
      <c r="C1229" s="5" t="s">
        <v>70</v>
      </c>
      <c r="D1229" s="15">
        <v>45173179528</v>
      </c>
      <c r="E1229" s="5" t="s">
        <v>83</v>
      </c>
      <c r="H1229" s="9">
        <v>384.46</v>
      </c>
      <c r="I1229" s="5" t="s">
        <v>28</v>
      </c>
      <c r="J1229" s="5" t="s">
        <v>80</v>
      </c>
    </row>
    <row r="1230" spans="1:10">
      <c r="A1230" s="5" t="s">
        <v>733</v>
      </c>
      <c r="B1230" s="6">
        <v>44944.873952083333</v>
      </c>
      <c r="C1230" s="5" t="s">
        <v>70</v>
      </c>
      <c r="D1230" s="15">
        <v>45123250821</v>
      </c>
      <c r="E1230" s="5" t="s">
        <v>83</v>
      </c>
      <c r="H1230" s="9">
        <v>1170</v>
      </c>
      <c r="I1230" s="5" t="s">
        <v>28</v>
      </c>
      <c r="J1230" s="5" t="s">
        <v>80</v>
      </c>
    </row>
    <row r="1231" spans="1:10">
      <c r="A1231" s="5" t="s">
        <v>733</v>
      </c>
      <c r="B1231" s="6">
        <v>44944.873952083333</v>
      </c>
      <c r="C1231" s="5" t="s">
        <v>70</v>
      </c>
      <c r="D1231" s="15">
        <v>45133120208</v>
      </c>
      <c r="E1231" s="5" t="s">
        <v>83</v>
      </c>
      <c r="H1231" s="9">
        <v>17640</v>
      </c>
      <c r="I1231" s="5" t="s">
        <v>28</v>
      </c>
      <c r="J1231" s="5" t="s">
        <v>80</v>
      </c>
    </row>
    <row r="1232" spans="1:10">
      <c r="A1232" s="5" t="s">
        <v>733</v>
      </c>
      <c r="B1232" s="6">
        <v>44944.873952083333</v>
      </c>
      <c r="C1232" s="5" t="s">
        <v>70</v>
      </c>
      <c r="D1232" s="15">
        <v>45163207994</v>
      </c>
      <c r="E1232" s="5" t="s">
        <v>83</v>
      </c>
      <c r="H1232" s="9">
        <v>5029.41</v>
      </c>
      <c r="I1232" s="5" t="s">
        <v>28</v>
      </c>
      <c r="J1232" s="5" t="s">
        <v>80</v>
      </c>
    </row>
    <row r="1233" spans="1:10">
      <c r="A1233" s="5" t="s">
        <v>733</v>
      </c>
      <c r="B1233" s="6">
        <v>44944.873952083333</v>
      </c>
      <c r="C1233" s="5" t="s">
        <v>70</v>
      </c>
      <c r="D1233" s="15">
        <v>45173180628</v>
      </c>
      <c r="E1233" s="5" t="s">
        <v>83</v>
      </c>
      <c r="H1233" s="9">
        <v>6290.61</v>
      </c>
      <c r="I1233" s="5" t="s">
        <v>28</v>
      </c>
      <c r="J1233" s="5" t="s">
        <v>80</v>
      </c>
    </row>
    <row r="1234" spans="1:10">
      <c r="A1234" s="5" t="s">
        <v>733</v>
      </c>
      <c r="B1234" s="6">
        <v>44944.873952083333</v>
      </c>
      <c r="C1234" s="5" t="s">
        <v>70</v>
      </c>
      <c r="D1234" s="15">
        <v>52516691027</v>
      </c>
      <c r="E1234" s="5" t="s">
        <v>83</v>
      </c>
      <c r="H1234" s="9">
        <v>708.05</v>
      </c>
      <c r="I1234" s="5" t="s">
        <v>28</v>
      </c>
      <c r="J1234" s="5" t="s">
        <v>80</v>
      </c>
    </row>
    <row r="1235" spans="1:10">
      <c r="A1235" s="5" t="s">
        <v>733</v>
      </c>
      <c r="B1235" s="6">
        <v>44944.873952083333</v>
      </c>
      <c r="C1235" s="5" t="s">
        <v>70</v>
      </c>
      <c r="D1235" s="15">
        <v>52516691027</v>
      </c>
      <c r="E1235" s="5" t="s">
        <v>83</v>
      </c>
      <c r="H1235" s="9">
        <v>551.25</v>
      </c>
      <c r="I1235" s="5" t="s">
        <v>28</v>
      </c>
      <c r="J1235" s="5" t="s">
        <v>80</v>
      </c>
    </row>
    <row r="1236" spans="1:10">
      <c r="A1236" s="5" t="s">
        <v>733</v>
      </c>
      <c r="B1236" s="6">
        <v>44944.873952083333</v>
      </c>
      <c r="C1236" s="5" t="s">
        <v>70</v>
      </c>
      <c r="D1236" s="15">
        <v>52516691027</v>
      </c>
      <c r="E1236" s="5" t="s">
        <v>83</v>
      </c>
      <c r="H1236" s="9">
        <v>354.27</v>
      </c>
      <c r="I1236" s="5" t="s">
        <v>28</v>
      </c>
      <c r="J1236" s="5" t="s">
        <v>80</v>
      </c>
    </row>
    <row r="1237" spans="1:10">
      <c r="A1237" s="5" t="s">
        <v>733</v>
      </c>
      <c r="B1237" s="6">
        <v>44944.873952083333</v>
      </c>
      <c r="C1237" s="5" t="s">
        <v>70</v>
      </c>
      <c r="D1237" s="15">
        <v>52516691027</v>
      </c>
      <c r="E1237" s="5" t="s">
        <v>83</v>
      </c>
      <c r="H1237" s="9">
        <v>131.32</v>
      </c>
      <c r="I1237" s="5" t="s">
        <v>28</v>
      </c>
      <c r="J1237" s="5" t="s">
        <v>80</v>
      </c>
    </row>
    <row r="1238" spans="1:10">
      <c r="A1238" s="5" t="s">
        <v>733</v>
      </c>
      <c r="B1238" s="6">
        <v>44944.873952083333</v>
      </c>
      <c r="C1238" s="5" t="s">
        <v>70</v>
      </c>
      <c r="D1238" s="15">
        <v>45123251273</v>
      </c>
      <c r="E1238" s="5" t="s">
        <v>83</v>
      </c>
      <c r="H1238" s="9">
        <v>2000</v>
      </c>
      <c r="I1238" s="5" t="s">
        <v>28</v>
      </c>
      <c r="J1238" s="5" t="s">
        <v>87</v>
      </c>
    </row>
    <row r="1239" spans="1:10">
      <c r="A1239" s="5" t="s">
        <v>733</v>
      </c>
      <c r="B1239" s="6">
        <v>44944.873952083333</v>
      </c>
      <c r="C1239" s="5" t="s">
        <v>70</v>
      </c>
      <c r="D1239" s="7">
        <v>330189</v>
      </c>
      <c r="E1239" s="5" t="s">
        <v>89</v>
      </c>
      <c r="H1239" s="9">
        <v>397.99</v>
      </c>
      <c r="I1239" s="5" t="s">
        <v>28</v>
      </c>
      <c r="J1239" s="5" t="s">
        <v>91</v>
      </c>
    </row>
    <row r="1240" spans="1:10">
      <c r="A1240" s="5" t="s">
        <v>733</v>
      </c>
      <c r="B1240" s="6">
        <v>44944.873952083333</v>
      </c>
      <c r="C1240" s="5" t="s">
        <v>70</v>
      </c>
      <c r="D1240" s="7">
        <v>117916</v>
      </c>
      <c r="E1240" s="5" t="s">
        <v>89</v>
      </c>
      <c r="H1240" s="9">
        <v>974.71</v>
      </c>
      <c r="I1240" s="5" t="s">
        <v>28</v>
      </c>
      <c r="J1240" s="5" t="s">
        <v>91</v>
      </c>
    </row>
    <row r="1241" spans="1:10">
      <c r="A1241" s="5" t="s">
        <v>733</v>
      </c>
      <c r="B1241" s="6">
        <v>44944.873952083333</v>
      </c>
      <c r="C1241" s="5" t="s">
        <v>70</v>
      </c>
      <c r="D1241" s="15">
        <v>45113268650</v>
      </c>
      <c r="E1241" s="5" t="s">
        <v>83</v>
      </c>
      <c r="H1241" s="9">
        <v>657.22</v>
      </c>
      <c r="I1241" s="5" t="s">
        <v>28</v>
      </c>
      <c r="J1241" s="5" t="s">
        <v>91</v>
      </c>
    </row>
    <row r="1242" spans="1:10">
      <c r="A1242" s="5" t="s">
        <v>733</v>
      </c>
      <c r="B1242" s="6">
        <v>44944.873952083333</v>
      </c>
      <c r="C1242" s="5" t="s">
        <v>70</v>
      </c>
      <c r="D1242" s="15">
        <v>45153114014</v>
      </c>
      <c r="E1242" s="5" t="s">
        <v>83</v>
      </c>
      <c r="H1242" s="9">
        <v>548.4</v>
      </c>
      <c r="I1242" s="5" t="s">
        <v>28</v>
      </c>
      <c r="J1242" s="5" t="s">
        <v>91</v>
      </c>
    </row>
    <row r="1243" spans="1:10">
      <c r="A1243" s="5" t="s">
        <v>733</v>
      </c>
      <c r="B1243" s="6">
        <v>44944.873952083333</v>
      </c>
      <c r="C1243" s="5" t="s">
        <v>70</v>
      </c>
      <c r="D1243" s="15">
        <v>45153114073</v>
      </c>
      <c r="E1243" s="5" t="s">
        <v>83</v>
      </c>
      <c r="H1243" s="9">
        <v>333.6</v>
      </c>
      <c r="I1243" s="5" t="s">
        <v>28</v>
      </c>
      <c r="J1243" s="5" t="s">
        <v>91</v>
      </c>
    </row>
    <row r="1244" spans="1:10">
      <c r="A1244" s="5" t="s">
        <v>733</v>
      </c>
      <c r="B1244" s="6">
        <v>44944.873952083333</v>
      </c>
      <c r="C1244" s="5" t="s">
        <v>70</v>
      </c>
      <c r="D1244" s="15">
        <v>45113268742</v>
      </c>
      <c r="E1244" s="5" t="s">
        <v>83</v>
      </c>
      <c r="H1244" s="9">
        <v>10459.86</v>
      </c>
      <c r="I1244" s="5" t="s">
        <v>28</v>
      </c>
      <c r="J1244" s="5" t="s">
        <v>91</v>
      </c>
    </row>
    <row r="1245" spans="1:10">
      <c r="A1245" s="5" t="s">
        <v>733</v>
      </c>
      <c r="B1245" s="6">
        <v>44944.873952083333</v>
      </c>
      <c r="C1245" s="5" t="s">
        <v>70</v>
      </c>
      <c r="D1245" s="15">
        <v>45113268979</v>
      </c>
      <c r="E1245" s="5" t="s">
        <v>83</v>
      </c>
      <c r="H1245" s="9">
        <v>686.03</v>
      </c>
      <c r="I1245" s="5" t="s">
        <v>28</v>
      </c>
      <c r="J1245" s="5" t="s">
        <v>91</v>
      </c>
    </row>
    <row r="1246" spans="1:10">
      <c r="A1246" s="5" t="s">
        <v>733</v>
      </c>
      <c r="B1246" s="6">
        <v>44944.873952083333</v>
      </c>
      <c r="C1246" s="5" t="s">
        <v>70</v>
      </c>
      <c r="D1246" s="15">
        <v>45113268984</v>
      </c>
      <c r="E1246" s="5" t="s">
        <v>83</v>
      </c>
      <c r="H1246" s="9">
        <v>666.56</v>
      </c>
      <c r="I1246" s="5" t="s">
        <v>28</v>
      </c>
      <c r="J1246" s="5" t="s">
        <v>91</v>
      </c>
    </row>
    <row r="1247" spans="1:10">
      <c r="A1247" s="5" t="s">
        <v>733</v>
      </c>
      <c r="B1247" s="6">
        <v>44944.873952083333</v>
      </c>
      <c r="C1247" s="5" t="s">
        <v>70</v>
      </c>
      <c r="D1247" s="15">
        <v>45123251139</v>
      </c>
      <c r="E1247" s="5" t="s">
        <v>83</v>
      </c>
      <c r="H1247" s="9">
        <v>296.72000000000003</v>
      </c>
      <c r="I1247" s="5" t="s">
        <v>28</v>
      </c>
      <c r="J1247" s="5" t="s">
        <v>91</v>
      </c>
    </row>
    <row r="1248" spans="1:10">
      <c r="A1248" s="5" t="s">
        <v>733</v>
      </c>
      <c r="B1248" s="6">
        <v>44944.873952083333</v>
      </c>
      <c r="C1248" s="5" t="s">
        <v>70</v>
      </c>
      <c r="D1248" s="15">
        <v>45143487716</v>
      </c>
      <c r="E1248" s="5" t="s">
        <v>83</v>
      </c>
      <c r="H1248" s="9">
        <v>98.98</v>
      </c>
      <c r="I1248" s="5" t="s">
        <v>28</v>
      </c>
      <c r="J1248" s="5" t="s">
        <v>91</v>
      </c>
    </row>
    <row r="1249" spans="1:10">
      <c r="A1249" s="5" t="s">
        <v>733</v>
      </c>
      <c r="B1249" s="6">
        <v>44944.873952083333</v>
      </c>
      <c r="C1249" s="5" t="s">
        <v>70</v>
      </c>
      <c r="D1249" s="15">
        <v>45123251209</v>
      </c>
      <c r="E1249" s="5" t="s">
        <v>83</v>
      </c>
      <c r="H1249" s="9">
        <v>823.49</v>
      </c>
      <c r="I1249" s="5" t="s">
        <v>28</v>
      </c>
      <c r="J1249" s="5" t="s">
        <v>91</v>
      </c>
    </row>
    <row r="1250" spans="1:10">
      <c r="A1250" s="5" t="s">
        <v>733</v>
      </c>
      <c r="B1250" s="6">
        <v>44944.873952083333</v>
      </c>
      <c r="C1250" s="5" t="s">
        <v>70</v>
      </c>
      <c r="D1250" s="15">
        <v>45163208560</v>
      </c>
      <c r="E1250" s="5" t="s">
        <v>83</v>
      </c>
      <c r="H1250" s="9">
        <v>390</v>
      </c>
      <c r="I1250" s="5" t="s">
        <v>28</v>
      </c>
      <c r="J1250" s="5" t="s">
        <v>91</v>
      </c>
    </row>
    <row r="1251" spans="1:10">
      <c r="A1251" s="5" t="s">
        <v>733</v>
      </c>
      <c r="B1251" s="6">
        <v>44944.873952083333</v>
      </c>
      <c r="C1251" s="5" t="s">
        <v>70</v>
      </c>
      <c r="D1251" s="15">
        <v>45153114644</v>
      </c>
      <c r="E1251" s="5" t="s">
        <v>83</v>
      </c>
      <c r="H1251" s="9">
        <v>846.48</v>
      </c>
      <c r="I1251" s="5" t="s">
        <v>28</v>
      </c>
      <c r="J1251" s="5" t="s">
        <v>91</v>
      </c>
    </row>
    <row r="1252" spans="1:10">
      <c r="A1252" s="5" t="s">
        <v>733</v>
      </c>
      <c r="B1252" s="6">
        <v>44944.873952083333</v>
      </c>
      <c r="C1252" s="5" t="s">
        <v>70</v>
      </c>
      <c r="D1252" s="15">
        <v>45123251380</v>
      </c>
      <c r="E1252" s="5" t="s">
        <v>83</v>
      </c>
      <c r="H1252" s="9">
        <v>605.41999999999996</v>
      </c>
      <c r="I1252" s="5" t="s">
        <v>28</v>
      </c>
      <c r="J1252" s="5" t="s">
        <v>91</v>
      </c>
    </row>
    <row r="1253" spans="1:10">
      <c r="A1253" s="5" t="s">
        <v>733</v>
      </c>
      <c r="B1253" s="6">
        <v>44944.873952083333</v>
      </c>
      <c r="C1253" s="5" t="s">
        <v>70</v>
      </c>
      <c r="D1253" s="15">
        <v>52716666881</v>
      </c>
      <c r="E1253" s="5" t="s">
        <v>83</v>
      </c>
      <c r="H1253" s="9">
        <v>524.04</v>
      </c>
      <c r="I1253" s="5" t="s">
        <v>28</v>
      </c>
      <c r="J1253" s="5" t="s">
        <v>91</v>
      </c>
    </row>
    <row r="1254" spans="1:10">
      <c r="A1254" s="5" t="s">
        <v>733</v>
      </c>
      <c r="B1254" s="6">
        <v>44944.873952083333</v>
      </c>
      <c r="C1254" s="5" t="s">
        <v>70</v>
      </c>
      <c r="D1254" s="7">
        <v>315180</v>
      </c>
      <c r="E1254" s="5" t="s">
        <v>89</v>
      </c>
      <c r="H1254" s="9">
        <v>1504.6</v>
      </c>
      <c r="I1254" s="5" t="s">
        <v>28</v>
      </c>
      <c r="J1254" s="8" t="s">
        <v>92</v>
      </c>
    </row>
    <row r="1255" spans="1:10">
      <c r="A1255" s="5" t="s">
        <v>733</v>
      </c>
      <c r="B1255" s="6">
        <v>44944.873952083333</v>
      </c>
      <c r="C1255" s="5" t="s">
        <v>70</v>
      </c>
      <c r="D1255" s="15">
        <v>45143487431</v>
      </c>
      <c r="E1255" s="5" t="s">
        <v>83</v>
      </c>
      <c r="H1255" s="9">
        <v>206.59</v>
      </c>
      <c r="I1255" s="5" t="s">
        <v>28</v>
      </c>
      <c r="J1255" s="5" t="s">
        <v>91</v>
      </c>
    </row>
    <row r="1256" spans="1:10">
      <c r="A1256" s="5" t="s">
        <v>733</v>
      </c>
      <c r="B1256" s="6">
        <v>44944.873952083333</v>
      </c>
      <c r="C1256" s="5" t="s">
        <v>70</v>
      </c>
      <c r="D1256" s="15">
        <v>45133120882</v>
      </c>
      <c r="E1256" s="5" t="s">
        <v>83</v>
      </c>
      <c r="H1256" s="9">
        <v>604.76</v>
      </c>
      <c r="I1256" s="5" t="s">
        <v>28</v>
      </c>
      <c r="J1256" s="5" t="s">
        <v>91</v>
      </c>
    </row>
    <row r="1257" spans="1:10">
      <c r="A1257" s="5" t="s">
        <v>733</v>
      </c>
      <c r="B1257" s="6">
        <v>44944.873952083333</v>
      </c>
      <c r="C1257" s="5" t="s">
        <v>70</v>
      </c>
      <c r="D1257" s="15">
        <v>45113269517</v>
      </c>
      <c r="E1257" s="5" t="s">
        <v>83</v>
      </c>
      <c r="H1257" s="9">
        <v>248</v>
      </c>
      <c r="I1257" s="5" t="s">
        <v>28</v>
      </c>
      <c r="J1257" s="5" t="s">
        <v>91</v>
      </c>
    </row>
    <row r="1258" spans="1:10">
      <c r="A1258" s="5" t="s">
        <v>733</v>
      </c>
      <c r="B1258" s="6">
        <v>44944.873952083333</v>
      </c>
      <c r="C1258" s="5" t="s">
        <v>70</v>
      </c>
      <c r="D1258" s="15">
        <v>45113269540</v>
      </c>
      <c r="E1258" s="5" t="s">
        <v>83</v>
      </c>
      <c r="H1258" s="9">
        <v>196.98</v>
      </c>
      <c r="I1258" s="5" t="s">
        <v>28</v>
      </c>
      <c r="J1258" s="5" t="s">
        <v>91</v>
      </c>
    </row>
    <row r="1259" spans="1:10">
      <c r="A1259" s="5" t="s">
        <v>733</v>
      </c>
      <c r="B1259" s="6">
        <v>44944.873952083333</v>
      </c>
      <c r="C1259" s="5" t="s">
        <v>70</v>
      </c>
      <c r="D1259" s="7">
        <v>170530</v>
      </c>
      <c r="E1259" s="5" t="s">
        <v>88</v>
      </c>
      <c r="H1259" s="9">
        <v>99782.5</v>
      </c>
      <c r="I1259" s="5" t="s">
        <v>28</v>
      </c>
      <c r="J1259" s="5" t="s">
        <v>87</v>
      </c>
    </row>
    <row r="1260" spans="1:10">
      <c r="A1260" s="5" t="s">
        <v>733</v>
      </c>
      <c r="B1260" s="6">
        <v>44944.873952083333</v>
      </c>
      <c r="C1260" s="5" t="s">
        <v>70</v>
      </c>
      <c r="D1260" s="7">
        <v>170511</v>
      </c>
      <c r="E1260" s="5" t="s">
        <v>93</v>
      </c>
      <c r="H1260" s="9">
        <v>2088</v>
      </c>
      <c r="I1260" s="5" t="s">
        <v>28</v>
      </c>
      <c r="J1260" s="5" t="s">
        <v>87</v>
      </c>
    </row>
    <row r="1261" spans="1:10">
      <c r="A1261" s="5" t="s">
        <v>733</v>
      </c>
      <c r="B1261" s="6">
        <v>44944.873952083333</v>
      </c>
      <c r="C1261" s="5" t="s">
        <v>70</v>
      </c>
      <c r="D1261" s="15">
        <v>297501005780008</v>
      </c>
      <c r="E1261" s="5" t="s">
        <v>85</v>
      </c>
      <c r="H1261" s="9">
        <v>20000</v>
      </c>
      <c r="I1261" s="5" t="s">
        <v>28</v>
      </c>
      <c r="J1261" s="5" t="s">
        <v>86</v>
      </c>
    </row>
    <row r="1262" spans="1:10">
      <c r="A1262" s="5" t="s">
        <v>733</v>
      </c>
      <c r="B1262" s="6">
        <v>44944.873952083333</v>
      </c>
      <c r="C1262" s="5" t="s">
        <v>70</v>
      </c>
      <c r="D1262" s="7">
        <v>412287</v>
      </c>
      <c r="E1262" s="5" t="s">
        <v>83</v>
      </c>
      <c r="H1262" s="9">
        <v>102685.6</v>
      </c>
      <c r="I1262" s="5" t="s">
        <v>28</v>
      </c>
      <c r="J1262" s="5" t="s">
        <v>86</v>
      </c>
    </row>
    <row r="1263" spans="1:10">
      <c r="A1263" s="5" t="s">
        <v>733</v>
      </c>
      <c r="B1263" s="6">
        <v>44944.873952083333</v>
      </c>
      <c r="C1263" s="5" t="s">
        <v>70</v>
      </c>
      <c r="D1263" s="7">
        <v>417010</v>
      </c>
      <c r="E1263" s="8" t="s">
        <v>274</v>
      </c>
      <c r="H1263" s="9">
        <v>43633.910400000001</v>
      </c>
      <c r="I1263" s="5" t="s">
        <v>28</v>
      </c>
      <c r="J1263" s="5" t="s">
        <v>86</v>
      </c>
    </row>
    <row r="1264" spans="1:10">
      <c r="A1264" s="5" t="s">
        <v>733</v>
      </c>
      <c r="B1264" s="6">
        <v>44944.873952083333</v>
      </c>
      <c r="C1264" s="5" t="s">
        <v>70</v>
      </c>
      <c r="D1264" s="15">
        <v>295401006780017</v>
      </c>
      <c r="E1264" s="5" t="s">
        <v>85</v>
      </c>
      <c r="H1264" s="9">
        <v>108571.75</v>
      </c>
      <c r="I1264" s="5" t="s">
        <v>28</v>
      </c>
      <c r="J1264" s="8" t="s">
        <v>92</v>
      </c>
    </row>
    <row r="1265" spans="1:10">
      <c r="A1265" s="5" t="s">
        <v>733</v>
      </c>
      <c r="B1265" s="6">
        <v>44944.873952083333</v>
      </c>
      <c r="C1265" s="5" t="s">
        <v>70</v>
      </c>
      <c r="D1265" s="7"/>
      <c r="E1265" s="8"/>
      <c r="F1265" s="9">
        <v>25444.7</v>
      </c>
      <c r="I1265" s="10" t="s">
        <v>9</v>
      </c>
      <c r="J1265" s="8" t="s">
        <v>71</v>
      </c>
    </row>
    <row r="1266" spans="1:10">
      <c r="A1266" s="5" t="s">
        <v>733</v>
      </c>
      <c r="B1266" s="6">
        <v>44944.873952083333</v>
      </c>
      <c r="C1266" s="5" t="s">
        <v>70</v>
      </c>
      <c r="D1266" s="7"/>
      <c r="E1266" s="8"/>
      <c r="F1266" s="9">
        <v>24487.599999999999</v>
      </c>
      <c r="I1266" s="10" t="s">
        <v>9</v>
      </c>
      <c r="J1266" s="5" t="s">
        <v>72</v>
      </c>
    </row>
    <row r="1267" spans="1:10">
      <c r="A1267" s="5" t="s">
        <v>733</v>
      </c>
      <c r="B1267" s="6">
        <v>44944.873952083333</v>
      </c>
      <c r="C1267" s="5" t="s">
        <v>70</v>
      </c>
      <c r="D1267" s="7"/>
      <c r="E1267" s="8"/>
      <c r="F1267" s="9">
        <v>7244.2</v>
      </c>
      <c r="I1267" s="10" t="s">
        <v>9</v>
      </c>
      <c r="J1267" s="5" t="s">
        <v>96</v>
      </c>
    </row>
    <row r="1268" spans="1:10">
      <c r="A1268" s="5" t="s">
        <v>733</v>
      </c>
      <c r="B1268" s="6">
        <v>44944.873952083333</v>
      </c>
      <c r="C1268" s="5" t="s">
        <v>70</v>
      </c>
      <c r="D1268" s="7"/>
      <c r="E1268" s="8"/>
      <c r="F1268" s="9">
        <v>13298.1</v>
      </c>
      <c r="I1268" s="10" t="s">
        <v>9</v>
      </c>
      <c r="J1268" s="8" t="s">
        <v>97</v>
      </c>
    </row>
    <row r="1269" spans="1:10">
      <c r="A1269" s="5" t="s">
        <v>733</v>
      </c>
      <c r="B1269" s="6">
        <v>44944.873952083333</v>
      </c>
      <c r="C1269" s="5" t="s">
        <v>70</v>
      </c>
      <c r="D1269" s="7"/>
      <c r="E1269" s="8"/>
      <c r="F1269" s="9">
        <v>6739.3</v>
      </c>
      <c r="I1269" s="10" t="s">
        <v>9</v>
      </c>
      <c r="J1269" s="5" t="s">
        <v>98</v>
      </c>
    </row>
    <row r="1270" spans="1:10">
      <c r="A1270" s="5" t="s">
        <v>733</v>
      </c>
      <c r="B1270" s="6">
        <v>44944.873952083333</v>
      </c>
      <c r="C1270" s="5" t="s">
        <v>70</v>
      </c>
      <c r="D1270" s="7"/>
      <c r="E1270" s="8"/>
      <c r="F1270" s="9">
        <v>84028.4</v>
      </c>
      <c r="I1270" s="10" t="s">
        <v>9</v>
      </c>
      <c r="J1270" s="5" t="s">
        <v>80</v>
      </c>
    </row>
    <row r="1271" spans="1:10">
      <c r="A1271" s="5" t="s">
        <v>733</v>
      </c>
      <c r="B1271" s="6">
        <v>44944.873952083333</v>
      </c>
      <c r="C1271" s="5" t="s">
        <v>70</v>
      </c>
      <c r="D1271" s="7"/>
      <c r="E1271" s="8"/>
      <c r="F1271" s="9">
        <v>13182.5</v>
      </c>
      <c r="I1271" s="10" t="s">
        <v>9</v>
      </c>
      <c r="J1271" s="8" t="s">
        <v>73</v>
      </c>
    </row>
    <row r="1272" spans="1:10">
      <c r="A1272" s="5" t="s">
        <v>733</v>
      </c>
      <c r="B1272" s="6">
        <v>44944.873952083333</v>
      </c>
      <c r="C1272" s="5" t="s">
        <v>70</v>
      </c>
      <c r="D1272" s="7"/>
      <c r="E1272" s="8"/>
      <c r="F1272" s="9">
        <v>7314.5</v>
      </c>
      <c r="I1272" s="10" t="s">
        <v>9</v>
      </c>
      <c r="J1272" s="8" t="s">
        <v>75</v>
      </c>
    </row>
    <row r="1273" spans="1:10">
      <c r="A1273" s="5" t="s">
        <v>733</v>
      </c>
      <c r="B1273" s="6">
        <v>44944.873952083333</v>
      </c>
      <c r="C1273" s="5" t="s">
        <v>70</v>
      </c>
      <c r="D1273" s="7"/>
      <c r="E1273" s="8"/>
      <c r="F1273" s="9">
        <v>19901.3</v>
      </c>
      <c r="I1273" s="10" t="s">
        <v>9</v>
      </c>
      <c r="J1273" s="8" t="s">
        <v>99</v>
      </c>
    </row>
    <row r="1274" spans="1:10">
      <c r="A1274" s="5" t="s">
        <v>733</v>
      </c>
      <c r="B1274" s="6">
        <v>44944.873952083333</v>
      </c>
      <c r="C1274" s="5" t="s">
        <v>70</v>
      </c>
      <c r="D1274" s="7"/>
      <c r="E1274" s="8"/>
      <c r="F1274" s="9">
        <v>14250.6</v>
      </c>
      <c r="I1274" s="10" t="s">
        <v>9</v>
      </c>
      <c r="J1274" s="8" t="s">
        <v>94</v>
      </c>
    </row>
    <row r="1275" spans="1:10">
      <c r="A1275" s="5" t="s">
        <v>733</v>
      </c>
      <c r="B1275" s="6">
        <v>44944.873952083333</v>
      </c>
      <c r="C1275" s="5" t="s">
        <v>70</v>
      </c>
      <c r="D1275" s="7"/>
      <c r="E1275" s="8"/>
      <c r="F1275" s="9">
        <v>7812.4</v>
      </c>
      <c r="I1275" s="10" t="s">
        <v>9</v>
      </c>
      <c r="J1275" s="8" t="s">
        <v>100</v>
      </c>
    </row>
    <row r="1276" spans="1:10">
      <c r="A1276" s="5" t="s">
        <v>733</v>
      </c>
      <c r="B1276" s="6">
        <v>44944.873952083333</v>
      </c>
      <c r="C1276" s="5" t="s">
        <v>70</v>
      </c>
      <c r="D1276" s="7"/>
      <c r="E1276" s="8"/>
      <c r="F1276" s="9">
        <v>7002.1</v>
      </c>
      <c r="I1276" s="10" t="s">
        <v>9</v>
      </c>
      <c r="J1276" s="8" t="s">
        <v>101</v>
      </c>
    </row>
    <row r="1277" spans="1:10">
      <c r="A1277" s="5" t="s">
        <v>733</v>
      </c>
      <c r="B1277" s="6">
        <v>44944.873952083333</v>
      </c>
      <c r="C1277" s="5" t="s">
        <v>70</v>
      </c>
      <c r="D1277" s="7"/>
      <c r="E1277" s="8"/>
      <c r="F1277" s="9">
        <v>7931.8</v>
      </c>
      <c r="I1277" s="10" t="s">
        <v>9</v>
      </c>
      <c r="J1277" s="8" t="s">
        <v>102</v>
      </c>
    </row>
    <row r="1278" spans="1:10">
      <c r="A1278" s="5" t="s">
        <v>733</v>
      </c>
      <c r="B1278" s="6">
        <v>44944.873952083333</v>
      </c>
      <c r="C1278" s="5" t="s">
        <v>70</v>
      </c>
      <c r="D1278" s="7"/>
      <c r="E1278" s="8"/>
      <c r="F1278" s="9">
        <v>6065.3</v>
      </c>
      <c r="I1278" s="10" t="s">
        <v>9</v>
      </c>
      <c r="J1278" s="8" t="s">
        <v>77</v>
      </c>
    </row>
    <row r="1279" spans="1:10">
      <c r="A1279" s="5" t="s">
        <v>733</v>
      </c>
      <c r="B1279" s="6">
        <v>44944.873952083333</v>
      </c>
      <c r="C1279" s="5" t="s">
        <v>70</v>
      </c>
      <c r="D1279" s="7"/>
      <c r="E1279" s="8"/>
      <c r="F1279" s="9">
        <v>5315.5</v>
      </c>
      <c r="I1279" s="10" t="s">
        <v>9</v>
      </c>
      <c r="J1279" s="8" t="s">
        <v>385</v>
      </c>
    </row>
    <row r="1280" spans="1:10">
      <c r="A1280" s="11" t="s">
        <v>22</v>
      </c>
      <c r="B1280" s="3"/>
      <c r="C1280" s="3"/>
      <c r="D1280" s="19">
        <f>253254.97+9396</f>
        <v>262650.96999999997</v>
      </c>
      <c r="E1280" s="8"/>
      <c r="F1280" s="54">
        <f>SUM(F1201:G1279)</f>
        <v>262650.96999999997</v>
      </c>
      <c r="I1280" s="10"/>
      <c r="J1280" s="5"/>
    </row>
    <row r="1281" spans="1:10">
      <c r="A1281" s="13" t="s">
        <v>23</v>
      </c>
      <c r="B1281" s="13" t="s">
        <v>24</v>
      </c>
      <c r="C1281" s="13" t="s">
        <v>25</v>
      </c>
      <c r="D1281" s="7"/>
      <c r="E1281" s="8"/>
      <c r="F1281" s="9"/>
      <c r="I1281" s="10"/>
      <c r="J1281" s="5"/>
    </row>
    <row r="1282" spans="1:10" ht="15.75">
      <c r="D1282" s="14">
        <v>112624651</v>
      </c>
    </row>
    <row r="1283" spans="1:10" ht="15.75">
      <c r="D1283" s="14">
        <v>112624661</v>
      </c>
    </row>
    <row r="1285" spans="1:10">
      <c r="A1285" s="1" t="s">
        <v>0</v>
      </c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1:10">
      <c r="A1286" s="3" t="s">
        <v>769</v>
      </c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1:10">
      <c r="A1287" s="95" t="s">
        <v>0</v>
      </c>
      <c r="B1287" s="95" t="s">
        <v>2</v>
      </c>
      <c r="C1287" s="95" t="s">
        <v>3</v>
      </c>
      <c r="D1287" s="95" t="s">
        <v>4</v>
      </c>
      <c r="E1287" s="95" t="s">
        <v>5</v>
      </c>
      <c r="F1287" s="97" t="s">
        <v>6</v>
      </c>
      <c r="G1287" s="98"/>
      <c r="H1287" s="99"/>
      <c r="I1287" s="95" t="s">
        <v>7</v>
      </c>
      <c r="J1287" s="95" t="s">
        <v>8</v>
      </c>
    </row>
    <row r="1288" spans="1:10">
      <c r="A1288" s="96"/>
      <c r="B1288" s="96"/>
      <c r="C1288" s="96"/>
      <c r="D1288" s="96"/>
      <c r="E1288" s="96"/>
      <c r="F1288" s="4" t="s">
        <v>9</v>
      </c>
      <c r="G1288" s="4" t="s">
        <v>10</v>
      </c>
      <c r="H1288" s="4" t="s">
        <v>11</v>
      </c>
      <c r="I1288" s="96"/>
      <c r="J1288" s="96"/>
    </row>
    <row r="1289" spans="1:10">
      <c r="A1289" s="5" t="s">
        <v>779</v>
      </c>
      <c r="B1289" s="6">
        <v>44945.40422640046</v>
      </c>
      <c r="C1289" s="5" t="s">
        <v>70</v>
      </c>
      <c r="D1289" s="10"/>
      <c r="E1289" s="8"/>
      <c r="F1289" s="9">
        <v>32926</v>
      </c>
      <c r="I1289" s="10" t="s">
        <v>9</v>
      </c>
      <c r="J1289" s="8" t="s">
        <v>237</v>
      </c>
    </row>
    <row r="1290" spans="1:10">
      <c r="A1290" s="5" t="s">
        <v>779</v>
      </c>
      <c r="B1290" s="6">
        <v>44945.40422640046</v>
      </c>
      <c r="C1290" s="5" t="s">
        <v>70</v>
      </c>
      <c r="D1290" s="10"/>
      <c r="E1290" s="8"/>
      <c r="F1290" s="9">
        <v>4927.3999999999996</v>
      </c>
      <c r="I1290" s="10" t="s">
        <v>9</v>
      </c>
      <c r="J1290" s="8" t="s">
        <v>76</v>
      </c>
    </row>
    <row r="1291" spans="1:10">
      <c r="A1291" s="5" t="s">
        <v>779</v>
      </c>
      <c r="B1291" s="6">
        <v>44945.40422640046</v>
      </c>
      <c r="C1291" s="5" t="s">
        <v>70</v>
      </c>
      <c r="D1291" s="10"/>
      <c r="E1291" s="8"/>
      <c r="F1291" s="9">
        <v>35370.5</v>
      </c>
      <c r="I1291" s="10" t="s">
        <v>9</v>
      </c>
      <c r="J1291" s="8" t="s">
        <v>104</v>
      </c>
    </row>
    <row r="1292" spans="1:10">
      <c r="A1292" s="11" t="s">
        <v>22</v>
      </c>
      <c r="B1292" s="3"/>
      <c r="C1292" s="3"/>
      <c r="D1292" s="7"/>
      <c r="E1292" s="8"/>
      <c r="F1292" s="20">
        <f>SUM(F1289:G1291)</f>
        <v>73223.899999999994</v>
      </c>
      <c r="H1292" s="9"/>
      <c r="I1292" s="10"/>
      <c r="J1292" s="5"/>
    </row>
    <row r="1293" spans="1:10" ht="15.75">
      <c r="A1293" s="13" t="s">
        <v>23</v>
      </c>
      <c r="B1293" s="13" t="s">
        <v>24</v>
      </c>
      <c r="C1293" s="13" t="s">
        <v>25</v>
      </c>
      <c r="D1293" s="14">
        <v>112624652</v>
      </c>
      <c r="E1293" s="8"/>
      <c r="H1293" s="9"/>
      <c r="I1293" s="10"/>
      <c r="J1293" s="5"/>
    </row>
    <row r="1294" spans="1:10">
      <c r="A1294" s="5"/>
      <c r="B1294" s="6"/>
      <c r="C1294" s="5"/>
      <c r="D1294" s="7"/>
      <c r="E1294" s="8"/>
      <c r="H1294" s="9"/>
      <c r="I1294" s="10"/>
      <c r="J1294" s="5"/>
    </row>
    <row r="1295" spans="1:10">
      <c r="A1295" s="5"/>
      <c r="B1295" s="6"/>
      <c r="C1295" s="5"/>
      <c r="D1295" s="7"/>
      <c r="E1295" s="8"/>
      <c r="H1295" s="9"/>
      <c r="I1295" s="10"/>
      <c r="J1295" s="5"/>
    </row>
    <row r="1296" spans="1:10">
      <c r="A1296" s="5" t="s">
        <v>778</v>
      </c>
      <c r="B1296" s="6">
        <v>44945.863079884257</v>
      </c>
      <c r="C1296" s="5" t="s">
        <v>82</v>
      </c>
      <c r="D1296" s="7">
        <v>395962</v>
      </c>
      <c r="E1296" s="5" t="s">
        <v>89</v>
      </c>
      <c r="H1296" s="9">
        <v>1384</v>
      </c>
      <c r="I1296" s="5" t="s">
        <v>28</v>
      </c>
      <c r="J1296" s="5" t="s">
        <v>91</v>
      </c>
    </row>
    <row r="1297" spans="1:10">
      <c r="A1297" s="5" t="s">
        <v>777</v>
      </c>
      <c r="B1297" s="6">
        <v>44945.863079884257</v>
      </c>
      <c r="C1297" s="5" t="s">
        <v>70</v>
      </c>
      <c r="D1297" s="15">
        <v>45153114364</v>
      </c>
      <c r="E1297" s="5" t="s">
        <v>83</v>
      </c>
      <c r="H1297" s="9">
        <v>201.01</v>
      </c>
      <c r="I1297" s="5" t="s">
        <v>28</v>
      </c>
      <c r="J1297" s="5" t="s">
        <v>80</v>
      </c>
    </row>
    <row r="1298" spans="1:10">
      <c r="A1298" s="5" t="s">
        <v>777</v>
      </c>
      <c r="B1298" s="6">
        <v>44945.863079884257</v>
      </c>
      <c r="C1298" s="5" t="s">
        <v>70</v>
      </c>
      <c r="D1298" s="15">
        <v>45123251169</v>
      </c>
      <c r="E1298" s="5" t="s">
        <v>83</v>
      </c>
      <c r="H1298" s="9">
        <v>48466</v>
      </c>
      <c r="I1298" s="5" t="s">
        <v>28</v>
      </c>
      <c r="J1298" s="5" t="s">
        <v>80</v>
      </c>
    </row>
    <row r="1299" spans="1:10">
      <c r="A1299" s="5" t="s">
        <v>777</v>
      </c>
      <c r="B1299" s="6">
        <v>44945.863079884257</v>
      </c>
      <c r="C1299" s="5" t="s">
        <v>70</v>
      </c>
      <c r="D1299" s="15">
        <v>45173181072</v>
      </c>
      <c r="E1299" s="5" t="s">
        <v>83</v>
      </c>
      <c r="H1299" s="9">
        <v>5490.6</v>
      </c>
      <c r="I1299" s="5" t="s">
        <v>28</v>
      </c>
      <c r="J1299" s="5" t="s">
        <v>80</v>
      </c>
    </row>
    <row r="1300" spans="1:10">
      <c r="A1300" s="5" t="s">
        <v>777</v>
      </c>
      <c r="B1300" s="6">
        <v>44945.863079884257</v>
      </c>
      <c r="C1300" s="5" t="s">
        <v>70</v>
      </c>
      <c r="D1300" s="15">
        <v>52716667016</v>
      </c>
      <c r="E1300" s="5" t="s">
        <v>83</v>
      </c>
      <c r="H1300" s="9">
        <v>1399.13</v>
      </c>
      <c r="I1300" s="5" t="s">
        <v>28</v>
      </c>
      <c r="J1300" s="5" t="s">
        <v>80</v>
      </c>
    </row>
    <row r="1301" spans="1:10">
      <c r="A1301" s="5" t="s">
        <v>777</v>
      </c>
      <c r="B1301" s="6">
        <v>44945.863079884257</v>
      </c>
      <c r="C1301" s="5" t="s">
        <v>70</v>
      </c>
      <c r="D1301" s="15">
        <v>52216830124</v>
      </c>
      <c r="E1301" s="5" t="s">
        <v>83</v>
      </c>
      <c r="H1301" s="9">
        <v>372.79</v>
      </c>
      <c r="I1301" s="5" t="s">
        <v>28</v>
      </c>
      <c r="J1301" s="5" t="s">
        <v>80</v>
      </c>
    </row>
    <row r="1302" spans="1:10">
      <c r="A1302" s="5" t="s">
        <v>777</v>
      </c>
      <c r="B1302" s="6">
        <v>44945.863079884257</v>
      </c>
      <c r="C1302" s="5" t="s">
        <v>70</v>
      </c>
      <c r="D1302" s="15">
        <v>52216830122</v>
      </c>
      <c r="E1302" s="5" t="s">
        <v>83</v>
      </c>
      <c r="H1302" s="9">
        <v>637.12</v>
      </c>
      <c r="I1302" s="5" t="s">
        <v>28</v>
      </c>
      <c r="J1302" s="5" t="s">
        <v>80</v>
      </c>
    </row>
    <row r="1303" spans="1:10">
      <c r="A1303" s="5" t="s">
        <v>777</v>
      </c>
      <c r="B1303" s="6">
        <v>44945.863079884257</v>
      </c>
      <c r="C1303" s="5" t="s">
        <v>70</v>
      </c>
      <c r="D1303" s="15">
        <v>52216830128</v>
      </c>
      <c r="E1303" s="5" t="s">
        <v>83</v>
      </c>
      <c r="H1303" s="9">
        <v>696.6</v>
      </c>
      <c r="I1303" s="5" t="s">
        <v>28</v>
      </c>
      <c r="J1303" s="5" t="s">
        <v>80</v>
      </c>
    </row>
    <row r="1304" spans="1:10">
      <c r="A1304" s="5" t="s">
        <v>777</v>
      </c>
      <c r="B1304" s="6">
        <v>44945.863079884257</v>
      </c>
      <c r="C1304" s="5" t="s">
        <v>70</v>
      </c>
      <c r="D1304" s="15">
        <v>52216830126</v>
      </c>
      <c r="E1304" s="5" t="s">
        <v>83</v>
      </c>
      <c r="H1304" s="9">
        <v>610.02</v>
      </c>
      <c r="I1304" s="5" t="s">
        <v>28</v>
      </c>
      <c r="J1304" s="5" t="s">
        <v>80</v>
      </c>
    </row>
    <row r="1305" spans="1:10">
      <c r="A1305" s="5" t="s">
        <v>777</v>
      </c>
      <c r="B1305" s="6">
        <v>44945.863079884257</v>
      </c>
      <c r="C1305" s="5" t="s">
        <v>70</v>
      </c>
      <c r="D1305" s="7">
        <v>256575</v>
      </c>
      <c r="E1305" s="5" t="s">
        <v>88</v>
      </c>
      <c r="H1305" s="9">
        <v>43863.42</v>
      </c>
      <c r="I1305" s="5" t="s">
        <v>28</v>
      </c>
      <c r="J1305" s="5" t="s">
        <v>80</v>
      </c>
    </row>
    <row r="1306" spans="1:10">
      <c r="A1306" s="5" t="s">
        <v>777</v>
      </c>
      <c r="B1306" s="6">
        <v>44945.863079884257</v>
      </c>
      <c r="C1306" s="5" t="s">
        <v>70</v>
      </c>
      <c r="D1306" s="15">
        <v>14550417089</v>
      </c>
      <c r="E1306" s="5" t="s">
        <v>83</v>
      </c>
      <c r="H1306" s="9">
        <v>67380.86</v>
      </c>
      <c r="I1306" s="5" t="s">
        <v>28</v>
      </c>
      <c r="J1306" s="5" t="s">
        <v>80</v>
      </c>
    </row>
    <row r="1307" spans="1:10">
      <c r="A1307" s="5" t="s">
        <v>777</v>
      </c>
      <c r="B1307" s="6">
        <v>44945.863079884257</v>
      </c>
      <c r="C1307" s="5" t="s">
        <v>70</v>
      </c>
      <c r="D1307" s="15">
        <v>45143489745</v>
      </c>
      <c r="E1307" s="5" t="s">
        <v>83</v>
      </c>
      <c r="H1307" s="9">
        <v>1242.6500000000001</v>
      </c>
      <c r="I1307" s="5" t="s">
        <v>28</v>
      </c>
      <c r="J1307" s="5" t="s">
        <v>80</v>
      </c>
    </row>
    <row r="1308" spans="1:10">
      <c r="A1308" s="5" t="s">
        <v>777</v>
      </c>
      <c r="B1308" s="6">
        <v>44945.863079884257</v>
      </c>
      <c r="C1308" s="5" t="s">
        <v>70</v>
      </c>
      <c r="D1308" s="15">
        <v>45123253255</v>
      </c>
      <c r="E1308" s="5" t="s">
        <v>83</v>
      </c>
      <c r="H1308" s="9">
        <v>365.36</v>
      </c>
      <c r="I1308" s="5" t="s">
        <v>28</v>
      </c>
      <c r="J1308" s="5" t="s">
        <v>80</v>
      </c>
    </row>
    <row r="1309" spans="1:10">
      <c r="A1309" s="5" t="s">
        <v>777</v>
      </c>
      <c r="B1309" s="6">
        <v>44945.863079884257</v>
      </c>
      <c r="C1309" s="5" t="s">
        <v>70</v>
      </c>
      <c r="D1309" s="15">
        <v>45173182387</v>
      </c>
      <c r="E1309" s="5" t="s">
        <v>83</v>
      </c>
      <c r="H1309" s="9">
        <v>1484</v>
      </c>
      <c r="I1309" s="5" t="s">
        <v>28</v>
      </c>
      <c r="J1309" s="5" t="s">
        <v>80</v>
      </c>
    </row>
    <row r="1310" spans="1:10">
      <c r="A1310" s="5" t="s">
        <v>777</v>
      </c>
      <c r="B1310" s="6">
        <v>44945.863079884257</v>
      </c>
      <c r="C1310" s="5" t="s">
        <v>70</v>
      </c>
      <c r="D1310" s="15">
        <v>45143489087</v>
      </c>
      <c r="E1310" s="5" t="s">
        <v>83</v>
      </c>
      <c r="H1310" s="9">
        <v>8300.7000000000007</v>
      </c>
      <c r="I1310" s="5" t="s">
        <v>28</v>
      </c>
      <c r="J1310" s="5" t="s">
        <v>80</v>
      </c>
    </row>
    <row r="1311" spans="1:10">
      <c r="A1311" s="5" t="s">
        <v>777</v>
      </c>
      <c r="B1311" s="6">
        <v>44945.863079884257</v>
      </c>
      <c r="C1311" s="5" t="s">
        <v>70</v>
      </c>
      <c r="D1311" s="15">
        <v>45133121893</v>
      </c>
      <c r="E1311" s="5" t="s">
        <v>83</v>
      </c>
      <c r="H1311" s="9">
        <v>742</v>
      </c>
      <c r="I1311" s="5" t="s">
        <v>28</v>
      </c>
      <c r="J1311" s="5" t="s">
        <v>80</v>
      </c>
    </row>
    <row r="1312" spans="1:10">
      <c r="A1312" s="5" t="s">
        <v>777</v>
      </c>
      <c r="B1312" s="6">
        <v>44945.863079884257</v>
      </c>
      <c r="C1312" s="5" t="s">
        <v>70</v>
      </c>
      <c r="D1312" s="15">
        <v>52716667582</v>
      </c>
      <c r="E1312" s="5" t="s">
        <v>83</v>
      </c>
      <c r="H1312" s="9">
        <v>668.58</v>
      </c>
      <c r="I1312" s="5" t="s">
        <v>28</v>
      </c>
      <c r="J1312" s="5" t="s">
        <v>80</v>
      </c>
    </row>
    <row r="1313" spans="1:10">
      <c r="A1313" s="5" t="s">
        <v>777</v>
      </c>
      <c r="B1313" s="6">
        <v>44945.863079884257</v>
      </c>
      <c r="C1313" s="5" t="s">
        <v>70</v>
      </c>
      <c r="D1313" s="15">
        <v>52416737169</v>
      </c>
      <c r="E1313" s="5" t="s">
        <v>83</v>
      </c>
      <c r="H1313" s="9">
        <v>50000</v>
      </c>
      <c r="I1313" s="5" t="s">
        <v>28</v>
      </c>
      <c r="J1313" s="5" t="s">
        <v>86</v>
      </c>
    </row>
    <row r="1314" spans="1:10">
      <c r="A1314" s="5" t="s">
        <v>777</v>
      </c>
      <c r="B1314" s="6">
        <v>44945.863079884257</v>
      </c>
      <c r="C1314" s="5" t="s">
        <v>70</v>
      </c>
      <c r="D1314" s="7">
        <v>3092912553</v>
      </c>
      <c r="E1314" s="8" t="s">
        <v>90</v>
      </c>
      <c r="H1314" s="9">
        <v>10283.83</v>
      </c>
      <c r="I1314" s="5" t="s">
        <v>28</v>
      </c>
      <c r="J1314" s="5" t="s">
        <v>80</v>
      </c>
    </row>
    <row r="1315" spans="1:10">
      <c r="A1315" s="5" t="s">
        <v>777</v>
      </c>
      <c r="B1315" s="6">
        <v>44945.863079884257</v>
      </c>
      <c r="C1315" s="5" t="s">
        <v>70</v>
      </c>
      <c r="D1315" s="15">
        <v>45133122838</v>
      </c>
      <c r="E1315" s="5" t="s">
        <v>83</v>
      </c>
      <c r="H1315" s="9">
        <v>3259</v>
      </c>
      <c r="I1315" s="5" t="s">
        <v>28</v>
      </c>
      <c r="J1315" s="5" t="s">
        <v>80</v>
      </c>
    </row>
    <row r="1316" spans="1:10">
      <c r="A1316" s="5" t="s">
        <v>777</v>
      </c>
      <c r="B1316" s="6">
        <v>44945.863079884257</v>
      </c>
      <c r="C1316" s="5" t="s">
        <v>70</v>
      </c>
      <c r="D1316" s="15">
        <v>45113271440</v>
      </c>
      <c r="E1316" s="5" t="s">
        <v>83</v>
      </c>
      <c r="H1316" s="9">
        <v>4451.1000000000004</v>
      </c>
      <c r="I1316" s="5" t="s">
        <v>28</v>
      </c>
      <c r="J1316" s="5" t="s">
        <v>80</v>
      </c>
    </row>
    <row r="1317" spans="1:10">
      <c r="A1317" s="5" t="s">
        <v>777</v>
      </c>
      <c r="B1317" s="6">
        <v>44945.863079884257</v>
      </c>
      <c r="C1317" s="5" t="s">
        <v>70</v>
      </c>
      <c r="D1317" s="15">
        <v>45153116654</v>
      </c>
      <c r="E1317" s="5" t="s">
        <v>83</v>
      </c>
      <c r="H1317" s="9">
        <v>296.64</v>
      </c>
      <c r="I1317" s="5" t="s">
        <v>28</v>
      </c>
      <c r="J1317" s="5" t="s">
        <v>80</v>
      </c>
    </row>
    <row r="1318" spans="1:10">
      <c r="A1318" s="5" t="s">
        <v>777</v>
      </c>
      <c r="B1318" s="6">
        <v>44945.863079884257</v>
      </c>
      <c r="C1318" s="5" t="s">
        <v>70</v>
      </c>
      <c r="D1318" s="15">
        <v>45143489909</v>
      </c>
      <c r="E1318" s="5" t="s">
        <v>83</v>
      </c>
      <c r="H1318" s="9">
        <v>18525</v>
      </c>
      <c r="I1318" s="5" t="s">
        <v>28</v>
      </c>
      <c r="J1318" s="5" t="s">
        <v>80</v>
      </c>
    </row>
    <row r="1319" spans="1:10">
      <c r="A1319" s="5" t="s">
        <v>777</v>
      </c>
      <c r="B1319" s="6">
        <v>44945.863079884257</v>
      </c>
      <c r="C1319" s="5" t="s">
        <v>70</v>
      </c>
      <c r="D1319" s="15">
        <v>45143490002</v>
      </c>
      <c r="E1319" s="5" t="s">
        <v>83</v>
      </c>
      <c r="H1319" s="9">
        <v>6708.6</v>
      </c>
      <c r="I1319" s="5" t="s">
        <v>28</v>
      </c>
      <c r="J1319" s="5" t="s">
        <v>80</v>
      </c>
    </row>
    <row r="1320" spans="1:10">
      <c r="A1320" s="5" t="s">
        <v>777</v>
      </c>
      <c r="B1320" s="6">
        <v>44945.863079884257</v>
      </c>
      <c r="C1320" s="5" t="s">
        <v>70</v>
      </c>
      <c r="D1320" s="15">
        <v>51167346949</v>
      </c>
      <c r="E1320" s="5" t="s">
        <v>83</v>
      </c>
      <c r="H1320" s="9">
        <v>7000</v>
      </c>
      <c r="I1320" s="5" t="s">
        <v>28</v>
      </c>
      <c r="J1320" s="5" t="s">
        <v>80</v>
      </c>
    </row>
    <row r="1321" spans="1:10">
      <c r="A1321" s="5" t="s">
        <v>777</v>
      </c>
      <c r="B1321" s="6">
        <v>44945.863079884257</v>
      </c>
      <c r="C1321" s="5" t="s">
        <v>70</v>
      </c>
      <c r="D1321" s="15">
        <v>297501005790011</v>
      </c>
      <c r="E1321" s="5" t="s">
        <v>85</v>
      </c>
      <c r="H1321" s="9">
        <v>3146.2</v>
      </c>
      <c r="I1321" s="5" t="s">
        <v>28</v>
      </c>
      <c r="J1321" s="5" t="s">
        <v>87</v>
      </c>
    </row>
    <row r="1322" spans="1:10">
      <c r="A1322" s="5" t="s">
        <v>777</v>
      </c>
      <c r="B1322" s="6">
        <v>44945.863079884257</v>
      </c>
      <c r="C1322" s="5" t="s">
        <v>70</v>
      </c>
      <c r="D1322" s="15">
        <v>295401006790015</v>
      </c>
      <c r="E1322" s="5" t="s">
        <v>85</v>
      </c>
      <c r="H1322" s="9">
        <v>62216.45</v>
      </c>
      <c r="I1322" s="5" t="s">
        <v>28</v>
      </c>
      <c r="J1322" s="8" t="s">
        <v>92</v>
      </c>
    </row>
    <row r="1323" spans="1:10">
      <c r="A1323" s="5" t="s">
        <v>777</v>
      </c>
      <c r="B1323" s="6">
        <v>44945.863079884257</v>
      </c>
      <c r="C1323" s="5" t="s">
        <v>70</v>
      </c>
      <c r="D1323" s="7">
        <v>35842422</v>
      </c>
      <c r="E1323" s="8" t="s">
        <v>90</v>
      </c>
      <c r="H1323" s="9">
        <v>7410.3</v>
      </c>
      <c r="I1323" s="5" t="s">
        <v>28</v>
      </c>
      <c r="J1323" s="5" t="s">
        <v>91</v>
      </c>
    </row>
    <row r="1324" spans="1:10">
      <c r="A1324" s="5" t="s">
        <v>777</v>
      </c>
      <c r="B1324" s="6">
        <v>44945.863079884257</v>
      </c>
      <c r="C1324" s="5" t="s">
        <v>70</v>
      </c>
      <c r="D1324" s="7">
        <v>348205</v>
      </c>
      <c r="E1324" s="5" t="s">
        <v>89</v>
      </c>
      <c r="H1324" s="9">
        <v>808.48</v>
      </c>
      <c r="I1324" s="5" t="s">
        <v>28</v>
      </c>
      <c r="J1324" s="5" t="s">
        <v>91</v>
      </c>
    </row>
    <row r="1325" spans="1:10">
      <c r="A1325" s="5" t="s">
        <v>777</v>
      </c>
      <c r="B1325" s="6">
        <v>44945.863079884257</v>
      </c>
      <c r="C1325" s="5" t="s">
        <v>70</v>
      </c>
      <c r="D1325" s="7">
        <v>168519</v>
      </c>
      <c r="E1325" s="5" t="s">
        <v>89</v>
      </c>
      <c r="H1325" s="9">
        <v>102.58</v>
      </c>
      <c r="I1325" s="5" t="s">
        <v>28</v>
      </c>
      <c r="J1325" s="5" t="s">
        <v>91</v>
      </c>
    </row>
    <row r="1326" spans="1:10">
      <c r="A1326" s="5" t="s">
        <v>777</v>
      </c>
      <c r="B1326" s="6">
        <v>44945.863079884257</v>
      </c>
      <c r="C1326" s="5" t="s">
        <v>70</v>
      </c>
      <c r="D1326" s="15">
        <v>45153114564</v>
      </c>
      <c r="E1326" s="5" t="s">
        <v>83</v>
      </c>
      <c r="H1326" s="9">
        <v>480</v>
      </c>
      <c r="I1326" s="5" t="s">
        <v>28</v>
      </c>
      <c r="J1326" s="5" t="s">
        <v>91</v>
      </c>
    </row>
    <row r="1327" spans="1:10">
      <c r="A1327" s="5" t="s">
        <v>777</v>
      </c>
      <c r="B1327" s="6">
        <v>44945.863079884257</v>
      </c>
      <c r="C1327" s="5" t="s">
        <v>70</v>
      </c>
      <c r="D1327" s="15">
        <v>45163208655</v>
      </c>
      <c r="E1327" s="5" t="s">
        <v>83</v>
      </c>
      <c r="H1327" s="9">
        <v>1052.5999999999999</v>
      </c>
      <c r="I1327" s="5" t="s">
        <v>28</v>
      </c>
      <c r="J1327" s="5" t="s">
        <v>91</v>
      </c>
    </row>
    <row r="1328" spans="1:10">
      <c r="A1328" s="5" t="s">
        <v>777</v>
      </c>
      <c r="B1328" s="6">
        <v>44945.863079884257</v>
      </c>
      <c r="C1328" s="5" t="s">
        <v>70</v>
      </c>
      <c r="D1328" s="15">
        <v>52516696999</v>
      </c>
      <c r="E1328" s="5" t="s">
        <v>83</v>
      </c>
      <c r="H1328" s="9">
        <v>3640.4</v>
      </c>
      <c r="I1328" s="5" t="s">
        <v>28</v>
      </c>
      <c r="J1328" s="5" t="s">
        <v>91</v>
      </c>
    </row>
    <row r="1329" spans="1:10">
      <c r="A1329" s="5" t="s">
        <v>777</v>
      </c>
      <c r="B1329" s="6">
        <v>44945.863079884257</v>
      </c>
      <c r="C1329" s="5" t="s">
        <v>70</v>
      </c>
      <c r="D1329" s="15">
        <v>45133121302</v>
      </c>
      <c r="E1329" s="5" t="s">
        <v>83</v>
      </c>
      <c r="H1329" s="9">
        <v>1388.84</v>
      </c>
      <c r="I1329" s="5" t="s">
        <v>28</v>
      </c>
      <c r="J1329" s="5" t="s">
        <v>91</v>
      </c>
    </row>
    <row r="1330" spans="1:10">
      <c r="A1330" s="5" t="s">
        <v>777</v>
      </c>
      <c r="B1330" s="6">
        <v>44945.863079884257</v>
      </c>
      <c r="C1330" s="5" t="s">
        <v>70</v>
      </c>
      <c r="D1330" s="15">
        <v>45143488389</v>
      </c>
      <c r="E1330" s="5" t="s">
        <v>83</v>
      </c>
      <c r="H1330" s="9">
        <v>3194.76</v>
      </c>
      <c r="I1330" s="5" t="s">
        <v>28</v>
      </c>
      <c r="J1330" s="5" t="s">
        <v>91</v>
      </c>
    </row>
    <row r="1331" spans="1:10">
      <c r="A1331" s="5" t="s">
        <v>777</v>
      </c>
      <c r="B1331" s="6">
        <v>44945.863079884257</v>
      </c>
      <c r="C1331" s="5" t="s">
        <v>70</v>
      </c>
      <c r="D1331" s="15">
        <v>45163209109</v>
      </c>
      <c r="E1331" s="5" t="s">
        <v>83</v>
      </c>
      <c r="H1331" s="9">
        <v>101.4</v>
      </c>
      <c r="I1331" s="5" t="s">
        <v>28</v>
      </c>
      <c r="J1331" s="5" t="s">
        <v>91</v>
      </c>
    </row>
    <row r="1332" spans="1:10">
      <c r="A1332" s="5" t="s">
        <v>777</v>
      </c>
      <c r="B1332" s="6">
        <v>44945.863079884257</v>
      </c>
      <c r="C1332" s="5" t="s">
        <v>70</v>
      </c>
      <c r="D1332" s="15">
        <v>45173182378</v>
      </c>
      <c r="E1332" s="5" t="s">
        <v>83</v>
      </c>
      <c r="H1332" s="9">
        <v>721.2</v>
      </c>
      <c r="I1332" s="5" t="s">
        <v>28</v>
      </c>
      <c r="J1332" s="5" t="s">
        <v>91</v>
      </c>
    </row>
    <row r="1333" spans="1:10">
      <c r="A1333" s="5" t="s">
        <v>777</v>
      </c>
      <c r="B1333" s="6">
        <v>44945.863079884257</v>
      </c>
      <c r="C1333" s="5" t="s">
        <v>70</v>
      </c>
      <c r="D1333" s="15">
        <v>297501005790014</v>
      </c>
      <c r="E1333" s="5" t="s">
        <v>85</v>
      </c>
      <c r="H1333" s="9">
        <v>60000</v>
      </c>
      <c r="I1333" s="5" t="s">
        <v>28</v>
      </c>
      <c r="J1333" s="5" t="s">
        <v>86</v>
      </c>
    </row>
    <row r="1334" spans="1:10">
      <c r="A1334" s="5" t="s">
        <v>777</v>
      </c>
      <c r="B1334" s="6">
        <v>44945.863079884257</v>
      </c>
      <c r="C1334" s="5" t="s">
        <v>70</v>
      </c>
      <c r="D1334" s="7">
        <v>417295</v>
      </c>
      <c r="E1334" s="5" t="s">
        <v>83</v>
      </c>
      <c r="H1334" s="9">
        <v>134126.5</v>
      </c>
      <c r="I1334" s="5" t="s">
        <v>28</v>
      </c>
      <c r="J1334" s="5" t="s">
        <v>86</v>
      </c>
    </row>
    <row r="1335" spans="1:10">
      <c r="A1335" s="5" t="s">
        <v>777</v>
      </c>
      <c r="B1335" s="6">
        <v>44945.863079884257</v>
      </c>
      <c r="C1335" s="5" t="s">
        <v>70</v>
      </c>
      <c r="D1335" s="15">
        <v>45173182648</v>
      </c>
      <c r="E1335" s="5" t="s">
        <v>83</v>
      </c>
      <c r="H1335" s="9">
        <v>74.42</v>
      </c>
      <c r="I1335" s="5" t="s">
        <v>28</v>
      </c>
      <c r="J1335" s="5" t="s">
        <v>91</v>
      </c>
    </row>
    <row r="1336" spans="1:10">
      <c r="A1336" s="5" t="s">
        <v>777</v>
      </c>
      <c r="B1336" s="6">
        <v>44945.863079884257</v>
      </c>
      <c r="C1336" s="5" t="s">
        <v>70</v>
      </c>
      <c r="D1336" s="15">
        <v>45133122454</v>
      </c>
      <c r="E1336" s="5" t="s">
        <v>83</v>
      </c>
      <c r="H1336" s="9">
        <v>538.32000000000005</v>
      </c>
      <c r="I1336" s="5" t="s">
        <v>28</v>
      </c>
      <c r="J1336" s="5" t="s">
        <v>91</v>
      </c>
    </row>
    <row r="1337" spans="1:10">
      <c r="A1337" s="5" t="s">
        <v>777</v>
      </c>
      <c r="B1337" s="6">
        <v>44945.863079884257</v>
      </c>
      <c r="C1337" s="5" t="s">
        <v>70</v>
      </c>
      <c r="D1337" s="15">
        <v>52616715394</v>
      </c>
      <c r="E1337" s="5" t="s">
        <v>83</v>
      </c>
      <c r="H1337" s="9">
        <v>1372</v>
      </c>
      <c r="I1337" s="5" t="s">
        <v>28</v>
      </c>
      <c r="J1337" s="5" t="s">
        <v>91</v>
      </c>
    </row>
    <row r="1338" spans="1:10">
      <c r="A1338" s="5" t="s">
        <v>777</v>
      </c>
      <c r="B1338" s="6">
        <v>44945.863079884257</v>
      </c>
      <c r="C1338" s="5" t="s">
        <v>70</v>
      </c>
      <c r="D1338" s="15">
        <v>10360392983</v>
      </c>
      <c r="E1338" s="5" t="s">
        <v>83</v>
      </c>
      <c r="H1338" s="9">
        <v>1742.04</v>
      </c>
      <c r="I1338" s="5" t="s">
        <v>28</v>
      </c>
      <c r="J1338" s="5" t="s">
        <v>91</v>
      </c>
    </row>
    <row r="1339" spans="1:10">
      <c r="A1339" s="5" t="s">
        <v>777</v>
      </c>
      <c r="B1339" s="6">
        <v>44945.863079884257</v>
      </c>
      <c r="C1339" s="5" t="s">
        <v>70</v>
      </c>
      <c r="D1339" s="15">
        <v>45143489743</v>
      </c>
      <c r="E1339" s="5" t="s">
        <v>83</v>
      </c>
      <c r="H1339" s="9">
        <v>262.64</v>
      </c>
      <c r="I1339" s="5" t="s">
        <v>28</v>
      </c>
      <c r="J1339" s="5" t="s">
        <v>91</v>
      </c>
    </row>
    <row r="1340" spans="1:10">
      <c r="A1340" s="5" t="s">
        <v>777</v>
      </c>
      <c r="B1340" s="6">
        <v>44945.863079884257</v>
      </c>
      <c r="C1340" s="5" t="s">
        <v>70</v>
      </c>
      <c r="D1340" s="15">
        <v>53212266617</v>
      </c>
      <c r="E1340" s="5" t="s">
        <v>83</v>
      </c>
      <c r="H1340" s="9">
        <v>749.72</v>
      </c>
      <c r="I1340" s="5" t="s">
        <v>28</v>
      </c>
      <c r="J1340" s="5" t="s">
        <v>91</v>
      </c>
    </row>
    <row r="1341" spans="1:10">
      <c r="A1341" s="5" t="s">
        <v>777</v>
      </c>
      <c r="B1341" s="6">
        <v>44945.863079884257</v>
      </c>
      <c r="C1341" s="5" t="s">
        <v>70</v>
      </c>
      <c r="D1341" s="15">
        <v>45133122801</v>
      </c>
      <c r="E1341" s="5" t="s">
        <v>83</v>
      </c>
      <c r="H1341" s="9">
        <v>1836</v>
      </c>
      <c r="I1341" s="5" t="s">
        <v>28</v>
      </c>
      <c r="J1341" s="5" t="s">
        <v>91</v>
      </c>
    </row>
    <row r="1342" spans="1:10">
      <c r="A1342" s="5" t="s">
        <v>777</v>
      </c>
      <c r="B1342" s="6">
        <v>44945.863079884257</v>
      </c>
      <c r="C1342" s="5" t="s">
        <v>70</v>
      </c>
      <c r="D1342" s="15">
        <v>45173183202</v>
      </c>
      <c r="E1342" s="5" t="s">
        <v>83</v>
      </c>
      <c r="H1342" s="9">
        <v>843.72</v>
      </c>
      <c r="I1342" s="5" t="s">
        <v>28</v>
      </c>
      <c r="J1342" s="5" t="s">
        <v>91</v>
      </c>
    </row>
    <row r="1343" spans="1:10">
      <c r="A1343" s="5" t="s">
        <v>777</v>
      </c>
      <c r="B1343" s="6">
        <v>44945.863079884257</v>
      </c>
      <c r="C1343" s="5" t="s">
        <v>70</v>
      </c>
      <c r="D1343" s="15">
        <v>45143489931</v>
      </c>
      <c r="E1343" s="5" t="s">
        <v>83</v>
      </c>
      <c r="H1343" s="9">
        <v>704.98</v>
      </c>
      <c r="I1343" s="5" t="s">
        <v>28</v>
      </c>
      <c r="J1343" s="5" t="s">
        <v>91</v>
      </c>
    </row>
    <row r="1344" spans="1:10">
      <c r="A1344" s="5" t="s">
        <v>777</v>
      </c>
      <c r="B1344" s="6">
        <v>44945.863079884257</v>
      </c>
      <c r="C1344" s="5" t="s">
        <v>70</v>
      </c>
      <c r="D1344" s="15">
        <v>45123253546</v>
      </c>
      <c r="E1344" s="5" t="s">
        <v>83</v>
      </c>
      <c r="H1344" s="9">
        <v>480.16</v>
      </c>
      <c r="I1344" s="5" t="s">
        <v>28</v>
      </c>
      <c r="J1344" s="5" t="s">
        <v>91</v>
      </c>
    </row>
    <row r="1345" spans="1:10">
      <c r="A1345" s="5" t="s">
        <v>777</v>
      </c>
      <c r="B1345" s="6">
        <v>44945.863079884257</v>
      </c>
      <c r="C1345" s="5" t="s">
        <v>70</v>
      </c>
      <c r="D1345" s="15">
        <v>45133123048</v>
      </c>
      <c r="E1345" s="5" t="s">
        <v>83</v>
      </c>
      <c r="H1345" s="9">
        <v>88</v>
      </c>
      <c r="I1345" s="5" t="s">
        <v>28</v>
      </c>
      <c r="J1345" s="5" t="s">
        <v>91</v>
      </c>
    </row>
    <row r="1346" spans="1:10">
      <c r="A1346" s="5" t="s">
        <v>777</v>
      </c>
      <c r="B1346" s="6">
        <v>44945.863079884257</v>
      </c>
      <c r="C1346" s="5" t="s">
        <v>70</v>
      </c>
      <c r="D1346" s="15">
        <v>45113271640</v>
      </c>
      <c r="E1346" s="5" t="s">
        <v>83</v>
      </c>
      <c r="H1346" s="9">
        <v>205.45</v>
      </c>
      <c r="I1346" s="5" t="s">
        <v>28</v>
      </c>
      <c r="J1346" s="5" t="s">
        <v>91</v>
      </c>
    </row>
    <row r="1347" spans="1:10">
      <c r="A1347" s="5" t="s">
        <v>778</v>
      </c>
      <c r="B1347" s="6">
        <v>44945.863079884257</v>
      </c>
      <c r="C1347" s="5" t="s">
        <v>82</v>
      </c>
      <c r="D1347" s="7"/>
      <c r="E1347" s="8"/>
      <c r="F1347" s="9">
        <v>38538</v>
      </c>
      <c r="I1347" s="10" t="s">
        <v>9</v>
      </c>
      <c r="J1347" s="8" t="s">
        <v>103</v>
      </c>
    </row>
    <row r="1348" spans="1:10">
      <c r="A1348" s="5" t="s">
        <v>777</v>
      </c>
      <c r="B1348" s="6">
        <v>44945.863079884257</v>
      </c>
      <c r="C1348" s="5" t="s">
        <v>70</v>
      </c>
      <c r="D1348" s="7"/>
      <c r="E1348" s="8"/>
      <c r="F1348" s="9">
        <v>8042.4</v>
      </c>
      <c r="I1348" s="10" t="s">
        <v>9</v>
      </c>
      <c r="J1348" s="8" t="s">
        <v>236</v>
      </c>
    </row>
    <row r="1349" spans="1:10">
      <c r="A1349" s="5" t="s">
        <v>777</v>
      </c>
      <c r="B1349" s="6">
        <v>44945.863079884257</v>
      </c>
      <c r="C1349" s="5" t="s">
        <v>70</v>
      </c>
      <c r="D1349" s="7"/>
      <c r="E1349" s="8"/>
      <c r="F1349" s="9">
        <v>17712.2</v>
      </c>
      <c r="I1349" s="10" t="s">
        <v>9</v>
      </c>
      <c r="J1349" s="8" t="s">
        <v>71</v>
      </c>
    </row>
    <row r="1350" spans="1:10">
      <c r="A1350" s="5" t="s">
        <v>777</v>
      </c>
      <c r="B1350" s="6">
        <v>44945.863079884257</v>
      </c>
      <c r="C1350" s="5" t="s">
        <v>70</v>
      </c>
      <c r="D1350" s="7"/>
      <c r="E1350" s="8"/>
      <c r="F1350" s="9">
        <v>4396.8999999999996</v>
      </c>
      <c r="I1350" s="10" t="s">
        <v>9</v>
      </c>
      <c r="J1350" s="5" t="s">
        <v>96</v>
      </c>
    </row>
    <row r="1351" spans="1:10">
      <c r="A1351" s="5" t="s">
        <v>777</v>
      </c>
      <c r="B1351" s="6">
        <v>44945.863079884257</v>
      </c>
      <c r="C1351" s="5" t="s">
        <v>70</v>
      </c>
      <c r="D1351" s="7"/>
      <c r="E1351" s="8"/>
      <c r="F1351" s="9">
        <v>11998.2</v>
      </c>
      <c r="I1351" s="10" t="s">
        <v>9</v>
      </c>
      <c r="J1351" s="8" t="s">
        <v>97</v>
      </c>
    </row>
    <row r="1352" spans="1:10">
      <c r="A1352" s="5" t="s">
        <v>777</v>
      </c>
      <c r="B1352" s="6">
        <v>44945.863079884257</v>
      </c>
      <c r="C1352" s="5" t="s">
        <v>70</v>
      </c>
      <c r="D1352" s="7"/>
      <c r="E1352" s="8"/>
      <c r="F1352" s="9">
        <v>3640.3</v>
      </c>
      <c r="I1352" s="10" t="s">
        <v>9</v>
      </c>
      <c r="J1352" s="5" t="s">
        <v>98</v>
      </c>
    </row>
    <row r="1353" spans="1:10">
      <c r="A1353" s="5" t="s">
        <v>777</v>
      </c>
      <c r="B1353" s="6">
        <v>44945.863079884257</v>
      </c>
      <c r="C1353" s="5" t="s">
        <v>70</v>
      </c>
      <c r="D1353" s="7"/>
      <c r="E1353" s="8"/>
      <c r="F1353" s="9">
        <v>27797.8</v>
      </c>
      <c r="I1353" s="10" t="s">
        <v>9</v>
      </c>
      <c r="J1353" s="8" t="s">
        <v>237</v>
      </c>
    </row>
    <row r="1354" spans="1:10">
      <c r="A1354" s="5" t="s">
        <v>777</v>
      </c>
      <c r="B1354" s="6">
        <v>44945.863079884257</v>
      </c>
      <c r="C1354" s="5" t="s">
        <v>70</v>
      </c>
      <c r="D1354" s="7"/>
      <c r="E1354" s="8"/>
      <c r="F1354" s="9">
        <v>4905</v>
      </c>
      <c r="I1354" s="10" t="s">
        <v>9</v>
      </c>
      <c r="J1354" s="5" t="s">
        <v>80</v>
      </c>
    </row>
    <row r="1355" spans="1:10">
      <c r="A1355" s="5" t="s">
        <v>777</v>
      </c>
      <c r="B1355" s="6">
        <v>44945.863079884257</v>
      </c>
      <c r="C1355" s="5" t="s">
        <v>70</v>
      </c>
      <c r="D1355" s="7"/>
      <c r="E1355" s="8"/>
      <c r="F1355" s="9">
        <v>353</v>
      </c>
      <c r="I1355" s="10" t="s">
        <v>9</v>
      </c>
      <c r="J1355" s="8" t="s">
        <v>239</v>
      </c>
    </row>
    <row r="1356" spans="1:10">
      <c r="A1356" s="5" t="s">
        <v>777</v>
      </c>
      <c r="B1356" s="6">
        <v>44945.863079884257</v>
      </c>
      <c r="C1356" s="5" t="s">
        <v>70</v>
      </c>
      <c r="D1356" s="7"/>
      <c r="E1356" s="8"/>
      <c r="F1356" s="9">
        <v>1286</v>
      </c>
      <c r="I1356" s="10" t="s">
        <v>9</v>
      </c>
      <c r="J1356" s="8" t="s">
        <v>73</v>
      </c>
    </row>
    <row r="1357" spans="1:10">
      <c r="A1357" s="5" t="s">
        <v>777</v>
      </c>
      <c r="B1357" s="6">
        <v>44945.863079884257</v>
      </c>
      <c r="C1357" s="5" t="s">
        <v>70</v>
      </c>
      <c r="D1357" s="7"/>
      <c r="E1357" s="8"/>
      <c r="F1357" s="9">
        <v>15163.2</v>
      </c>
      <c r="I1357" s="10" t="s">
        <v>9</v>
      </c>
      <c r="J1357" s="8" t="s">
        <v>74</v>
      </c>
    </row>
    <row r="1358" spans="1:10">
      <c r="A1358" s="5" t="s">
        <v>777</v>
      </c>
      <c r="B1358" s="6">
        <v>44945.863079884257</v>
      </c>
      <c r="C1358" s="5" t="s">
        <v>70</v>
      </c>
      <c r="D1358" s="7"/>
      <c r="E1358" s="8"/>
      <c r="F1358" s="9">
        <v>4634.3</v>
      </c>
      <c r="I1358" s="10" t="s">
        <v>9</v>
      </c>
      <c r="J1358" s="8" t="s">
        <v>75</v>
      </c>
    </row>
    <row r="1359" spans="1:10">
      <c r="A1359" s="5" t="s">
        <v>777</v>
      </c>
      <c r="B1359" s="6">
        <v>44945.863079884257</v>
      </c>
      <c r="C1359" s="5" t="s">
        <v>70</v>
      </c>
      <c r="D1359" s="7"/>
      <c r="E1359" s="8"/>
      <c r="F1359" s="9">
        <v>15569.3</v>
      </c>
      <c r="I1359" s="10" t="s">
        <v>9</v>
      </c>
      <c r="J1359" s="8" t="s">
        <v>99</v>
      </c>
    </row>
    <row r="1360" spans="1:10">
      <c r="A1360" s="5" t="s">
        <v>777</v>
      </c>
      <c r="B1360" s="6">
        <v>44945.863079884257</v>
      </c>
      <c r="C1360" s="5" t="s">
        <v>70</v>
      </c>
      <c r="D1360" s="7"/>
      <c r="E1360" s="8"/>
      <c r="F1360" s="9">
        <v>11656.2</v>
      </c>
      <c r="I1360" s="10" t="s">
        <v>9</v>
      </c>
      <c r="J1360" s="8" t="s">
        <v>94</v>
      </c>
    </row>
    <row r="1361" spans="1:10">
      <c r="A1361" s="5" t="s">
        <v>777</v>
      </c>
      <c r="B1361" s="6">
        <v>44945.863079884257</v>
      </c>
      <c r="C1361" s="5" t="s">
        <v>70</v>
      </c>
      <c r="D1361" s="7"/>
      <c r="E1361" s="8"/>
      <c r="F1361" s="9">
        <v>10175.200000000001</v>
      </c>
      <c r="I1361" s="10" t="s">
        <v>9</v>
      </c>
      <c r="J1361" s="8" t="s">
        <v>100</v>
      </c>
    </row>
    <row r="1362" spans="1:10">
      <c r="A1362" s="5" t="s">
        <v>777</v>
      </c>
      <c r="B1362" s="6">
        <v>44945.863079884257</v>
      </c>
      <c r="C1362" s="5" t="s">
        <v>70</v>
      </c>
      <c r="D1362" s="7"/>
      <c r="E1362" s="8"/>
      <c r="F1362" s="9">
        <v>7420</v>
      </c>
      <c r="I1362" s="10" t="s">
        <v>9</v>
      </c>
      <c r="J1362" s="8" t="s">
        <v>445</v>
      </c>
    </row>
    <row r="1363" spans="1:10">
      <c r="A1363" s="5" t="s">
        <v>777</v>
      </c>
      <c r="B1363" s="6">
        <v>44945.863079884257</v>
      </c>
      <c r="C1363" s="5" t="s">
        <v>70</v>
      </c>
      <c r="D1363" s="7"/>
      <c r="E1363" s="8"/>
      <c r="F1363" s="9">
        <v>5970.5</v>
      </c>
      <c r="I1363" s="10" t="s">
        <v>9</v>
      </c>
      <c r="J1363" s="8" t="s">
        <v>101</v>
      </c>
    </row>
    <row r="1364" spans="1:10">
      <c r="A1364" s="5" t="s">
        <v>777</v>
      </c>
      <c r="B1364" s="6">
        <v>44945.863079884257</v>
      </c>
      <c r="C1364" s="5" t="s">
        <v>70</v>
      </c>
      <c r="D1364" s="7"/>
      <c r="E1364" s="8"/>
      <c r="F1364" s="9">
        <v>7558.3</v>
      </c>
      <c r="I1364" s="10" t="s">
        <v>9</v>
      </c>
      <c r="J1364" s="8" t="s">
        <v>77</v>
      </c>
    </row>
    <row r="1365" spans="1:10">
      <c r="A1365" s="5" t="s">
        <v>777</v>
      </c>
      <c r="B1365" s="6">
        <v>44945.863079884257</v>
      </c>
      <c r="C1365" s="5" t="s">
        <v>70</v>
      </c>
      <c r="D1365" s="7"/>
      <c r="E1365" s="8"/>
      <c r="F1365" s="9">
        <v>83142</v>
      </c>
      <c r="I1365" s="10" t="s">
        <v>9</v>
      </c>
      <c r="J1365" s="8" t="s">
        <v>78</v>
      </c>
    </row>
    <row r="1366" spans="1:10">
      <c r="A1366" s="5" t="s">
        <v>777</v>
      </c>
      <c r="B1366" s="6">
        <v>44945.863079884257</v>
      </c>
      <c r="C1366" s="5" t="s">
        <v>70</v>
      </c>
      <c r="D1366" s="7"/>
      <c r="E1366" s="8"/>
      <c r="F1366" s="9">
        <v>15876.9</v>
      </c>
      <c r="I1366" s="10" t="s">
        <v>9</v>
      </c>
      <c r="J1366" s="8" t="s">
        <v>104</v>
      </c>
    </row>
    <row r="1367" spans="1:10">
      <c r="A1367" s="11" t="s">
        <v>22</v>
      </c>
      <c r="B1367" s="3"/>
      <c r="C1367" s="3"/>
      <c r="D1367" s="19">
        <f>289850.1+5985.6</f>
        <v>295835.69999999995</v>
      </c>
      <c r="E1367" s="8"/>
      <c r="F1367" s="54">
        <f>SUM(F1296:G1366)</f>
        <v>295835.7</v>
      </c>
      <c r="H1367" s="9"/>
      <c r="I1367" s="10"/>
      <c r="J1367" s="5"/>
    </row>
    <row r="1368" spans="1:10">
      <c r="A1368" s="13" t="s">
        <v>23</v>
      </c>
      <c r="B1368" s="13" t="s">
        <v>24</v>
      </c>
      <c r="C1368" s="13" t="s">
        <v>25</v>
      </c>
      <c r="D1368" s="7"/>
      <c r="E1368" s="8"/>
      <c r="H1368" s="9"/>
      <c r="I1368" s="10"/>
      <c r="J1368" s="5"/>
    </row>
    <row r="1369" spans="1:10" ht="15.75">
      <c r="D1369" s="14">
        <v>112636295</v>
      </c>
    </row>
    <row r="1370" spans="1:10" ht="15.75">
      <c r="D1370" s="14">
        <v>112644467</v>
      </c>
    </row>
    <row r="1372" spans="1:10">
      <c r="A1372" s="1" t="s">
        <v>0</v>
      </c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1:10">
      <c r="A1373" s="3" t="s">
        <v>806</v>
      </c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1:10">
      <c r="A1374" s="95" t="s">
        <v>0</v>
      </c>
      <c r="B1374" s="95" t="s">
        <v>2</v>
      </c>
      <c r="C1374" s="95" t="s">
        <v>3</v>
      </c>
      <c r="D1374" s="95" t="s">
        <v>4</v>
      </c>
      <c r="E1374" s="95" t="s">
        <v>5</v>
      </c>
      <c r="F1374" s="97" t="s">
        <v>6</v>
      </c>
      <c r="G1374" s="98"/>
      <c r="H1374" s="99"/>
      <c r="I1374" s="95" t="s">
        <v>7</v>
      </c>
      <c r="J1374" s="95" t="s">
        <v>8</v>
      </c>
    </row>
    <row r="1375" spans="1:10">
      <c r="A1375" s="96"/>
      <c r="B1375" s="96"/>
      <c r="C1375" s="96"/>
      <c r="D1375" s="96"/>
      <c r="E1375" s="96"/>
      <c r="F1375" s="4" t="s">
        <v>9</v>
      </c>
      <c r="G1375" s="4" t="s">
        <v>10</v>
      </c>
      <c r="H1375" s="4" t="s">
        <v>11</v>
      </c>
      <c r="I1375" s="96"/>
      <c r="J1375" s="96"/>
    </row>
    <row r="1376" spans="1:10">
      <c r="A1376" s="5" t="s">
        <v>825</v>
      </c>
      <c r="B1376" s="6">
        <v>44946.411174687499</v>
      </c>
      <c r="C1376" s="5" t="s">
        <v>70</v>
      </c>
      <c r="D1376" s="10"/>
      <c r="E1376" s="8"/>
      <c r="F1376" s="9">
        <v>25675.5</v>
      </c>
      <c r="I1376" s="10" t="s">
        <v>9</v>
      </c>
      <c r="J1376" s="5" t="s">
        <v>72</v>
      </c>
    </row>
    <row r="1377" spans="1:10">
      <c r="A1377" s="5" t="s">
        <v>825</v>
      </c>
      <c r="B1377" s="6">
        <v>44946.411174687499</v>
      </c>
      <c r="C1377" s="5" t="s">
        <v>70</v>
      </c>
      <c r="D1377" s="10"/>
      <c r="E1377" s="8"/>
      <c r="F1377" s="9">
        <v>45099.6</v>
      </c>
      <c r="I1377" s="10" t="s">
        <v>9</v>
      </c>
      <c r="J1377" s="8" t="s">
        <v>240</v>
      </c>
    </row>
    <row r="1378" spans="1:10">
      <c r="A1378" s="5" t="s">
        <v>825</v>
      </c>
      <c r="B1378" s="6">
        <v>44946.411174687499</v>
      </c>
      <c r="C1378" s="5" t="s">
        <v>70</v>
      </c>
      <c r="D1378" s="10"/>
      <c r="E1378" s="8"/>
      <c r="F1378" s="9">
        <v>6673.5</v>
      </c>
      <c r="I1378" s="10" t="s">
        <v>9</v>
      </c>
      <c r="J1378" s="8" t="s">
        <v>76</v>
      </c>
    </row>
    <row r="1379" spans="1:10">
      <c r="A1379" s="5" t="s">
        <v>825</v>
      </c>
      <c r="B1379" s="6">
        <v>44946.411174687499</v>
      </c>
      <c r="C1379" s="5" t="s">
        <v>70</v>
      </c>
      <c r="D1379" s="10"/>
      <c r="E1379" s="8"/>
      <c r="F1379" s="9">
        <v>5482.9</v>
      </c>
      <c r="I1379" s="10" t="s">
        <v>9</v>
      </c>
      <c r="J1379" s="8" t="s">
        <v>102</v>
      </c>
    </row>
    <row r="1380" spans="1:10">
      <c r="A1380" s="5" t="s">
        <v>825</v>
      </c>
      <c r="B1380" s="6">
        <v>44946.411174687499</v>
      </c>
      <c r="C1380" s="5" t="s">
        <v>70</v>
      </c>
      <c r="D1380" s="10"/>
      <c r="E1380" s="8"/>
      <c r="F1380" s="9">
        <v>2490.1999999999998</v>
      </c>
      <c r="I1380" s="10" t="s">
        <v>9</v>
      </c>
      <c r="J1380" s="8" t="s">
        <v>105</v>
      </c>
    </row>
    <row r="1381" spans="1:10">
      <c r="A1381" s="5" t="s">
        <v>825</v>
      </c>
      <c r="B1381" s="6">
        <v>44946.411174687499</v>
      </c>
      <c r="C1381" s="5" t="s">
        <v>70</v>
      </c>
      <c r="D1381" s="10"/>
      <c r="E1381" s="8"/>
      <c r="F1381" s="9">
        <v>11272.9</v>
      </c>
      <c r="I1381" s="10" t="s">
        <v>9</v>
      </c>
      <c r="J1381" s="8" t="s">
        <v>106</v>
      </c>
    </row>
    <row r="1382" spans="1:10">
      <c r="A1382" s="5" t="s">
        <v>825</v>
      </c>
      <c r="B1382" s="6">
        <v>44946.411174687499</v>
      </c>
      <c r="C1382" s="5" t="s">
        <v>70</v>
      </c>
      <c r="D1382" s="10"/>
      <c r="E1382" s="8"/>
      <c r="F1382" s="9">
        <v>41777</v>
      </c>
      <c r="I1382" s="10" t="s">
        <v>9</v>
      </c>
      <c r="J1382" s="8" t="s">
        <v>107</v>
      </c>
    </row>
    <row r="1383" spans="1:10">
      <c r="A1383" s="11" t="s">
        <v>22</v>
      </c>
      <c r="B1383" s="3"/>
      <c r="C1383" s="3"/>
      <c r="D1383" s="64">
        <f>133460.4+5011.2</f>
        <v>138471.6</v>
      </c>
      <c r="E1383" s="8"/>
      <c r="F1383" s="37">
        <f>SUM(F1376:G1382)</f>
        <v>138471.59999999998</v>
      </c>
      <c r="H1383" s="9"/>
      <c r="I1383" s="10"/>
      <c r="J1383" s="5"/>
    </row>
    <row r="1384" spans="1:10">
      <c r="A1384" s="13" t="s">
        <v>23</v>
      </c>
      <c r="B1384" s="13" t="s">
        <v>24</v>
      </c>
      <c r="C1384" s="13" t="s">
        <v>25</v>
      </c>
      <c r="D1384" s="10"/>
      <c r="E1384" s="8"/>
      <c r="H1384" s="9"/>
      <c r="I1384" s="10"/>
      <c r="J1384" s="5"/>
    </row>
    <row r="1385" spans="1:10" ht="15.75">
      <c r="A1385" s="5"/>
      <c r="B1385" s="6"/>
      <c r="C1385" s="5"/>
      <c r="D1385" s="14">
        <v>112636297</v>
      </c>
      <c r="E1385" s="8"/>
      <c r="H1385" s="9"/>
      <c r="I1385" s="10"/>
      <c r="J1385" s="5"/>
    </row>
    <row r="1386" spans="1:10" ht="15.75">
      <c r="A1386" s="5"/>
      <c r="B1386" s="6"/>
      <c r="C1386" s="5"/>
      <c r="D1386" s="14">
        <v>112644469</v>
      </c>
      <c r="E1386" s="8"/>
      <c r="H1386" s="9"/>
      <c r="I1386" s="10"/>
      <c r="J1386" s="5"/>
    </row>
    <row r="1387" spans="1:10" ht="15.75">
      <c r="A1387" s="5"/>
      <c r="B1387" s="6"/>
      <c r="C1387" s="5"/>
      <c r="D1387" s="66">
        <v>112636424</v>
      </c>
      <c r="E1387" s="67" t="s">
        <v>135</v>
      </c>
      <c r="H1387" s="9"/>
      <c r="I1387" s="10"/>
      <c r="J1387" s="5"/>
    </row>
    <row r="1388" spans="1:10">
      <c r="A1388" s="5"/>
      <c r="B1388" s="6"/>
      <c r="C1388" s="5"/>
      <c r="D1388" s="7"/>
      <c r="E1388" s="8"/>
      <c r="H1388" s="9"/>
      <c r="I1388" s="10"/>
      <c r="J1388" s="5"/>
    </row>
    <row r="1389" spans="1:10">
      <c r="A1389" s="5" t="s">
        <v>823</v>
      </c>
      <c r="B1389" s="6">
        <v>44946.888744293981</v>
      </c>
      <c r="C1389" s="5" t="s">
        <v>70</v>
      </c>
      <c r="D1389" s="7"/>
      <c r="E1389" s="8"/>
      <c r="G1389" s="9">
        <v>5804</v>
      </c>
      <c r="I1389" s="10" t="s">
        <v>10</v>
      </c>
      <c r="J1389" s="5" t="s">
        <v>80</v>
      </c>
    </row>
    <row r="1390" spans="1:10">
      <c r="A1390" s="5" t="s">
        <v>823</v>
      </c>
      <c r="B1390" s="6">
        <v>44946.888744293981</v>
      </c>
      <c r="C1390" s="5" t="s">
        <v>70</v>
      </c>
      <c r="D1390" s="7"/>
      <c r="E1390" s="8"/>
      <c r="G1390" s="9">
        <v>499.47</v>
      </c>
      <c r="I1390" s="10" t="s">
        <v>10</v>
      </c>
      <c r="J1390" s="8" t="s">
        <v>239</v>
      </c>
    </row>
    <row r="1391" spans="1:10">
      <c r="A1391" s="5" t="s">
        <v>823</v>
      </c>
      <c r="B1391" s="6">
        <v>44946.888744293981</v>
      </c>
      <c r="C1391" s="5" t="s">
        <v>70</v>
      </c>
      <c r="D1391" s="7">
        <v>355073</v>
      </c>
      <c r="E1391" s="5" t="s">
        <v>89</v>
      </c>
      <c r="H1391" s="9">
        <v>3600</v>
      </c>
      <c r="I1391" s="5" t="s">
        <v>28</v>
      </c>
      <c r="J1391" s="8" t="s">
        <v>92</v>
      </c>
    </row>
    <row r="1392" spans="1:10">
      <c r="A1392" s="5" t="s">
        <v>823</v>
      </c>
      <c r="B1392" s="6">
        <v>44946.888744293981</v>
      </c>
      <c r="C1392" s="5" t="s">
        <v>70</v>
      </c>
      <c r="D1392" s="7">
        <v>654874</v>
      </c>
      <c r="E1392" s="5" t="s">
        <v>88</v>
      </c>
      <c r="H1392" s="9">
        <v>716.2</v>
      </c>
      <c r="I1392" s="5" t="s">
        <v>28</v>
      </c>
      <c r="J1392" s="5" t="s">
        <v>91</v>
      </c>
    </row>
    <row r="1393" spans="1:10">
      <c r="A1393" s="5" t="s">
        <v>823</v>
      </c>
      <c r="B1393" s="6">
        <v>44946.888744293981</v>
      </c>
      <c r="C1393" s="5" t="s">
        <v>70</v>
      </c>
      <c r="D1393" s="7">
        <v>668093</v>
      </c>
      <c r="E1393" s="5" t="s">
        <v>88</v>
      </c>
      <c r="H1393" s="9">
        <v>385</v>
      </c>
      <c r="I1393" s="5" t="s">
        <v>28</v>
      </c>
      <c r="J1393" s="5" t="s">
        <v>91</v>
      </c>
    </row>
    <row r="1394" spans="1:10">
      <c r="A1394" s="5" t="s">
        <v>823</v>
      </c>
      <c r="B1394" s="6">
        <v>44946.888744293981</v>
      </c>
      <c r="C1394" s="5" t="s">
        <v>70</v>
      </c>
      <c r="D1394" s="7">
        <v>658054</v>
      </c>
      <c r="E1394" s="5" t="s">
        <v>88</v>
      </c>
      <c r="H1394" s="9">
        <v>1365</v>
      </c>
      <c r="I1394" s="5" t="s">
        <v>28</v>
      </c>
      <c r="J1394" s="5" t="s">
        <v>91</v>
      </c>
    </row>
    <row r="1395" spans="1:10">
      <c r="A1395" s="5" t="s">
        <v>823</v>
      </c>
      <c r="B1395" s="6">
        <v>44946.888744293981</v>
      </c>
      <c r="C1395" s="5" t="s">
        <v>70</v>
      </c>
      <c r="D1395" s="7">
        <v>171664</v>
      </c>
      <c r="E1395" s="5" t="s">
        <v>89</v>
      </c>
      <c r="H1395" s="9">
        <v>300.93</v>
      </c>
      <c r="I1395" s="5" t="s">
        <v>28</v>
      </c>
      <c r="J1395" s="5" t="s">
        <v>91</v>
      </c>
    </row>
    <row r="1396" spans="1:10">
      <c r="A1396" s="5" t="s">
        <v>823</v>
      </c>
      <c r="B1396" s="6">
        <v>44946.888744293981</v>
      </c>
      <c r="C1396" s="5" t="s">
        <v>70</v>
      </c>
      <c r="D1396" s="15">
        <v>45163211567</v>
      </c>
      <c r="E1396" s="5" t="s">
        <v>83</v>
      </c>
      <c r="H1396" s="9">
        <v>145.43</v>
      </c>
      <c r="I1396" s="5" t="s">
        <v>28</v>
      </c>
      <c r="J1396" s="5" t="s">
        <v>91</v>
      </c>
    </row>
    <row r="1397" spans="1:10">
      <c r="A1397" s="5" t="s">
        <v>823</v>
      </c>
      <c r="B1397" s="6">
        <v>44946.888744293981</v>
      </c>
      <c r="C1397" s="5" t="s">
        <v>70</v>
      </c>
      <c r="D1397" s="15">
        <v>45133123979</v>
      </c>
      <c r="E1397" s="5" t="s">
        <v>83</v>
      </c>
      <c r="H1397" s="9">
        <v>721.2</v>
      </c>
      <c r="I1397" s="5" t="s">
        <v>28</v>
      </c>
      <c r="J1397" s="5" t="s">
        <v>91</v>
      </c>
    </row>
    <row r="1398" spans="1:10">
      <c r="A1398" s="5" t="s">
        <v>823</v>
      </c>
      <c r="B1398" s="6">
        <v>44946.888744293981</v>
      </c>
      <c r="C1398" s="5" t="s">
        <v>70</v>
      </c>
      <c r="D1398" s="15">
        <v>52216841532</v>
      </c>
      <c r="E1398" s="5" t="s">
        <v>83</v>
      </c>
      <c r="H1398" s="9">
        <v>23.4</v>
      </c>
      <c r="I1398" s="5" t="s">
        <v>28</v>
      </c>
      <c r="J1398" s="5" t="s">
        <v>91</v>
      </c>
    </row>
    <row r="1399" spans="1:10">
      <c r="A1399" s="5" t="s">
        <v>823</v>
      </c>
      <c r="B1399" s="6">
        <v>44946.888744293981</v>
      </c>
      <c r="C1399" s="5" t="s">
        <v>70</v>
      </c>
      <c r="D1399" s="15">
        <v>45123255158</v>
      </c>
      <c r="E1399" s="5" t="s">
        <v>83</v>
      </c>
      <c r="H1399" s="9">
        <v>973.4</v>
      </c>
      <c r="I1399" s="5" t="s">
        <v>28</v>
      </c>
      <c r="J1399" s="5" t="s">
        <v>91</v>
      </c>
    </row>
    <row r="1400" spans="1:10">
      <c r="A1400" s="5" t="s">
        <v>823</v>
      </c>
      <c r="B1400" s="6">
        <v>44946.888744293981</v>
      </c>
      <c r="C1400" s="5" t="s">
        <v>70</v>
      </c>
      <c r="D1400" s="15">
        <v>52216836860</v>
      </c>
      <c r="E1400" s="5" t="s">
        <v>83</v>
      </c>
      <c r="H1400" s="9">
        <v>2400</v>
      </c>
      <c r="I1400" s="5" t="s">
        <v>28</v>
      </c>
      <c r="J1400" s="5" t="s">
        <v>91</v>
      </c>
    </row>
    <row r="1401" spans="1:10">
      <c r="A1401" s="5" t="s">
        <v>823</v>
      </c>
      <c r="B1401" s="6">
        <v>44946.888744293981</v>
      </c>
      <c r="C1401" s="5" t="s">
        <v>70</v>
      </c>
      <c r="D1401" s="15">
        <v>45123254777</v>
      </c>
      <c r="E1401" s="5" t="s">
        <v>83</v>
      </c>
      <c r="H1401" s="9">
        <v>393.96</v>
      </c>
      <c r="I1401" s="5" t="s">
        <v>28</v>
      </c>
      <c r="J1401" s="5" t="s">
        <v>91</v>
      </c>
    </row>
    <row r="1402" spans="1:10">
      <c r="A1402" s="5" t="s">
        <v>823</v>
      </c>
      <c r="B1402" s="6">
        <v>44946.888744293981</v>
      </c>
      <c r="C1402" s="5" t="s">
        <v>70</v>
      </c>
      <c r="D1402" s="15">
        <v>45163211412</v>
      </c>
      <c r="E1402" s="5" t="s">
        <v>83</v>
      </c>
      <c r="H1402" s="9">
        <v>271.12</v>
      </c>
      <c r="I1402" s="5" t="s">
        <v>28</v>
      </c>
      <c r="J1402" s="5" t="s">
        <v>91</v>
      </c>
    </row>
    <row r="1403" spans="1:10">
      <c r="A1403" s="5" t="s">
        <v>823</v>
      </c>
      <c r="B1403" s="6">
        <v>44946.888744293981</v>
      </c>
      <c r="C1403" s="5" t="s">
        <v>70</v>
      </c>
      <c r="D1403" s="15">
        <v>45113272952</v>
      </c>
      <c r="E1403" s="5" t="s">
        <v>83</v>
      </c>
      <c r="H1403" s="9">
        <v>643.37</v>
      </c>
      <c r="I1403" s="5" t="s">
        <v>28</v>
      </c>
      <c r="J1403" s="5" t="s">
        <v>91</v>
      </c>
    </row>
    <row r="1404" spans="1:10">
      <c r="A1404" s="5" t="s">
        <v>823</v>
      </c>
      <c r="B1404" s="6">
        <v>44946.888744293981</v>
      </c>
      <c r="C1404" s="5" t="s">
        <v>70</v>
      </c>
      <c r="D1404" s="15">
        <v>45163212426</v>
      </c>
      <c r="E1404" s="5" t="s">
        <v>83</v>
      </c>
      <c r="H1404" s="9">
        <v>395.92</v>
      </c>
      <c r="I1404" s="5" t="s">
        <v>28</v>
      </c>
      <c r="J1404" s="5" t="s">
        <v>91</v>
      </c>
    </row>
    <row r="1405" spans="1:10">
      <c r="A1405" s="5" t="s">
        <v>823</v>
      </c>
      <c r="B1405" s="6">
        <v>44946.888744293981</v>
      </c>
      <c r="C1405" s="5" t="s">
        <v>70</v>
      </c>
      <c r="D1405" s="15">
        <v>45133124772</v>
      </c>
      <c r="E1405" s="5" t="s">
        <v>83</v>
      </c>
      <c r="H1405" s="9">
        <v>2200</v>
      </c>
      <c r="I1405" s="5" t="s">
        <v>28</v>
      </c>
      <c r="J1405" s="5" t="s">
        <v>87</v>
      </c>
    </row>
    <row r="1406" spans="1:10">
      <c r="A1406" s="5" t="s">
        <v>823</v>
      </c>
      <c r="B1406" s="6">
        <v>44946.888744293981</v>
      </c>
      <c r="C1406" s="5" t="s">
        <v>70</v>
      </c>
      <c r="D1406" s="7">
        <v>483395</v>
      </c>
      <c r="E1406" s="8" t="s">
        <v>274</v>
      </c>
      <c r="H1406" s="9">
        <v>835.2</v>
      </c>
      <c r="I1406" s="5" t="s">
        <v>28</v>
      </c>
      <c r="J1406" s="8" t="s">
        <v>92</v>
      </c>
    </row>
    <row r="1407" spans="1:10">
      <c r="A1407" s="5" t="s">
        <v>823</v>
      </c>
      <c r="B1407" s="6">
        <v>44946.888744293981</v>
      </c>
      <c r="C1407" s="5" t="s">
        <v>70</v>
      </c>
      <c r="D1407" s="7">
        <v>483394</v>
      </c>
      <c r="E1407" s="5" t="s">
        <v>83</v>
      </c>
      <c r="H1407" s="9">
        <v>31830.3</v>
      </c>
      <c r="I1407" s="5" t="s">
        <v>28</v>
      </c>
      <c r="J1407" s="8" t="s">
        <v>92</v>
      </c>
    </row>
    <row r="1408" spans="1:10">
      <c r="A1408" s="5" t="s">
        <v>823</v>
      </c>
      <c r="B1408" s="6">
        <v>44946.888744293981</v>
      </c>
      <c r="C1408" s="5" t="s">
        <v>70</v>
      </c>
      <c r="D1408" s="7">
        <v>415913</v>
      </c>
      <c r="E1408" s="5" t="s">
        <v>89</v>
      </c>
      <c r="H1408" s="9">
        <v>243.26</v>
      </c>
      <c r="I1408" s="5" t="s">
        <v>28</v>
      </c>
      <c r="J1408" s="5" t="s">
        <v>87</v>
      </c>
    </row>
    <row r="1409" spans="1:10">
      <c r="A1409" s="5" t="s">
        <v>823</v>
      </c>
      <c r="B1409" s="6">
        <v>44946.888744293981</v>
      </c>
      <c r="C1409" s="5" t="s">
        <v>70</v>
      </c>
      <c r="D1409" s="15">
        <v>45173185176</v>
      </c>
      <c r="E1409" s="5" t="s">
        <v>83</v>
      </c>
      <c r="H1409" s="9">
        <v>19000</v>
      </c>
      <c r="I1409" s="5" t="s">
        <v>28</v>
      </c>
      <c r="J1409" s="5" t="s">
        <v>86</v>
      </c>
    </row>
    <row r="1410" spans="1:10">
      <c r="A1410" s="5" t="s">
        <v>823</v>
      </c>
      <c r="B1410" s="6">
        <v>44946.888744293981</v>
      </c>
      <c r="C1410" s="5" t="s">
        <v>70</v>
      </c>
      <c r="D1410" s="15">
        <v>52216840909</v>
      </c>
      <c r="E1410" s="5" t="s">
        <v>83</v>
      </c>
      <c r="H1410" s="9">
        <v>29.9</v>
      </c>
      <c r="I1410" s="5" t="s">
        <v>28</v>
      </c>
      <c r="J1410" s="5" t="s">
        <v>80</v>
      </c>
    </row>
    <row r="1411" spans="1:10">
      <c r="A1411" s="5" t="s">
        <v>823</v>
      </c>
      <c r="B1411" s="6">
        <v>44946.888744293981</v>
      </c>
      <c r="C1411" s="5" t="s">
        <v>70</v>
      </c>
      <c r="D1411" s="15">
        <v>52216840909</v>
      </c>
      <c r="E1411" s="5" t="s">
        <v>83</v>
      </c>
      <c r="H1411" s="9">
        <v>265.01</v>
      </c>
      <c r="I1411" s="5" t="s">
        <v>28</v>
      </c>
      <c r="J1411" s="5" t="s">
        <v>80</v>
      </c>
    </row>
    <row r="1412" spans="1:10">
      <c r="A1412" s="5" t="s">
        <v>823</v>
      </c>
      <c r="B1412" s="6">
        <v>44946.888744293981</v>
      </c>
      <c r="C1412" s="5" t="s">
        <v>70</v>
      </c>
      <c r="D1412" s="15">
        <v>52216840911</v>
      </c>
      <c r="E1412" s="5" t="s">
        <v>83</v>
      </c>
      <c r="H1412" s="9">
        <v>122.97</v>
      </c>
      <c r="I1412" s="5" t="s">
        <v>28</v>
      </c>
      <c r="J1412" s="5" t="s">
        <v>80</v>
      </c>
    </row>
    <row r="1413" spans="1:10">
      <c r="A1413" s="5" t="s">
        <v>823</v>
      </c>
      <c r="B1413" s="6">
        <v>44946.888744293981</v>
      </c>
      <c r="C1413" s="5" t="s">
        <v>70</v>
      </c>
      <c r="D1413" s="15">
        <v>52216840911</v>
      </c>
      <c r="E1413" s="5" t="s">
        <v>83</v>
      </c>
      <c r="H1413" s="9">
        <v>624</v>
      </c>
      <c r="I1413" s="5" t="s">
        <v>28</v>
      </c>
      <c r="J1413" s="5" t="s">
        <v>80</v>
      </c>
    </row>
    <row r="1414" spans="1:10">
      <c r="A1414" s="5" t="s">
        <v>823</v>
      </c>
      <c r="B1414" s="6">
        <v>44946.888744293981</v>
      </c>
      <c r="C1414" s="5" t="s">
        <v>70</v>
      </c>
      <c r="D1414" s="15">
        <v>297501005810006</v>
      </c>
      <c r="E1414" s="5" t="s">
        <v>85</v>
      </c>
      <c r="H1414" s="9">
        <v>25309.8</v>
      </c>
      <c r="I1414" s="5" t="s">
        <v>28</v>
      </c>
      <c r="J1414" s="5" t="s">
        <v>86</v>
      </c>
    </row>
    <row r="1415" spans="1:10">
      <c r="A1415" s="5" t="s">
        <v>823</v>
      </c>
      <c r="B1415" s="6">
        <v>44946.888744293981</v>
      </c>
      <c r="C1415" s="5" t="s">
        <v>70</v>
      </c>
      <c r="D1415" s="15">
        <v>297501005810006</v>
      </c>
      <c r="E1415" s="5" t="s">
        <v>244</v>
      </c>
      <c r="H1415" s="9">
        <v>13920</v>
      </c>
      <c r="I1415" s="5" t="s">
        <v>28</v>
      </c>
      <c r="J1415" s="5" t="s">
        <v>86</v>
      </c>
    </row>
    <row r="1416" spans="1:10">
      <c r="A1416" s="5" t="s">
        <v>823</v>
      </c>
      <c r="B1416" s="6">
        <v>44946.888744293981</v>
      </c>
      <c r="C1416" s="5" t="s">
        <v>70</v>
      </c>
      <c r="D1416" s="15">
        <v>45173184340</v>
      </c>
      <c r="E1416" s="5" t="s">
        <v>83</v>
      </c>
      <c r="H1416" s="9">
        <v>2139.9</v>
      </c>
      <c r="I1416" s="5" t="s">
        <v>28</v>
      </c>
      <c r="J1416" s="5" t="s">
        <v>80</v>
      </c>
    </row>
    <row r="1417" spans="1:10">
      <c r="A1417" s="5" t="s">
        <v>823</v>
      </c>
      <c r="B1417" s="6">
        <v>44946.888744293981</v>
      </c>
      <c r="C1417" s="5" t="s">
        <v>70</v>
      </c>
      <c r="D1417" s="15">
        <v>45163212401</v>
      </c>
      <c r="E1417" s="5" t="s">
        <v>83</v>
      </c>
      <c r="H1417" s="9">
        <v>11083.5</v>
      </c>
      <c r="I1417" s="5" t="s">
        <v>28</v>
      </c>
      <c r="J1417" s="5" t="s">
        <v>80</v>
      </c>
    </row>
    <row r="1418" spans="1:10">
      <c r="A1418" s="5" t="s">
        <v>823</v>
      </c>
      <c r="B1418" s="6">
        <v>44946.888744293981</v>
      </c>
      <c r="C1418" s="5" t="s">
        <v>70</v>
      </c>
      <c r="D1418" s="15">
        <v>45113271799</v>
      </c>
      <c r="E1418" s="5" t="s">
        <v>83</v>
      </c>
      <c r="H1418" s="9">
        <v>2503.02</v>
      </c>
      <c r="I1418" s="5" t="s">
        <v>28</v>
      </c>
      <c r="J1418" s="5" t="s">
        <v>80</v>
      </c>
    </row>
    <row r="1419" spans="1:10">
      <c r="A1419" s="5" t="s">
        <v>823</v>
      </c>
      <c r="B1419" s="6">
        <v>44946.888744293981</v>
      </c>
      <c r="C1419" s="5" t="s">
        <v>70</v>
      </c>
      <c r="D1419" s="15">
        <v>45153117574</v>
      </c>
      <c r="E1419" s="5" t="s">
        <v>83</v>
      </c>
      <c r="H1419" s="9">
        <v>506</v>
      </c>
      <c r="I1419" s="5" t="s">
        <v>28</v>
      </c>
      <c r="J1419" s="5" t="s">
        <v>80</v>
      </c>
    </row>
    <row r="1420" spans="1:10">
      <c r="A1420" s="5" t="s">
        <v>823</v>
      </c>
      <c r="B1420" s="6">
        <v>44946.888744293981</v>
      </c>
      <c r="C1420" s="5" t="s">
        <v>70</v>
      </c>
      <c r="D1420" s="15">
        <v>45163211628</v>
      </c>
      <c r="E1420" s="5" t="s">
        <v>83</v>
      </c>
      <c r="H1420" s="9">
        <v>3389.6</v>
      </c>
      <c r="I1420" s="5" t="s">
        <v>28</v>
      </c>
      <c r="J1420" s="5" t="s">
        <v>80</v>
      </c>
    </row>
    <row r="1421" spans="1:10">
      <c r="A1421" s="5" t="s">
        <v>823</v>
      </c>
      <c r="B1421" s="6">
        <v>44946.888744293981</v>
      </c>
      <c r="C1421" s="5" t="s">
        <v>70</v>
      </c>
      <c r="D1421" s="15">
        <v>45113271505</v>
      </c>
      <c r="E1421" s="5" t="s">
        <v>83</v>
      </c>
      <c r="H1421" s="9">
        <v>2464.75</v>
      </c>
      <c r="I1421" s="5" t="s">
        <v>28</v>
      </c>
      <c r="J1421" s="5" t="s">
        <v>80</v>
      </c>
    </row>
    <row r="1422" spans="1:10">
      <c r="A1422" s="5" t="s">
        <v>823</v>
      </c>
      <c r="B1422" s="6">
        <v>44946.888744293981</v>
      </c>
      <c r="C1422" s="5" t="s">
        <v>70</v>
      </c>
      <c r="D1422" s="15">
        <v>297501005810007</v>
      </c>
      <c r="E1422" s="5" t="s">
        <v>85</v>
      </c>
      <c r="H1422" s="9">
        <v>28058.3</v>
      </c>
      <c r="I1422" s="5" t="s">
        <v>28</v>
      </c>
      <c r="J1422" s="5" t="s">
        <v>87</v>
      </c>
    </row>
    <row r="1423" spans="1:10">
      <c r="A1423" s="5" t="s">
        <v>823</v>
      </c>
      <c r="B1423" s="6">
        <v>44946.888744293981</v>
      </c>
      <c r="C1423" s="5" t="s">
        <v>70</v>
      </c>
      <c r="D1423" s="15">
        <v>297501005810007</v>
      </c>
      <c r="E1423" s="5" t="s">
        <v>244</v>
      </c>
      <c r="H1423" s="9">
        <v>696</v>
      </c>
      <c r="I1423" s="5" t="s">
        <v>28</v>
      </c>
      <c r="J1423" s="5" t="s">
        <v>87</v>
      </c>
    </row>
    <row r="1424" spans="1:10">
      <c r="A1424" s="5" t="s">
        <v>823</v>
      </c>
      <c r="B1424" s="6">
        <v>44946.888744293981</v>
      </c>
      <c r="C1424" s="5" t="s">
        <v>70</v>
      </c>
      <c r="D1424" s="15">
        <v>45113271924</v>
      </c>
      <c r="E1424" s="8" t="s">
        <v>138</v>
      </c>
      <c r="H1424" s="9">
        <v>1527.64</v>
      </c>
      <c r="I1424" s="5" t="s">
        <v>28</v>
      </c>
      <c r="J1424" s="5" t="s">
        <v>80</v>
      </c>
    </row>
    <row r="1425" spans="1:10">
      <c r="A1425" s="5" t="s">
        <v>824</v>
      </c>
      <c r="B1425" s="6">
        <v>44946.888744293981</v>
      </c>
      <c r="C1425" s="5" t="s">
        <v>82</v>
      </c>
      <c r="D1425" s="7"/>
      <c r="E1425" s="8"/>
      <c r="F1425" s="9">
        <v>14406.5</v>
      </c>
      <c r="I1425" s="10" t="s">
        <v>9</v>
      </c>
      <c r="J1425" s="8" t="s">
        <v>97</v>
      </c>
    </row>
    <row r="1426" spans="1:10">
      <c r="A1426" s="5" t="s">
        <v>823</v>
      </c>
      <c r="B1426" s="6">
        <v>44946.888744293981</v>
      </c>
      <c r="C1426" s="5" t="s">
        <v>70</v>
      </c>
      <c r="D1426" s="7"/>
      <c r="E1426" s="8"/>
      <c r="F1426" s="9">
        <v>5647.2</v>
      </c>
      <c r="I1426" s="10" t="s">
        <v>9</v>
      </c>
      <c r="J1426" s="8" t="s">
        <v>236</v>
      </c>
    </row>
    <row r="1427" spans="1:10">
      <c r="A1427" s="5" t="s">
        <v>823</v>
      </c>
      <c r="B1427" s="6">
        <v>44946.888744293981</v>
      </c>
      <c r="C1427" s="5" t="s">
        <v>70</v>
      </c>
      <c r="D1427" s="7"/>
      <c r="E1427" s="8"/>
      <c r="F1427" s="9">
        <v>16010.4</v>
      </c>
      <c r="I1427" s="10" t="s">
        <v>9</v>
      </c>
      <c r="J1427" s="8" t="s">
        <v>71</v>
      </c>
    </row>
    <row r="1428" spans="1:10">
      <c r="A1428" s="5" t="s">
        <v>823</v>
      </c>
      <c r="B1428" s="6">
        <v>44946.888744293981</v>
      </c>
      <c r="C1428" s="5" t="s">
        <v>70</v>
      </c>
      <c r="D1428" s="7"/>
      <c r="E1428" s="8"/>
      <c r="F1428" s="9">
        <v>6458.5</v>
      </c>
      <c r="I1428" s="10" t="s">
        <v>9</v>
      </c>
      <c r="J1428" s="5" t="s">
        <v>96</v>
      </c>
    </row>
    <row r="1429" spans="1:10">
      <c r="A1429" s="5" t="s">
        <v>823</v>
      </c>
      <c r="B1429" s="6">
        <v>44946.888744293981</v>
      </c>
      <c r="C1429" s="5" t="s">
        <v>70</v>
      </c>
      <c r="D1429" s="7"/>
      <c r="E1429" s="8"/>
      <c r="F1429" s="9">
        <v>7178.9</v>
      </c>
      <c r="I1429" s="10" t="s">
        <v>9</v>
      </c>
      <c r="J1429" s="5" t="s">
        <v>98</v>
      </c>
    </row>
    <row r="1430" spans="1:10">
      <c r="A1430" s="5" t="s">
        <v>823</v>
      </c>
      <c r="B1430" s="6">
        <v>44946.888744293981</v>
      </c>
      <c r="C1430" s="5" t="s">
        <v>70</v>
      </c>
      <c r="D1430" s="7"/>
      <c r="E1430" s="8"/>
      <c r="F1430" s="9">
        <v>5651.4</v>
      </c>
      <c r="I1430" s="10" t="s">
        <v>9</v>
      </c>
      <c r="J1430" s="8" t="s">
        <v>239</v>
      </c>
    </row>
    <row r="1431" spans="1:10">
      <c r="A1431" s="5" t="s">
        <v>823</v>
      </c>
      <c r="B1431" s="6">
        <v>44946.888744293981</v>
      </c>
      <c r="C1431" s="5" t="s">
        <v>70</v>
      </c>
      <c r="D1431" s="7"/>
      <c r="E1431" s="8"/>
      <c r="F1431" s="9">
        <v>1215.3</v>
      </c>
      <c r="I1431" s="10" t="s">
        <v>9</v>
      </c>
      <c r="J1431" s="8" t="s">
        <v>73</v>
      </c>
    </row>
    <row r="1432" spans="1:10">
      <c r="A1432" s="5" t="s">
        <v>823</v>
      </c>
      <c r="B1432" s="6">
        <v>44946.888744293981</v>
      </c>
      <c r="C1432" s="5" t="s">
        <v>70</v>
      </c>
      <c r="D1432" s="7"/>
      <c r="E1432" s="8"/>
      <c r="F1432" s="9">
        <v>6617.9</v>
      </c>
      <c r="I1432" s="10" t="s">
        <v>9</v>
      </c>
      <c r="J1432" s="8" t="s">
        <v>74</v>
      </c>
    </row>
    <row r="1433" spans="1:10">
      <c r="A1433" s="5" t="s">
        <v>823</v>
      </c>
      <c r="B1433" s="6">
        <v>44946.888744293981</v>
      </c>
      <c r="C1433" s="5" t="s">
        <v>70</v>
      </c>
      <c r="D1433" s="7"/>
      <c r="E1433" s="8"/>
      <c r="F1433" s="9">
        <v>17217.2</v>
      </c>
      <c r="I1433" s="10" t="s">
        <v>9</v>
      </c>
      <c r="J1433" s="8" t="s">
        <v>99</v>
      </c>
    </row>
    <row r="1434" spans="1:10">
      <c r="A1434" s="5" t="s">
        <v>823</v>
      </c>
      <c r="B1434" s="6">
        <v>44946.888744293981</v>
      </c>
      <c r="C1434" s="5" t="s">
        <v>70</v>
      </c>
      <c r="D1434" s="7"/>
      <c r="E1434" s="8"/>
      <c r="F1434" s="9">
        <v>10241.200000000001</v>
      </c>
      <c r="I1434" s="10" t="s">
        <v>9</v>
      </c>
      <c r="J1434" s="8" t="s">
        <v>94</v>
      </c>
    </row>
    <row r="1435" spans="1:10">
      <c r="A1435" s="5" t="s">
        <v>823</v>
      </c>
      <c r="B1435" s="6">
        <v>44946.888744293981</v>
      </c>
      <c r="C1435" s="5" t="s">
        <v>70</v>
      </c>
      <c r="D1435" s="7"/>
      <c r="E1435" s="8"/>
      <c r="F1435" s="9">
        <v>20089.5</v>
      </c>
      <c r="I1435" s="10" t="s">
        <v>9</v>
      </c>
      <c r="J1435" s="8" t="s">
        <v>240</v>
      </c>
    </row>
    <row r="1436" spans="1:10">
      <c r="A1436" s="5" t="s">
        <v>823</v>
      </c>
      <c r="B1436" s="6">
        <v>44946.888744293981</v>
      </c>
      <c r="C1436" s="5" t="s">
        <v>70</v>
      </c>
      <c r="D1436" s="7"/>
      <c r="E1436" s="8"/>
      <c r="F1436" s="9">
        <v>7734.2</v>
      </c>
      <c r="I1436" s="10" t="s">
        <v>9</v>
      </c>
      <c r="J1436" s="8" t="s">
        <v>100</v>
      </c>
    </row>
    <row r="1437" spans="1:10">
      <c r="A1437" s="5" t="s">
        <v>823</v>
      </c>
      <c r="B1437" s="6">
        <v>44946.888744293981</v>
      </c>
      <c r="C1437" s="5" t="s">
        <v>70</v>
      </c>
      <c r="D1437" s="7"/>
      <c r="E1437" s="8"/>
      <c r="F1437" s="9">
        <v>4511.6000000000004</v>
      </c>
      <c r="I1437" s="10" t="s">
        <v>9</v>
      </c>
      <c r="J1437" s="8" t="s">
        <v>76</v>
      </c>
    </row>
    <row r="1438" spans="1:10">
      <c r="A1438" s="5" t="s">
        <v>823</v>
      </c>
      <c r="B1438" s="6">
        <v>44946.888744293981</v>
      </c>
      <c r="C1438" s="5" t="s">
        <v>70</v>
      </c>
      <c r="D1438" s="7"/>
      <c r="E1438" s="8"/>
      <c r="F1438" s="9">
        <v>8721.4</v>
      </c>
      <c r="I1438" s="10" t="s">
        <v>9</v>
      </c>
      <c r="J1438" s="8" t="s">
        <v>101</v>
      </c>
    </row>
    <row r="1439" spans="1:10">
      <c r="A1439" s="5" t="s">
        <v>823</v>
      </c>
      <c r="B1439" s="6">
        <v>44946.888744293981</v>
      </c>
      <c r="C1439" s="5" t="s">
        <v>70</v>
      </c>
      <c r="D1439" s="7"/>
      <c r="E1439" s="8"/>
      <c r="F1439" s="9">
        <v>13561.2</v>
      </c>
      <c r="I1439" s="10" t="s">
        <v>9</v>
      </c>
      <c r="J1439" s="8" t="s">
        <v>77</v>
      </c>
    </row>
    <row r="1440" spans="1:10">
      <c r="A1440" s="5" t="s">
        <v>823</v>
      </c>
      <c r="B1440" s="6">
        <v>44946.888744293981</v>
      </c>
      <c r="C1440" s="5" t="s">
        <v>70</v>
      </c>
      <c r="D1440" s="7"/>
      <c r="E1440" s="8"/>
      <c r="F1440" s="9">
        <v>12720.3</v>
      </c>
      <c r="I1440" s="10" t="s">
        <v>9</v>
      </c>
      <c r="J1440" s="8" t="s">
        <v>103</v>
      </c>
    </row>
    <row r="1441" spans="1:10">
      <c r="A1441" s="5" t="s">
        <v>823</v>
      </c>
      <c r="B1441" s="6">
        <v>44946.888744293981</v>
      </c>
      <c r="C1441" s="5" t="s">
        <v>70</v>
      </c>
      <c r="D1441" s="7"/>
      <c r="E1441" s="8"/>
      <c r="F1441" s="9">
        <v>21740.799999999999</v>
      </c>
      <c r="I1441" s="10" t="s">
        <v>9</v>
      </c>
      <c r="J1441" s="8" t="s">
        <v>104</v>
      </c>
    </row>
    <row r="1442" spans="1:10">
      <c r="A1442" s="5" t="s">
        <v>823</v>
      </c>
      <c r="B1442" s="6">
        <v>44946.888744293981</v>
      </c>
      <c r="C1442" s="5" t="s">
        <v>70</v>
      </c>
      <c r="D1442" s="7"/>
      <c r="E1442" s="8"/>
      <c r="F1442" s="9">
        <v>17215.2</v>
      </c>
      <c r="I1442" s="10" t="s">
        <v>9</v>
      </c>
      <c r="J1442" s="8" t="s">
        <v>107</v>
      </c>
    </row>
    <row r="1443" spans="1:10">
      <c r="A1443" s="11" t="s">
        <v>22</v>
      </c>
      <c r="B1443" s="3"/>
      <c r="C1443" s="3"/>
      <c r="D1443" s="64">
        <f>202546.17+696</f>
        <v>203242.17</v>
      </c>
      <c r="E1443" s="8"/>
      <c r="F1443" s="37">
        <f>SUM(F1389:G1442)</f>
        <v>203242.17</v>
      </c>
      <c r="H1443" s="9"/>
      <c r="I1443" s="10"/>
      <c r="J1443" s="5"/>
    </row>
    <row r="1444" spans="1:10">
      <c r="A1444" s="13" t="s">
        <v>23</v>
      </c>
      <c r="B1444" s="13" t="s">
        <v>24</v>
      </c>
      <c r="C1444" s="13" t="s">
        <v>25</v>
      </c>
      <c r="D1444" s="10"/>
      <c r="E1444" s="8"/>
      <c r="H1444" s="9"/>
      <c r="I1444" s="10"/>
      <c r="J1444" s="5"/>
    </row>
    <row r="1445" spans="1:10" ht="15.75">
      <c r="A1445" s="5"/>
      <c r="B1445" s="6"/>
      <c r="C1445" s="5"/>
      <c r="D1445" s="14">
        <v>112644426</v>
      </c>
      <c r="E1445" s="8"/>
      <c r="H1445" s="9"/>
      <c r="I1445" s="10"/>
      <c r="J1445" s="5"/>
    </row>
    <row r="1446" spans="1:10" ht="15.75">
      <c r="A1446" s="5"/>
      <c r="B1446" s="6"/>
      <c r="C1446" s="5"/>
      <c r="D1446" s="14">
        <v>112644470</v>
      </c>
      <c r="E1446" s="8"/>
      <c r="H1446" s="9"/>
      <c r="I1446" s="10"/>
      <c r="J1446" s="5"/>
    </row>
    <row r="1447" spans="1:10">
      <c r="A1447" s="5"/>
      <c r="B1447" s="6"/>
      <c r="C1447" s="5"/>
      <c r="D1447" s="7"/>
      <c r="E1447" s="8"/>
      <c r="H1447" s="9"/>
      <c r="I1447" s="10"/>
      <c r="J1447" s="5"/>
    </row>
    <row r="1448" spans="1:10">
      <c r="A1448" s="1" t="s">
        <v>0</v>
      </c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1:10">
      <c r="A1449" s="3" t="s">
        <v>802</v>
      </c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1:10">
      <c r="A1450" s="95" t="s">
        <v>0</v>
      </c>
      <c r="B1450" s="95" t="s">
        <v>2</v>
      </c>
      <c r="C1450" s="95" t="s">
        <v>3</v>
      </c>
      <c r="D1450" s="95" t="s">
        <v>4</v>
      </c>
      <c r="E1450" s="95" t="s">
        <v>5</v>
      </c>
      <c r="F1450" s="97" t="s">
        <v>6</v>
      </c>
      <c r="G1450" s="98"/>
      <c r="H1450" s="99"/>
      <c r="I1450" s="95" t="s">
        <v>7</v>
      </c>
      <c r="J1450" s="95" t="s">
        <v>8</v>
      </c>
    </row>
    <row r="1451" spans="1:10">
      <c r="A1451" s="96"/>
      <c r="B1451" s="96"/>
      <c r="C1451" s="96"/>
      <c r="D1451" s="96"/>
      <c r="E1451" s="96"/>
      <c r="F1451" s="4" t="s">
        <v>9</v>
      </c>
      <c r="G1451" s="4" t="s">
        <v>10</v>
      </c>
      <c r="H1451" s="4" t="s">
        <v>11</v>
      </c>
      <c r="I1451" s="96"/>
      <c r="J1451" s="96"/>
    </row>
    <row r="1452" spans="1:10">
      <c r="A1452" s="5" t="s">
        <v>822</v>
      </c>
      <c r="B1452" s="6">
        <v>44947.413178819443</v>
      </c>
      <c r="C1452" s="5" t="s">
        <v>70</v>
      </c>
      <c r="D1452" s="7"/>
      <c r="E1452" s="8"/>
      <c r="F1452" s="9">
        <v>51381</v>
      </c>
      <c r="I1452" s="10" t="s">
        <v>9</v>
      </c>
      <c r="J1452" s="5" t="s">
        <v>72</v>
      </c>
    </row>
    <row r="1453" spans="1:10">
      <c r="A1453" s="5" t="s">
        <v>822</v>
      </c>
      <c r="B1453" s="6">
        <v>44947.413178819443</v>
      </c>
      <c r="C1453" s="5" t="s">
        <v>70</v>
      </c>
      <c r="D1453" s="7"/>
      <c r="E1453" s="8"/>
      <c r="F1453" s="9">
        <v>21489.5</v>
      </c>
      <c r="I1453" s="10" t="s">
        <v>9</v>
      </c>
      <c r="J1453" s="8" t="s">
        <v>237</v>
      </c>
    </row>
    <row r="1454" spans="1:10">
      <c r="A1454" s="5" t="s">
        <v>822</v>
      </c>
      <c r="B1454" s="6">
        <v>44947.413178819443</v>
      </c>
      <c r="C1454" s="5" t="s">
        <v>70</v>
      </c>
      <c r="D1454" s="7"/>
      <c r="E1454" s="8"/>
      <c r="F1454" s="9">
        <v>2971.4</v>
      </c>
      <c r="I1454" s="10" t="s">
        <v>9</v>
      </c>
      <c r="J1454" s="8" t="s">
        <v>75</v>
      </c>
    </row>
    <row r="1455" spans="1:10">
      <c r="A1455" s="5" t="s">
        <v>822</v>
      </c>
      <c r="B1455" s="6">
        <v>44947.413178819443</v>
      </c>
      <c r="C1455" s="5" t="s">
        <v>70</v>
      </c>
      <c r="D1455" s="7"/>
      <c r="E1455" s="8"/>
      <c r="F1455" s="9">
        <v>7287</v>
      </c>
      <c r="I1455" s="10" t="s">
        <v>9</v>
      </c>
      <c r="J1455" s="8" t="s">
        <v>102</v>
      </c>
    </row>
    <row r="1456" spans="1:10">
      <c r="A1456" s="5" t="s">
        <v>822</v>
      </c>
      <c r="B1456" s="6">
        <v>44947.413178819443</v>
      </c>
      <c r="C1456" s="5" t="s">
        <v>70</v>
      </c>
      <c r="D1456" s="7"/>
      <c r="E1456" s="8"/>
      <c r="F1456" s="9">
        <v>6402.6</v>
      </c>
      <c r="I1456" s="10" t="s">
        <v>9</v>
      </c>
      <c r="J1456" s="8" t="s">
        <v>385</v>
      </c>
    </row>
    <row r="1457" spans="1:10">
      <c r="A1457" s="11" t="s">
        <v>22</v>
      </c>
      <c r="B1457" s="3"/>
      <c r="C1457" s="3"/>
      <c r="D1457" s="64">
        <f>87025.9+2505.6</f>
        <v>89531.5</v>
      </c>
      <c r="E1457" s="8"/>
      <c r="F1457" s="37">
        <f>SUM(F1452:G1456)</f>
        <v>89531.5</v>
      </c>
      <c r="H1457" s="9"/>
      <c r="I1457" s="10"/>
      <c r="J1457" s="5"/>
    </row>
    <row r="1458" spans="1:10">
      <c r="A1458" s="13" t="s">
        <v>23</v>
      </c>
      <c r="B1458" s="13" t="s">
        <v>24</v>
      </c>
      <c r="C1458" s="13" t="s">
        <v>25</v>
      </c>
      <c r="D1458" s="10"/>
      <c r="E1458" s="8"/>
      <c r="H1458" s="9"/>
      <c r="I1458" s="10"/>
      <c r="J1458" s="5"/>
    </row>
    <row r="1459" spans="1:10" ht="15.75">
      <c r="A1459" s="5"/>
      <c r="B1459" s="6"/>
      <c r="C1459" s="5"/>
      <c r="D1459" s="14">
        <v>112644483</v>
      </c>
      <c r="E1459" s="8"/>
      <c r="H1459" s="9"/>
      <c r="I1459" s="10"/>
      <c r="J1459" s="5"/>
    </row>
    <row r="1460" spans="1:10" ht="15.75">
      <c r="A1460" s="5"/>
      <c r="B1460" s="6"/>
      <c r="C1460" s="5"/>
      <c r="D1460" s="14">
        <v>112644471</v>
      </c>
      <c r="E1460" s="8"/>
      <c r="H1460" s="9"/>
      <c r="I1460" s="10"/>
      <c r="J1460" s="5"/>
    </row>
    <row r="1461" spans="1:10">
      <c r="A1461" s="5"/>
      <c r="B1461" s="6"/>
      <c r="C1461" s="5"/>
      <c r="D1461" s="7"/>
      <c r="E1461" s="8"/>
      <c r="H1461" s="9"/>
      <c r="I1461" s="10"/>
      <c r="J1461" s="5"/>
    </row>
    <row r="1462" spans="1:10">
      <c r="A1462" s="5" t="s">
        <v>821</v>
      </c>
      <c r="B1462" s="6">
        <v>44947.667586527779</v>
      </c>
      <c r="C1462" s="5" t="s">
        <v>70</v>
      </c>
      <c r="D1462" s="7">
        <v>89336</v>
      </c>
      <c r="E1462" s="5" t="s">
        <v>89</v>
      </c>
      <c r="H1462" s="9">
        <v>6784</v>
      </c>
      <c r="I1462" s="5" t="s">
        <v>28</v>
      </c>
      <c r="J1462" s="5" t="s">
        <v>91</v>
      </c>
    </row>
    <row r="1463" spans="1:10">
      <c r="A1463" s="5" t="s">
        <v>821</v>
      </c>
      <c r="B1463" s="6">
        <v>44947.667586527779</v>
      </c>
      <c r="C1463" s="5" t="s">
        <v>70</v>
      </c>
      <c r="D1463" s="7">
        <v>122402</v>
      </c>
      <c r="E1463" s="5" t="s">
        <v>89</v>
      </c>
      <c r="H1463" s="9">
        <v>154.6</v>
      </c>
      <c r="I1463" s="5" t="s">
        <v>28</v>
      </c>
      <c r="J1463" s="5" t="s">
        <v>91</v>
      </c>
    </row>
    <row r="1464" spans="1:10">
      <c r="A1464" s="5" t="s">
        <v>821</v>
      </c>
      <c r="B1464" s="6">
        <v>44947.667586527779</v>
      </c>
      <c r="C1464" s="5" t="s">
        <v>70</v>
      </c>
      <c r="D1464" s="15">
        <v>45153119489</v>
      </c>
      <c r="E1464" s="5" t="s">
        <v>83</v>
      </c>
      <c r="H1464" s="9">
        <v>618.05999999999995</v>
      </c>
      <c r="I1464" s="5" t="s">
        <v>28</v>
      </c>
      <c r="J1464" s="5" t="s">
        <v>91</v>
      </c>
    </row>
    <row r="1465" spans="1:10">
      <c r="A1465" s="5" t="s">
        <v>821</v>
      </c>
      <c r="B1465" s="6">
        <v>44947.667586527779</v>
      </c>
      <c r="C1465" s="5" t="s">
        <v>70</v>
      </c>
      <c r="D1465" s="7">
        <v>36039956</v>
      </c>
      <c r="E1465" s="8" t="s">
        <v>90</v>
      </c>
      <c r="H1465" s="9">
        <v>1540</v>
      </c>
      <c r="I1465" s="5" t="s">
        <v>28</v>
      </c>
      <c r="J1465" s="5" t="s">
        <v>91</v>
      </c>
    </row>
    <row r="1466" spans="1:10">
      <c r="A1466" s="5" t="s">
        <v>821</v>
      </c>
      <c r="B1466" s="6">
        <v>44947.667586527779</v>
      </c>
      <c r="C1466" s="5" t="s">
        <v>70</v>
      </c>
      <c r="D1466" s="7">
        <v>36032940</v>
      </c>
      <c r="E1466" s="8" t="s">
        <v>90</v>
      </c>
      <c r="H1466" s="9">
        <v>3608</v>
      </c>
      <c r="I1466" s="5" t="s">
        <v>28</v>
      </c>
      <c r="J1466" s="5" t="s">
        <v>91</v>
      </c>
    </row>
    <row r="1467" spans="1:10">
      <c r="A1467" s="5" t="s">
        <v>821</v>
      </c>
      <c r="B1467" s="6">
        <v>44947.667586527779</v>
      </c>
      <c r="C1467" s="5" t="s">
        <v>70</v>
      </c>
      <c r="D1467" s="7">
        <v>31150</v>
      </c>
      <c r="E1467" s="5" t="s">
        <v>89</v>
      </c>
      <c r="H1467" s="9">
        <v>321.47000000000003</v>
      </c>
      <c r="I1467" s="5" t="s">
        <v>28</v>
      </c>
      <c r="J1467" s="5" t="s">
        <v>91</v>
      </c>
    </row>
    <row r="1468" spans="1:10">
      <c r="A1468" s="5" t="s">
        <v>821</v>
      </c>
      <c r="B1468" s="6">
        <v>44947.667586527779</v>
      </c>
      <c r="C1468" s="5" t="s">
        <v>70</v>
      </c>
      <c r="D1468" s="15">
        <v>45133124865</v>
      </c>
      <c r="E1468" s="5" t="s">
        <v>83</v>
      </c>
      <c r="H1468" s="9">
        <v>1024.8</v>
      </c>
      <c r="I1468" s="5" t="s">
        <v>28</v>
      </c>
      <c r="J1468" s="5" t="s">
        <v>91</v>
      </c>
    </row>
    <row r="1469" spans="1:10">
      <c r="A1469" s="5" t="s">
        <v>821</v>
      </c>
      <c r="B1469" s="6">
        <v>44947.667586527779</v>
      </c>
      <c r="C1469" s="5" t="s">
        <v>70</v>
      </c>
      <c r="D1469" s="7">
        <v>3095787502</v>
      </c>
      <c r="E1469" s="8" t="s">
        <v>90</v>
      </c>
      <c r="H1469" s="9">
        <v>4250</v>
      </c>
      <c r="I1469" s="5" t="s">
        <v>28</v>
      </c>
      <c r="J1469" s="5" t="s">
        <v>91</v>
      </c>
    </row>
    <row r="1470" spans="1:10">
      <c r="A1470" s="5" t="s">
        <v>821</v>
      </c>
      <c r="B1470" s="6">
        <v>44947.667586527779</v>
      </c>
      <c r="C1470" s="5" t="s">
        <v>70</v>
      </c>
      <c r="D1470" s="7">
        <v>531671</v>
      </c>
      <c r="E1470" s="5" t="s">
        <v>89</v>
      </c>
      <c r="H1470" s="9">
        <v>546.4</v>
      </c>
      <c r="I1470" s="5" t="s">
        <v>28</v>
      </c>
      <c r="J1470" s="5" t="s">
        <v>91</v>
      </c>
    </row>
    <row r="1471" spans="1:10">
      <c r="A1471" s="5" t="s">
        <v>821</v>
      </c>
      <c r="B1471" s="6">
        <v>44947.667586527779</v>
      </c>
      <c r="C1471" s="5" t="s">
        <v>70</v>
      </c>
      <c r="D1471" s="15">
        <v>45123255187</v>
      </c>
      <c r="E1471" s="5" t="s">
        <v>83</v>
      </c>
      <c r="H1471" s="9">
        <v>4259.16</v>
      </c>
      <c r="I1471" s="5" t="s">
        <v>28</v>
      </c>
      <c r="J1471" s="5" t="s">
        <v>91</v>
      </c>
    </row>
    <row r="1472" spans="1:10">
      <c r="A1472" s="5" t="s">
        <v>821</v>
      </c>
      <c r="B1472" s="6">
        <v>44947.667586527779</v>
      </c>
      <c r="C1472" s="5" t="s">
        <v>70</v>
      </c>
      <c r="D1472" s="15">
        <v>45163212643</v>
      </c>
      <c r="E1472" s="5" t="s">
        <v>83</v>
      </c>
      <c r="H1472" s="9">
        <v>53</v>
      </c>
      <c r="I1472" s="5" t="s">
        <v>28</v>
      </c>
      <c r="J1472" s="5" t="s">
        <v>91</v>
      </c>
    </row>
    <row r="1473" spans="1:10">
      <c r="A1473" s="5" t="s">
        <v>821</v>
      </c>
      <c r="B1473" s="6">
        <v>44947.667586527779</v>
      </c>
      <c r="C1473" s="5" t="s">
        <v>70</v>
      </c>
      <c r="D1473" s="15">
        <v>45153118484</v>
      </c>
      <c r="E1473" s="5" t="s">
        <v>89</v>
      </c>
      <c r="H1473" s="9">
        <v>24960</v>
      </c>
      <c r="I1473" s="5" t="s">
        <v>28</v>
      </c>
      <c r="J1473" s="5" t="s">
        <v>91</v>
      </c>
    </row>
    <row r="1474" spans="1:10">
      <c r="A1474" s="5" t="s">
        <v>821</v>
      </c>
      <c r="B1474" s="6">
        <v>44947.667586527779</v>
      </c>
      <c r="C1474" s="5" t="s">
        <v>70</v>
      </c>
      <c r="D1474" s="15">
        <v>295401006810014</v>
      </c>
      <c r="E1474" s="5" t="s">
        <v>85</v>
      </c>
      <c r="H1474" s="9">
        <v>24406.52</v>
      </c>
      <c r="I1474" s="5" t="s">
        <v>28</v>
      </c>
      <c r="J1474" s="8" t="s">
        <v>92</v>
      </c>
    </row>
    <row r="1475" spans="1:10">
      <c r="A1475" s="5" t="s">
        <v>821</v>
      </c>
      <c r="B1475" s="6">
        <v>44947.667586527779</v>
      </c>
      <c r="C1475" s="5" t="s">
        <v>70</v>
      </c>
      <c r="D1475" s="15">
        <v>52316721610</v>
      </c>
      <c r="E1475" s="5" t="s">
        <v>83</v>
      </c>
      <c r="H1475" s="9">
        <v>517.98</v>
      </c>
      <c r="I1475" s="5" t="s">
        <v>28</v>
      </c>
      <c r="J1475" s="5" t="s">
        <v>80</v>
      </c>
    </row>
    <row r="1476" spans="1:10">
      <c r="A1476" s="5" t="s">
        <v>821</v>
      </c>
      <c r="B1476" s="6">
        <v>44947.667586527779</v>
      </c>
      <c r="C1476" s="5" t="s">
        <v>70</v>
      </c>
      <c r="D1476" s="7">
        <v>417649</v>
      </c>
      <c r="E1476" s="5" t="s">
        <v>83</v>
      </c>
      <c r="H1476" s="9">
        <v>154566</v>
      </c>
      <c r="I1476" s="5" t="s">
        <v>28</v>
      </c>
      <c r="J1476" s="5" t="s">
        <v>86</v>
      </c>
    </row>
    <row r="1477" spans="1:10">
      <c r="A1477" s="5" t="s">
        <v>821</v>
      </c>
      <c r="B1477" s="6">
        <v>44947.667586527779</v>
      </c>
      <c r="C1477" s="5" t="s">
        <v>70</v>
      </c>
      <c r="D1477" s="15">
        <v>45123256906</v>
      </c>
      <c r="E1477" s="5" t="s">
        <v>83</v>
      </c>
      <c r="H1477" s="9">
        <v>150</v>
      </c>
      <c r="I1477" s="5" t="s">
        <v>28</v>
      </c>
      <c r="J1477" s="5" t="s">
        <v>86</v>
      </c>
    </row>
    <row r="1478" spans="1:10">
      <c r="A1478" s="5" t="s">
        <v>821</v>
      </c>
      <c r="B1478" s="6">
        <v>44947.667586527779</v>
      </c>
      <c r="C1478" s="5" t="s">
        <v>70</v>
      </c>
      <c r="D1478" s="15">
        <v>295401006810018</v>
      </c>
      <c r="E1478" s="5" t="s">
        <v>85</v>
      </c>
      <c r="H1478" s="9">
        <v>343338.71</v>
      </c>
      <c r="I1478" s="5" t="s">
        <v>28</v>
      </c>
      <c r="J1478" s="5" t="s">
        <v>87</v>
      </c>
    </row>
    <row r="1479" spans="1:10">
      <c r="A1479" s="5" t="s">
        <v>821</v>
      </c>
      <c r="B1479" s="6">
        <v>44947.667586527779</v>
      </c>
      <c r="C1479" s="5" t="s">
        <v>70</v>
      </c>
      <c r="D1479" s="7"/>
      <c r="E1479" s="8"/>
      <c r="F1479" s="9">
        <v>316342</v>
      </c>
      <c r="I1479" s="10" t="s">
        <v>9</v>
      </c>
      <c r="J1479" s="5" t="s">
        <v>91</v>
      </c>
    </row>
    <row r="1480" spans="1:10">
      <c r="A1480" s="5" t="s">
        <v>821</v>
      </c>
      <c r="B1480" s="6">
        <v>44947.667586527779</v>
      </c>
      <c r="C1480" s="5" t="s">
        <v>70</v>
      </c>
      <c r="D1480" s="7"/>
      <c r="E1480" s="8"/>
      <c r="F1480" s="9">
        <v>7975.4</v>
      </c>
      <c r="I1480" s="10" t="s">
        <v>9</v>
      </c>
      <c r="J1480" s="8" t="s">
        <v>71</v>
      </c>
    </row>
    <row r="1481" spans="1:10">
      <c r="A1481" s="5" t="s">
        <v>821</v>
      </c>
      <c r="B1481" s="6">
        <v>44947.667586527779</v>
      </c>
      <c r="C1481" s="5" t="s">
        <v>70</v>
      </c>
      <c r="D1481" s="7"/>
      <c r="E1481" s="8"/>
      <c r="F1481" s="9">
        <v>1797.2</v>
      </c>
      <c r="I1481" s="10" t="s">
        <v>9</v>
      </c>
      <c r="J1481" s="8" t="s">
        <v>445</v>
      </c>
    </row>
    <row r="1482" spans="1:10">
      <c r="A1482" s="5" t="s">
        <v>821</v>
      </c>
      <c r="B1482" s="6">
        <v>44947.667586527779</v>
      </c>
      <c r="C1482" s="5" t="s">
        <v>70</v>
      </c>
      <c r="D1482" s="7"/>
      <c r="E1482" s="8"/>
      <c r="F1482" s="9">
        <v>77554.100000000006</v>
      </c>
      <c r="I1482" s="10" t="s">
        <v>9</v>
      </c>
      <c r="J1482" s="8" t="s">
        <v>78</v>
      </c>
    </row>
    <row r="1483" spans="1:10">
      <c r="A1483" s="11" t="s">
        <v>22</v>
      </c>
      <c r="B1483" s="3"/>
      <c r="C1483" s="3"/>
      <c r="D1483" s="64"/>
      <c r="E1483" s="27"/>
      <c r="F1483" s="37">
        <f>SUM(F1462:G1482)</f>
        <v>403668.70000000007</v>
      </c>
      <c r="H1483" s="9"/>
      <c r="I1483" s="10"/>
      <c r="J1483" s="5"/>
    </row>
    <row r="1484" spans="1:10" ht="15.75">
      <c r="A1484" s="13" t="s">
        <v>23</v>
      </c>
      <c r="B1484" s="13" t="s">
        <v>24</v>
      </c>
      <c r="C1484" s="13" t="s">
        <v>25</v>
      </c>
      <c r="D1484" s="14">
        <v>112644484</v>
      </c>
      <c r="E1484" s="8"/>
      <c r="H1484" s="9"/>
      <c r="I1484" s="10"/>
      <c r="J1484" s="5"/>
    </row>
    <row r="1487" spans="1:10">
      <c r="A1487" s="1" t="s">
        <v>0</v>
      </c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1:10">
      <c r="A1488" s="3" t="s">
        <v>940</v>
      </c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1:10">
      <c r="A1489" s="95" t="s">
        <v>0</v>
      </c>
      <c r="B1489" s="95" t="s">
        <v>2</v>
      </c>
      <c r="C1489" s="95" t="s">
        <v>3</v>
      </c>
      <c r="D1489" s="95" t="s">
        <v>4</v>
      </c>
      <c r="E1489" s="95" t="s">
        <v>5</v>
      </c>
      <c r="F1489" s="97" t="s">
        <v>6</v>
      </c>
      <c r="G1489" s="98"/>
      <c r="H1489" s="99"/>
      <c r="I1489" s="95" t="s">
        <v>7</v>
      </c>
      <c r="J1489" s="95" t="s">
        <v>8</v>
      </c>
    </row>
    <row r="1490" spans="1:10">
      <c r="A1490" s="96"/>
      <c r="B1490" s="96"/>
      <c r="C1490" s="96"/>
      <c r="D1490" s="96"/>
      <c r="E1490" s="96"/>
      <c r="F1490" s="4" t="s">
        <v>9</v>
      </c>
      <c r="G1490" s="4" t="s">
        <v>10</v>
      </c>
      <c r="H1490" s="4" t="s">
        <v>11</v>
      </c>
      <c r="I1490" s="96"/>
      <c r="J1490" s="96"/>
    </row>
    <row r="1491" spans="1:10">
      <c r="A1491" s="40" t="s">
        <v>941</v>
      </c>
      <c r="B1491" s="41"/>
      <c r="C1491" s="42"/>
      <c r="D1491" s="70"/>
      <c r="E1491" s="71"/>
      <c r="F1491" s="9"/>
      <c r="I1491" s="10"/>
      <c r="J1491" s="5"/>
    </row>
    <row r="1492" spans="1:10">
      <c r="A1492" s="11" t="s">
        <v>22</v>
      </c>
      <c r="B1492" s="3"/>
      <c r="C1492" s="3"/>
      <c r="D1492" s="7"/>
      <c r="E1492" s="8"/>
      <c r="H1492" s="9"/>
      <c r="I1492" s="10"/>
      <c r="J1492" s="5"/>
    </row>
    <row r="1493" spans="1:10" ht="15.75">
      <c r="A1493" s="13" t="s">
        <v>23</v>
      </c>
      <c r="B1493" s="13" t="s">
        <v>24</v>
      </c>
      <c r="C1493" s="13" t="s">
        <v>25</v>
      </c>
      <c r="D1493" s="28"/>
      <c r="E1493" s="14"/>
      <c r="H1493" s="9"/>
      <c r="I1493" s="10"/>
      <c r="J1493" s="5"/>
    </row>
    <row r="1496" spans="1:10">
      <c r="A1496" s="1" t="s">
        <v>0</v>
      </c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1:10">
      <c r="A1497" s="3" t="s">
        <v>872</v>
      </c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1:10">
      <c r="A1498" s="95" t="s">
        <v>0</v>
      </c>
      <c r="B1498" s="95" t="s">
        <v>2</v>
      </c>
      <c r="C1498" s="95" t="s">
        <v>3</v>
      </c>
      <c r="D1498" s="95" t="s">
        <v>4</v>
      </c>
      <c r="E1498" s="95" t="s">
        <v>5</v>
      </c>
      <c r="F1498" s="97" t="s">
        <v>6</v>
      </c>
      <c r="G1498" s="98"/>
      <c r="H1498" s="99"/>
      <c r="I1498" s="95" t="s">
        <v>7</v>
      </c>
      <c r="J1498" s="95" t="s">
        <v>8</v>
      </c>
    </row>
    <row r="1499" spans="1:10">
      <c r="A1499" s="96"/>
      <c r="B1499" s="96"/>
      <c r="C1499" s="96"/>
      <c r="D1499" s="96"/>
      <c r="E1499" s="96"/>
      <c r="F1499" s="4" t="s">
        <v>9</v>
      </c>
      <c r="G1499" s="4" t="s">
        <v>10</v>
      </c>
      <c r="H1499" s="4" t="s">
        <v>11</v>
      </c>
      <c r="I1499" s="96"/>
      <c r="J1499" s="96"/>
    </row>
    <row r="1500" spans="1:10">
      <c r="A1500" s="5" t="s">
        <v>882</v>
      </c>
      <c r="B1500" s="6">
        <v>44950.467019641204</v>
      </c>
      <c r="C1500" s="5" t="s">
        <v>70</v>
      </c>
      <c r="D1500" s="7"/>
      <c r="E1500" s="8"/>
      <c r="G1500" s="9">
        <v>12000</v>
      </c>
      <c r="I1500" s="10" t="s">
        <v>10</v>
      </c>
      <c r="J1500" s="8" t="s">
        <v>238</v>
      </c>
    </row>
    <row r="1501" spans="1:10">
      <c r="A1501" s="5" t="s">
        <v>882</v>
      </c>
      <c r="B1501" s="6">
        <v>44950.467019641204</v>
      </c>
      <c r="C1501" s="5" t="s">
        <v>70</v>
      </c>
      <c r="D1501" s="7">
        <v>512273</v>
      </c>
      <c r="E1501" s="5" t="s">
        <v>89</v>
      </c>
      <c r="H1501" s="9">
        <v>1107.78</v>
      </c>
      <c r="I1501" s="5" t="s">
        <v>28</v>
      </c>
      <c r="J1501" s="5" t="s">
        <v>91</v>
      </c>
    </row>
    <row r="1502" spans="1:10">
      <c r="A1502" s="5" t="s">
        <v>882</v>
      </c>
      <c r="B1502" s="6">
        <v>44950.467019641204</v>
      </c>
      <c r="C1502" s="5" t="s">
        <v>70</v>
      </c>
      <c r="D1502" s="7">
        <v>344899</v>
      </c>
      <c r="E1502" s="5" t="s">
        <v>89</v>
      </c>
      <c r="H1502" s="9">
        <v>1440</v>
      </c>
      <c r="I1502" s="5" t="s">
        <v>28</v>
      </c>
      <c r="J1502" s="5" t="s">
        <v>91</v>
      </c>
    </row>
    <row r="1503" spans="1:10">
      <c r="A1503" s="5" t="s">
        <v>882</v>
      </c>
      <c r="B1503" s="6">
        <v>44950.467019641204</v>
      </c>
      <c r="C1503" s="5" t="s">
        <v>70</v>
      </c>
      <c r="D1503" s="15">
        <v>45153120468</v>
      </c>
      <c r="E1503" s="5" t="s">
        <v>83</v>
      </c>
      <c r="H1503" s="9">
        <v>932</v>
      </c>
      <c r="I1503" s="5" t="s">
        <v>28</v>
      </c>
      <c r="J1503" s="5" t="s">
        <v>91</v>
      </c>
    </row>
    <row r="1504" spans="1:10">
      <c r="A1504" s="5" t="s">
        <v>882</v>
      </c>
      <c r="B1504" s="6">
        <v>44950.467019641204</v>
      </c>
      <c r="C1504" s="5" t="s">
        <v>70</v>
      </c>
      <c r="D1504" s="7">
        <v>49672</v>
      </c>
      <c r="E1504" s="5" t="s">
        <v>89</v>
      </c>
      <c r="H1504" s="9">
        <v>866</v>
      </c>
      <c r="I1504" s="5" t="s">
        <v>28</v>
      </c>
      <c r="J1504" s="5" t="s">
        <v>91</v>
      </c>
    </row>
    <row r="1505" spans="1:10">
      <c r="A1505" s="5" t="s">
        <v>882</v>
      </c>
      <c r="B1505" s="6">
        <v>44950.467019641204</v>
      </c>
      <c r="C1505" s="5" t="s">
        <v>70</v>
      </c>
      <c r="D1505" s="15">
        <v>45163214271</v>
      </c>
      <c r="E1505" s="5" t="s">
        <v>83</v>
      </c>
      <c r="H1505" s="9">
        <v>845.09</v>
      </c>
      <c r="I1505" s="5" t="s">
        <v>28</v>
      </c>
      <c r="J1505" s="5" t="s">
        <v>91</v>
      </c>
    </row>
    <row r="1506" spans="1:10">
      <c r="A1506" s="5" t="s">
        <v>882</v>
      </c>
      <c r="B1506" s="6">
        <v>44950.467019641204</v>
      </c>
      <c r="C1506" s="5" t="s">
        <v>70</v>
      </c>
      <c r="D1506" s="15">
        <v>45133126515</v>
      </c>
      <c r="E1506" s="5" t="s">
        <v>83</v>
      </c>
      <c r="H1506" s="9">
        <v>65.66</v>
      </c>
      <c r="I1506" s="5" t="s">
        <v>28</v>
      </c>
      <c r="J1506" s="5" t="s">
        <v>91</v>
      </c>
    </row>
    <row r="1507" spans="1:10">
      <c r="A1507" s="5" t="s">
        <v>882</v>
      </c>
      <c r="B1507" s="6">
        <v>44950.467019641204</v>
      </c>
      <c r="C1507" s="5" t="s">
        <v>70</v>
      </c>
      <c r="D1507" s="7">
        <v>307968</v>
      </c>
      <c r="E1507" s="5" t="s">
        <v>89</v>
      </c>
      <c r="H1507" s="9">
        <v>148.47</v>
      </c>
      <c r="I1507" s="5" t="s">
        <v>28</v>
      </c>
      <c r="J1507" s="5" t="s">
        <v>91</v>
      </c>
    </row>
    <row r="1508" spans="1:10">
      <c r="A1508" s="5" t="s">
        <v>882</v>
      </c>
      <c r="B1508" s="6">
        <v>44950.467019641204</v>
      </c>
      <c r="C1508" s="5" t="s">
        <v>70</v>
      </c>
      <c r="D1508" s="15">
        <v>45143493618</v>
      </c>
      <c r="E1508" s="5" t="s">
        <v>83</v>
      </c>
      <c r="H1508" s="9">
        <v>283.33999999999997</v>
      </c>
      <c r="I1508" s="5" t="s">
        <v>28</v>
      </c>
      <c r="J1508" s="5" t="s">
        <v>91</v>
      </c>
    </row>
    <row r="1509" spans="1:10">
      <c r="A1509" s="5" t="s">
        <v>882</v>
      </c>
      <c r="B1509" s="6">
        <v>44950.467019641204</v>
      </c>
      <c r="C1509" s="5" t="s">
        <v>70</v>
      </c>
      <c r="D1509" s="15">
        <v>45133126496</v>
      </c>
      <c r="E1509" s="5" t="s">
        <v>83</v>
      </c>
      <c r="H1509" s="9">
        <v>960</v>
      </c>
      <c r="I1509" s="5" t="s">
        <v>28</v>
      </c>
      <c r="J1509" s="5" t="s">
        <v>91</v>
      </c>
    </row>
    <row r="1510" spans="1:10">
      <c r="A1510" s="5" t="s">
        <v>882</v>
      </c>
      <c r="B1510" s="6">
        <v>44950.467019641204</v>
      </c>
      <c r="C1510" s="5" t="s">
        <v>70</v>
      </c>
      <c r="D1510" s="15">
        <v>45133126469</v>
      </c>
      <c r="E1510" s="5" t="s">
        <v>83</v>
      </c>
      <c r="H1510" s="9">
        <v>1049.5999999999999</v>
      </c>
      <c r="I1510" s="5" t="s">
        <v>28</v>
      </c>
      <c r="J1510" s="5" t="s">
        <v>91</v>
      </c>
    </row>
    <row r="1511" spans="1:10">
      <c r="A1511" s="5" t="s">
        <v>882</v>
      </c>
      <c r="B1511" s="6">
        <v>44950.467019641204</v>
      </c>
      <c r="C1511" s="5" t="s">
        <v>70</v>
      </c>
      <c r="D1511" s="15">
        <v>45123255265</v>
      </c>
      <c r="E1511" s="5" t="s">
        <v>83</v>
      </c>
      <c r="H1511" s="9">
        <v>720</v>
      </c>
      <c r="I1511" s="5" t="s">
        <v>28</v>
      </c>
      <c r="J1511" s="5" t="s">
        <v>91</v>
      </c>
    </row>
    <row r="1512" spans="1:10">
      <c r="A1512" s="5" t="s">
        <v>882</v>
      </c>
      <c r="B1512" s="6">
        <v>44950.467019641204</v>
      </c>
      <c r="C1512" s="5" t="s">
        <v>70</v>
      </c>
      <c r="D1512" s="15">
        <v>45163214282</v>
      </c>
      <c r="E1512" s="5" t="s">
        <v>83</v>
      </c>
      <c r="H1512" s="9">
        <v>423</v>
      </c>
      <c r="I1512" s="5" t="s">
        <v>28</v>
      </c>
      <c r="J1512" s="5" t="s">
        <v>91</v>
      </c>
    </row>
    <row r="1513" spans="1:10">
      <c r="A1513" s="5" t="s">
        <v>882</v>
      </c>
      <c r="B1513" s="6">
        <v>44950.467019641204</v>
      </c>
      <c r="C1513" s="5" t="s">
        <v>70</v>
      </c>
      <c r="D1513" s="15">
        <v>45173186027</v>
      </c>
      <c r="E1513" s="5" t="s">
        <v>83</v>
      </c>
      <c r="H1513" s="9">
        <v>500.74</v>
      </c>
      <c r="I1513" s="5" t="s">
        <v>28</v>
      </c>
      <c r="J1513" s="5" t="s">
        <v>91</v>
      </c>
    </row>
    <row r="1514" spans="1:10">
      <c r="A1514" s="5" t="s">
        <v>882</v>
      </c>
      <c r="B1514" s="6">
        <v>44950.467019641204</v>
      </c>
      <c r="C1514" s="5" t="s">
        <v>70</v>
      </c>
      <c r="D1514" s="15">
        <v>45143493276</v>
      </c>
      <c r="E1514" s="5" t="s">
        <v>83</v>
      </c>
      <c r="H1514" s="9">
        <v>1348.23</v>
      </c>
      <c r="I1514" s="5" t="s">
        <v>28</v>
      </c>
      <c r="J1514" s="5" t="s">
        <v>91</v>
      </c>
    </row>
    <row r="1515" spans="1:10">
      <c r="A1515" s="5" t="s">
        <v>882</v>
      </c>
      <c r="B1515" s="6">
        <v>44950.467019641204</v>
      </c>
      <c r="C1515" s="5" t="s">
        <v>70</v>
      </c>
      <c r="D1515" s="15">
        <v>45123256859</v>
      </c>
      <c r="E1515" s="5" t="s">
        <v>83</v>
      </c>
      <c r="H1515" s="9">
        <v>721.4</v>
      </c>
      <c r="I1515" s="5" t="s">
        <v>28</v>
      </c>
      <c r="J1515" s="5" t="s">
        <v>91</v>
      </c>
    </row>
    <row r="1516" spans="1:10">
      <c r="A1516" s="5" t="s">
        <v>882</v>
      </c>
      <c r="B1516" s="6">
        <v>44950.467019641204</v>
      </c>
      <c r="C1516" s="5" t="s">
        <v>70</v>
      </c>
      <c r="D1516" s="15">
        <v>52316725413</v>
      </c>
      <c r="E1516" s="5" t="s">
        <v>83</v>
      </c>
      <c r="H1516" s="9">
        <v>170.36</v>
      </c>
      <c r="I1516" s="5" t="s">
        <v>28</v>
      </c>
      <c r="J1516" s="5" t="s">
        <v>91</v>
      </c>
    </row>
    <row r="1517" spans="1:10">
      <c r="A1517" s="5" t="s">
        <v>882</v>
      </c>
      <c r="B1517" s="6">
        <v>44950.467019641204</v>
      </c>
      <c r="C1517" s="5" t="s">
        <v>70</v>
      </c>
      <c r="D1517" s="7">
        <v>103497</v>
      </c>
      <c r="E1517" s="5" t="s">
        <v>89</v>
      </c>
      <c r="H1517" s="9">
        <v>128.28</v>
      </c>
      <c r="I1517" s="5" t="s">
        <v>28</v>
      </c>
      <c r="J1517" s="5" t="s">
        <v>91</v>
      </c>
    </row>
    <row r="1518" spans="1:10">
      <c r="A1518" s="5" t="s">
        <v>882</v>
      </c>
      <c r="B1518" s="6">
        <v>44950.467019641204</v>
      </c>
      <c r="C1518" s="5" t="s">
        <v>70</v>
      </c>
      <c r="D1518" s="15">
        <v>45153119856</v>
      </c>
      <c r="E1518" s="5" t="s">
        <v>83</v>
      </c>
      <c r="H1518" s="9">
        <v>1908.04</v>
      </c>
      <c r="I1518" s="5" t="s">
        <v>28</v>
      </c>
      <c r="J1518" s="5" t="s">
        <v>91</v>
      </c>
    </row>
    <row r="1519" spans="1:10">
      <c r="A1519" s="5" t="s">
        <v>882</v>
      </c>
      <c r="B1519" s="6">
        <v>44950.467019641204</v>
      </c>
      <c r="C1519" s="5" t="s">
        <v>70</v>
      </c>
      <c r="D1519" s="15">
        <v>45163213914</v>
      </c>
      <c r="E1519" s="5" t="s">
        <v>83</v>
      </c>
      <c r="H1519" s="9">
        <v>1085.54</v>
      </c>
      <c r="I1519" s="5" t="s">
        <v>28</v>
      </c>
      <c r="J1519" s="5" t="s">
        <v>91</v>
      </c>
    </row>
    <row r="1520" spans="1:10">
      <c r="A1520" s="5" t="s">
        <v>882</v>
      </c>
      <c r="B1520" s="6">
        <v>44950.467019641204</v>
      </c>
      <c r="C1520" s="5" t="s">
        <v>70</v>
      </c>
      <c r="D1520" s="7"/>
      <c r="E1520" s="8"/>
      <c r="F1520" s="9">
        <v>47238.9</v>
      </c>
      <c r="I1520" s="10" t="s">
        <v>9</v>
      </c>
      <c r="J1520" s="8" t="s">
        <v>446</v>
      </c>
    </row>
    <row r="1521" spans="1:10">
      <c r="A1521" s="5" t="s">
        <v>882</v>
      </c>
      <c r="B1521" s="6">
        <v>44950.467019641204</v>
      </c>
      <c r="C1521" s="5" t="s">
        <v>70</v>
      </c>
      <c r="D1521" s="7"/>
      <c r="E1521" s="8"/>
      <c r="F1521" s="9">
        <v>19027.599999999999</v>
      </c>
      <c r="I1521" s="10" t="s">
        <v>9</v>
      </c>
      <c r="J1521" s="8" t="s">
        <v>236</v>
      </c>
    </row>
    <row r="1522" spans="1:10">
      <c r="A1522" s="5" t="s">
        <v>882</v>
      </c>
      <c r="B1522" s="6">
        <v>44950.467019641204</v>
      </c>
      <c r="C1522" s="5" t="s">
        <v>70</v>
      </c>
      <c r="D1522" s="7"/>
      <c r="E1522" s="8"/>
      <c r="F1522" s="9">
        <v>17915.8</v>
      </c>
      <c r="I1522" s="10" t="s">
        <v>9</v>
      </c>
      <c r="J1522" s="5" t="s">
        <v>72</v>
      </c>
    </row>
    <row r="1523" spans="1:10">
      <c r="A1523" s="5" t="s">
        <v>882</v>
      </c>
      <c r="B1523" s="6">
        <v>44950.467019641204</v>
      </c>
      <c r="C1523" s="5" t="s">
        <v>70</v>
      </c>
      <c r="D1523" s="7"/>
      <c r="E1523" s="8"/>
      <c r="F1523" s="9">
        <v>162347</v>
      </c>
      <c r="I1523" s="10" t="s">
        <v>9</v>
      </c>
      <c r="J1523" s="8" t="s">
        <v>95</v>
      </c>
    </row>
    <row r="1524" spans="1:10">
      <c r="A1524" s="5" t="s">
        <v>882</v>
      </c>
      <c r="B1524" s="6">
        <v>44950.467019641204</v>
      </c>
      <c r="C1524" s="5" t="s">
        <v>70</v>
      </c>
      <c r="D1524" s="7"/>
      <c r="E1524" s="8"/>
      <c r="F1524" s="9">
        <v>238848.9</v>
      </c>
      <c r="I1524" s="10" t="s">
        <v>9</v>
      </c>
      <c r="J1524" s="8" t="s">
        <v>238</v>
      </c>
    </row>
    <row r="1525" spans="1:10">
      <c r="A1525" s="5" t="s">
        <v>882</v>
      </c>
      <c r="B1525" s="6">
        <v>44950.467019641204</v>
      </c>
      <c r="C1525" s="5" t="s">
        <v>70</v>
      </c>
      <c r="D1525" s="7"/>
      <c r="E1525" s="8"/>
      <c r="F1525" s="9">
        <v>20193.599999999999</v>
      </c>
      <c r="I1525" s="10" t="s">
        <v>9</v>
      </c>
      <c r="J1525" s="8" t="s">
        <v>99</v>
      </c>
    </row>
    <row r="1526" spans="1:10">
      <c r="A1526" s="5" t="s">
        <v>882</v>
      </c>
      <c r="B1526" s="6">
        <v>44950.467019641204</v>
      </c>
      <c r="C1526" s="5" t="s">
        <v>70</v>
      </c>
      <c r="D1526" s="7"/>
      <c r="E1526" s="8"/>
      <c r="F1526" s="9">
        <v>34440.800000000003</v>
      </c>
      <c r="I1526" s="10" t="s">
        <v>9</v>
      </c>
      <c r="J1526" s="8" t="s">
        <v>104</v>
      </c>
    </row>
    <row r="1527" spans="1:10">
      <c r="A1527" s="11" t="s">
        <v>22</v>
      </c>
      <c r="B1527" s="3"/>
      <c r="C1527" s="3"/>
      <c r="D1527" s="19">
        <f>531828.6+20184</f>
        <v>552012.6</v>
      </c>
      <c r="E1527" s="8"/>
      <c r="F1527" s="12">
        <f>SUM(F1500:G1526)</f>
        <v>552012.6</v>
      </c>
      <c r="H1527" s="9"/>
      <c r="I1527" s="10"/>
      <c r="J1527" s="5"/>
    </row>
    <row r="1528" spans="1:10">
      <c r="A1528" s="13" t="s">
        <v>23</v>
      </c>
      <c r="B1528" s="13" t="s">
        <v>24</v>
      </c>
      <c r="C1528" s="13" t="s">
        <v>25</v>
      </c>
      <c r="D1528" s="7"/>
      <c r="E1528" s="8"/>
      <c r="H1528" s="9"/>
      <c r="I1528" s="10"/>
      <c r="J1528" s="5"/>
    </row>
    <row r="1529" spans="1:10" ht="15.75">
      <c r="A1529" s="5"/>
      <c r="B1529" s="6"/>
      <c r="C1529" s="5"/>
      <c r="D1529" s="14">
        <v>112644486</v>
      </c>
      <c r="E1529" s="8"/>
      <c r="H1529" s="9"/>
      <c r="I1529" s="10"/>
      <c r="J1529" s="5"/>
    </row>
    <row r="1530" spans="1:10" ht="15.75">
      <c r="A1530" s="5"/>
      <c r="B1530" s="6"/>
      <c r="C1530" s="5"/>
      <c r="D1530" s="14">
        <v>112644479</v>
      </c>
      <c r="E1530" s="8"/>
      <c r="H1530" s="9"/>
      <c r="I1530" s="10"/>
      <c r="J1530" s="5"/>
    </row>
    <row r="1531" spans="1:10">
      <c r="A1531" s="5"/>
      <c r="B1531" s="6"/>
      <c r="C1531" s="5"/>
      <c r="D1531" s="7"/>
      <c r="E1531" s="8"/>
      <c r="H1531" s="9"/>
      <c r="I1531" s="10"/>
      <c r="J1531" s="5"/>
    </row>
    <row r="1532" spans="1:10">
      <c r="A1532" s="5" t="s">
        <v>880</v>
      </c>
      <c r="B1532" s="6">
        <v>44950.846122511575</v>
      </c>
      <c r="C1532" s="5" t="s">
        <v>70</v>
      </c>
      <c r="D1532" s="7"/>
      <c r="E1532" s="8"/>
      <c r="G1532" s="9">
        <v>992.8</v>
      </c>
      <c r="I1532" s="10" t="s">
        <v>10</v>
      </c>
      <c r="J1532" s="5" t="s">
        <v>80</v>
      </c>
    </row>
    <row r="1533" spans="1:10">
      <c r="A1533" s="5" t="s">
        <v>880</v>
      </c>
      <c r="B1533" s="6">
        <v>44950.846122511575</v>
      </c>
      <c r="C1533" s="5" t="s">
        <v>70</v>
      </c>
      <c r="D1533" s="7"/>
      <c r="E1533" s="8"/>
      <c r="G1533" s="9">
        <v>994</v>
      </c>
      <c r="I1533" s="10" t="s">
        <v>10</v>
      </c>
      <c r="J1533" s="8" t="s">
        <v>73</v>
      </c>
    </row>
    <row r="1534" spans="1:10">
      <c r="A1534" s="5" t="s">
        <v>881</v>
      </c>
      <c r="B1534" s="6">
        <v>44950.846122511575</v>
      </c>
      <c r="C1534" s="5" t="s">
        <v>82</v>
      </c>
      <c r="D1534" s="15">
        <v>297501005830024</v>
      </c>
      <c r="E1534" s="5" t="s">
        <v>244</v>
      </c>
      <c r="H1534" s="9">
        <v>2784</v>
      </c>
      <c r="I1534" s="5" t="s">
        <v>28</v>
      </c>
      <c r="J1534" s="5" t="s">
        <v>87</v>
      </c>
    </row>
    <row r="1535" spans="1:10">
      <c r="A1535" s="5" t="s">
        <v>880</v>
      </c>
      <c r="B1535" s="6">
        <v>44950.846122511575</v>
      </c>
      <c r="C1535" s="5" t="s">
        <v>70</v>
      </c>
      <c r="D1535" s="15">
        <v>45113277473</v>
      </c>
      <c r="E1535" s="5" t="s">
        <v>83</v>
      </c>
      <c r="H1535" s="9">
        <v>410.9</v>
      </c>
      <c r="I1535" s="5" t="s">
        <v>28</v>
      </c>
      <c r="J1535" s="5" t="s">
        <v>80</v>
      </c>
    </row>
    <row r="1536" spans="1:10">
      <c r="A1536" s="5" t="s">
        <v>880</v>
      </c>
      <c r="B1536" s="6">
        <v>44950.846122511575</v>
      </c>
      <c r="C1536" s="5" t="s">
        <v>70</v>
      </c>
      <c r="D1536" s="15">
        <v>45143494754</v>
      </c>
      <c r="E1536" s="5" t="s">
        <v>83</v>
      </c>
      <c r="H1536" s="9">
        <v>11644.2</v>
      </c>
      <c r="I1536" s="5" t="s">
        <v>28</v>
      </c>
      <c r="J1536" s="5" t="s">
        <v>80</v>
      </c>
    </row>
    <row r="1537" spans="1:10">
      <c r="A1537" s="5" t="s">
        <v>880</v>
      </c>
      <c r="B1537" s="6">
        <v>44950.846122511575</v>
      </c>
      <c r="C1537" s="5" t="s">
        <v>70</v>
      </c>
      <c r="D1537" s="15">
        <v>45143495810</v>
      </c>
      <c r="E1537" s="5" t="s">
        <v>83</v>
      </c>
      <c r="H1537" s="9">
        <v>1195.1400000000001</v>
      </c>
      <c r="I1537" s="5" t="s">
        <v>28</v>
      </c>
      <c r="J1537" s="5" t="s">
        <v>80</v>
      </c>
    </row>
    <row r="1538" spans="1:10">
      <c r="A1538" s="5" t="s">
        <v>880</v>
      </c>
      <c r="B1538" s="6">
        <v>44950.846122511575</v>
      </c>
      <c r="C1538" s="5" t="s">
        <v>70</v>
      </c>
      <c r="D1538" s="15">
        <v>45113274808</v>
      </c>
      <c r="E1538" s="5" t="s">
        <v>83</v>
      </c>
      <c r="H1538" s="9">
        <v>10068.6</v>
      </c>
      <c r="I1538" s="5" t="s">
        <v>28</v>
      </c>
      <c r="J1538" s="8" t="s">
        <v>84</v>
      </c>
    </row>
    <row r="1539" spans="1:10">
      <c r="A1539" s="5" t="s">
        <v>880</v>
      </c>
      <c r="B1539" s="6">
        <v>44950.846122511575</v>
      </c>
      <c r="C1539" s="5" t="s">
        <v>70</v>
      </c>
      <c r="D1539" s="7">
        <v>447209</v>
      </c>
      <c r="E1539" s="5" t="s">
        <v>89</v>
      </c>
      <c r="H1539" s="9">
        <v>2000</v>
      </c>
      <c r="I1539" s="5" t="s">
        <v>28</v>
      </c>
      <c r="J1539" s="8" t="s">
        <v>92</v>
      </c>
    </row>
    <row r="1540" spans="1:10">
      <c r="A1540" s="5" t="s">
        <v>880</v>
      </c>
      <c r="B1540" s="6">
        <v>44950.846122511575</v>
      </c>
      <c r="C1540" s="5" t="s">
        <v>70</v>
      </c>
      <c r="D1540" s="15">
        <v>45143495670</v>
      </c>
      <c r="E1540" s="5" t="s">
        <v>83</v>
      </c>
      <c r="H1540" s="9">
        <v>18050.86</v>
      </c>
      <c r="I1540" s="5" t="s">
        <v>28</v>
      </c>
      <c r="J1540" s="5" t="s">
        <v>87</v>
      </c>
    </row>
    <row r="1541" spans="1:10">
      <c r="A1541" s="5" t="s">
        <v>880</v>
      </c>
      <c r="B1541" s="6">
        <v>44950.846122511575</v>
      </c>
      <c r="C1541" s="5" t="s">
        <v>70</v>
      </c>
      <c r="D1541" s="15">
        <v>45153119744</v>
      </c>
      <c r="E1541" s="5" t="s">
        <v>83</v>
      </c>
      <c r="H1541" s="9">
        <v>4963.84</v>
      </c>
      <c r="I1541" s="5" t="s">
        <v>28</v>
      </c>
      <c r="J1541" s="8" t="s">
        <v>84</v>
      </c>
    </row>
    <row r="1542" spans="1:10">
      <c r="A1542" s="5" t="s">
        <v>880</v>
      </c>
      <c r="B1542" s="6">
        <v>44950.846122511575</v>
      </c>
      <c r="C1542" s="5" t="s">
        <v>70</v>
      </c>
      <c r="D1542" s="15">
        <v>45153119744</v>
      </c>
      <c r="E1542" s="5" t="s">
        <v>83</v>
      </c>
      <c r="H1542" s="9">
        <v>8005.34</v>
      </c>
      <c r="I1542" s="5" t="s">
        <v>28</v>
      </c>
      <c r="J1542" s="8" t="s">
        <v>84</v>
      </c>
    </row>
    <row r="1543" spans="1:10">
      <c r="A1543" s="5" t="s">
        <v>880</v>
      </c>
      <c r="B1543" s="6">
        <v>44950.846122511575</v>
      </c>
      <c r="C1543" s="5" t="s">
        <v>70</v>
      </c>
      <c r="D1543" s="15">
        <v>45153119744</v>
      </c>
      <c r="E1543" s="5" t="s">
        <v>83</v>
      </c>
      <c r="H1543" s="9">
        <v>10864.85</v>
      </c>
      <c r="I1543" s="5" t="s">
        <v>28</v>
      </c>
      <c r="J1543" s="8" t="s">
        <v>84</v>
      </c>
    </row>
    <row r="1544" spans="1:10">
      <c r="A1544" s="5" t="s">
        <v>880</v>
      </c>
      <c r="B1544" s="6">
        <v>44950.846122511575</v>
      </c>
      <c r="C1544" s="5" t="s">
        <v>70</v>
      </c>
      <c r="D1544" s="15">
        <v>45153119744</v>
      </c>
      <c r="E1544" s="5" t="s">
        <v>83</v>
      </c>
      <c r="H1544" s="9">
        <v>8936.49</v>
      </c>
      <c r="I1544" s="5" t="s">
        <v>28</v>
      </c>
      <c r="J1544" s="8" t="s">
        <v>84</v>
      </c>
    </row>
    <row r="1545" spans="1:10">
      <c r="A1545" s="5" t="s">
        <v>880</v>
      </c>
      <c r="B1545" s="6">
        <v>44950.846122511575</v>
      </c>
      <c r="C1545" s="5" t="s">
        <v>70</v>
      </c>
      <c r="D1545" s="15">
        <v>45153119744</v>
      </c>
      <c r="E1545" s="5" t="s">
        <v>83</v>
      </c>
      <c r="H1545" s="9">
        <v>5562.66</v>
      </c>
      <c r="I1545" s="5" t="s">
        <v>28</v>
      </c>
      <c r="J1545" s="8" t="s">
        <v>84</v>
      </c>
    </row>
    <row r="1546" spans="1:10">
      <c r="A1546" s="5" t="s">
        <v>880</v>
      </c>
      <c r="B1546" s="6">
        <v>44950.846122511575</v>
      </c>
      <c r="C1546" s="5" t="s">
        <v>70</v>
      </c>
      <c r="D1546" s="15">
        <v>297501005830014</v>
      </c>
      <c r="E1546" s="5" t="s">
        <v>85</v>
      </c>
      <c r="H1546" s="9">
        <v>42172</v>
      </c>
      <c r="I1546" s="5" t="s">
        <v>28</v>
      </c>
      <c r="J1546" s="5" t="s">
        <v>86</v>
      </c>
    </row>
    <row r="1547" spans="1:10">
      <c r="A1547" s="5" t="s">
        <v>880</v>
      </c>
      <c r="B1547" s="6">
        <v>44950.846122511575</v>
      </c>
      <c r="C1547" s="5" t="s">
        <v>70</v>
      </c>
      <c r="D1547" s="15">
        <v>45163216851</v>
      </c>
      <c r="E1547" s="5" t="s">
        <v>83</v>
      </c>
      <c r="H1547" s="9">
        <v>500</v>
      </c>
      <c r="I1547" s="5" t="s">
        <v>28</v>
      </c>
      <c r="J1547" s="5" t="s">
        <v>80</v>
      </c>
    </row>
    <row r="1548" spans="1:10">
      <c r="A1548" s="5" t="s">
        <v>880</v>
      </c>
      <c r="B1548" s="6">
        <v>44950.846122511575</v>
      </c>
      <c r="C1548" s="5" t="s">
        <v>70</v>
      </c>
      <c r="D1548" s="15">
        <v>45123260196</v>
      </c>
      <c r="E1548" s="5" t="s">
        <v>83</v>
      </c>
      <c r="H1548" s="9">
        <v>1700</v>
      </c>
      <c r="I1548" s="5" t="s">
        <v>28</v>
      </c>
      <c r="J1548" s="5" t="s">
        <v>80</v>
      </c>
    </row>
    <row r="1549" spans="1:10">
      <c r="A1549" s="5" t="s">
        <v>880</v>
      </c>
      <c r="B1549" s="6">
        <v>44950.846122511575</v>
      </c>
      <c r="C1549" s="5" t="s">
        <v>70</v>
      </c>
      <c r="D1549" s="15">
        <v>45123260196</v>
      </c>
      <c r="E1549" s="5" t="s">
        <v>83</v>
      </c>
      <c r="H1549" s="9">
        <v>14869.2</v>
      </c>
      <c r="I1549" s="5" t="s">
        <v>28</v>
      </c>
      <c r="J1549" s="5" t="s">
        <v>80</v>
      </c>
    </row>
    <row r="1550" spans="1:10">
      <c r="A1550" s="5" t="s">
        <v>880</v>
      </c>
      <c r="B1550" s="6">
        <v>44950.846122511575</v>
      </c>
      <c r="C1550" s="5" t="s">
        <v>70</v>
      </c>
      <c r="D1550" s="15">
        <v>45153122912</v>
      </c>
      <c r="E1550" s="5" t="s">
        <v>83</v>
      </c>
      <c r="H1550" s="9">
        <v>650</v>
      </c>
      <c r="I1550" s="5" t="s">
        <v>28</v>
      </c>
      <c r="J1550" s="5" t="s">
        <v>80</v>
      </c>
    </row>
    <row r="1551" spans="1:10">
      <c r="A1551" s="5" t="s">
        <v>880</v>
      </c>
      <c r="B1551" s="6">
        <v>44950.846122511575</v>
      </c>
      <c r="C1551" s="5" t="s">
        <v>70</v>
      </c>
      <c r="D1551" s="15">
        <v>45133124896</v>
      </c>
      <c r="E1551" s="5" t="s">
        <v>83</v>
      </c>
      <c r="H1551" s="9">
        <v>70310.899999999994</v>
      </c>
      <c r="I1551" s="5" t="s">
        <v>28</v>
      </c>
      <c r="J1551" s="5" t="s">
        <v>80</v>
      </c>
    </row>
    <row r="1552" spans="1:10">
      <c r="A1552" s="5" t="s">
        <v>880</v>
      </c>
      <c r="B1552" s="6">
        <v>44950.846122511575</v>
      </c>
      <c r="C1552" s="5" t="s">
        <v>70</v>
      </c>
      <c r="D1552" s="15">
        <v>45123260304</v>
      </c>
      <c r="E1552" s="5" t="s">
        <v>83</v>
      </c>
      <c r="H1552" s="9">
        <v>90</v>
      </c>
      <c r="I1552" s="5" t="s">
        <v>28</v>
      </c>
      <c r="J1552" s="5" t="s">
        <v>80</v>
      </c>
    </row>
    <row r="1553" spans="1:10">
      <c r="A1553" s="5" t="s">
        <v>880</v>
      </c>
      <c r="B1553" s="6">
        <v>44950.846122511575</v>
      </c>
      <c r="C1553" s="5" t="s">
        <v>70</v>
      </c>
      <c r="D1553" s="15">
        <v>297501005830024</v>
      </c>
      <c r="E1553" s="5" t="s">
        <v>85</v>
      </c>
      <c r="H1553" s="9">
        <v>26522.12</v>
      </c>
      <c r="I1553" s="5" t="s">
        <v>28</v>
      </c>
      <c r="J1553" s="5" t="s">
        <v>87</v>
      </c>
    </row>
    <row r="1554" spans="1:10">
      <c r="A1554" s="5" t="s">
        <v>880</v>
      </c>
      <c r="B1554" s="6">
        <v>44950.846122511575</v>
      </c>
      <c r="C1554" s="5" t="s">
        <v>70</v>
      </c>
      <c r="D1554" s="15">
        <v>295401006820014</v>
      </c>
      <c r="E1554" s="5" t="s">
        <v>85</v>
      </c>
      <c r="H1554" s="9">
        <v>90885.38</v>
      </c>
      <c r="I1554" s="5" t="s">
        <v>28</v>
      </c>
      <c r="J1554" s="8" t="s">
        <v>92</v>
      </c>
    </row>
    <row r="1555" spans="1:10">
      <c r="A1555" s="5" t="s">
        <v>880</v>
      </c>
      <c r="B1555" s="6">
        <v>44950.846122511575</v>
      </c>
      <c r="C1555" s="5" t="s">
        <v>70</v>
      </c>
      <c r="D1555" s="15">
        <v>295401006820014</v>
      </c>
      <c r="E1555" s="5" t="s">
        <v>244</v>
      </c>
      <c r="H1555" s="9">
        <v>320.16000000000003</v>
      </c>
      <c r="I1555" s="5" t="s">
        <v>28</v>
      </c>
      <c r="J1555" s="8" t="s">
        <v>92</v>
      </c>
    </row>
    <row r="1556" spans="1:10">
      <c r="A1556" s="5" t="s">
        <v>880</v>
      </c>
      <c r="B1556" s="6">
        <v>44950.846122511575</v>
      </c>
      <c r="C1556" s="5" t="s">
        <v>70</v>
      </c>
      <c r="D1556" s="7">
        <v>35602897</v>
      </c>
      <c r="E1556" s="8" t="s">
        <v>90</v>
      </c>
      <c r="H1556" s="9">
        <v>6000</v>
      </c>
      <c r="I1556" s="5" t="s">
        <v>28</v>
      </c>
      <c r="J1556" s="5" t="s">
        <v>91</v>
      </c>
    </row>
    <row r="1557" spans="1:10">
      <c r="A1557" s="5" t="s">
        <v>880</v>
      </c>
      <c r="B1557" s="6">
        <v>44950.846122511575</v>
      </c>
      <c r="C1557" s="5" t="s">
        <v>70</v>
      </c>
      <c r="D1557" s="7">
        <v>671451</v>
      </c>
      <c r="E1557" s="5" t="s">
        <v>88</v>
      </c>
      <c r="H1557" s="9">
        <v>35</v>
      </c>
      <c r="I1557" s="5" t="s">
        <v>28</v>
      </c>
      <c r="J1557" s="5" t="s">
        <v>91</v>
      </c>
    </row>
    <row r="1558" spans="1:10">
      <c r="A1558" s="5" t="s">
        <v>880</v>
      </c>
      <c r="B1558" s="6">
        <v>44950.846122511575</v>
      </c>
      <c r="C1558" s="5" t="s">
        <v>70</v>
      </c>
      <c r="D1558" s="7">
        <v>140033</v>
      </c>
      <c r="E1558" s="5" t="s">
        <v>89</v>
      </c>
      <c r="H1558" s="9">
        <v>385</v>
      </c>
      <c r="I1558" s="5" t="s">
        <v>28</v>
      </c>
      <c r="J1558" s="5" t="s">
        <v>91</v>
      </c>
    </row>
    <row r="1559" spans="1:10">
      <c r="A1559" s="5" t="s">
        <v>880</v>
      </c>
      <c r="B1559" s="6">
        <v>44950.846122511575</v>
      </c>
      <c r="C1559" s="5" t="s">
        <v>70</v>
      </c>
      <c r="D1559" s="7">
        <v>404988</v>
      </c>
      <c r="E1559" s="5" t="s">
        <v>89</v>
      </c>
      <c r="H1559" s="9">
        <v>385.14</v>
      </c>
      <c r="I1559" s="5" t="s">
        <v>28</v>
      </c>
      <c r="J1559" s="5" t="s">
        <v>91</v>
      </c>
    </row>
    <row r="1560" spans="1:10">
      <c r="A1560" s="5" t="s">
        <v>880</v>
      </c>
      <c r="B1560" s="6">
        <v>44950.846122511575</v>
      </c>
      <c r="C1560" s="5" t="s">
        <v>70</v>
      </c>
      <c r="D1560" s="7">
        <v>464998</v>
      </c>
      <c r="E1560" s="5" t="s">
        <v>89</v>
      </c>
      <c r="H1560" s="9">
        <v>386.19</v>
      </c>
      <c r="I1560" s="5" t="s">
        <v>28</v>
      </c>
      <c r="J1560" s="5" t="s">
        <v>91</v>
      </c>
    </row>
    <row r="1561" spans="1:10">
      <c r="A1561" s="5" t="s">
        <v>880</v>
      </c>
      <c r="B1561" s="6">
        <v>44950.846122511575</v>
      </c>
      <c r="C1561" s="5" t="s">
        <v>70</v>
      </c>
      <c r="D1561" s="7">
        <v>438669</v>
      </c>
      <c r="E1561" s="5" t="s">
        <v>89</v>
      </c>
      <c r="H1561" s="9">
        <v>333.88</v>
      </c>
      <c r="I1561" s="5" t="s">
        <v>28</v>
      </c>
      <c r="J1561" s="5" t="s">
        <v>91</v>
      </c>
    </row>
    <row r="1562" spans="1:10">
      <c r="A1562" s="5" t="s">
        <v>880</v>
      </c>
      <c r="B1562" s="6">
        <v>44950.846122511575</v>
      </c>
      <c r="C1562" s="5" t="s">
        <v>70</v>
      </c>
      <c r="D1562" s="15">
        <v>45173185196</v>
      </c>
      <c r="E1562" s="5" t="s">
        <v>83</v>
      </c>
      <c r="H1562" s="9">
        <v>2163</v>
      </c>
      <c r="I1562" s="5" t="s">
        <v>28</v>
      </c>
      <c r="J1562" s="5" t="s">
        <v>91</v>
      </c>
    </row>
    <row r="1563" spans="1:10">
      <c r="A1563" s="5" t="s">
        <v>880</v>
      </c>
      <c r="B1563" s="6">
        <v>44950.846122511575</v>
      </c>
      <c r="C1563" s="5" t="s">
        <v>70</v>
      </c>
      <c r="D1563" s="15">
        <v>45163213038</v>
      </c>
      <c r="E1563" s="5" t="s">
        <v>83</v>
      </c>
      <c r="H1563" s="9">
        <v>2230.59</v>
      </c>
      <c r="I1563" s="5" t="s">
        <v>28</v>
      </c>
      <c r="J1563" s="5" t="s">
        <v>91</v>
      </c>
    </row>
    <row r="1564" spans="1:10">
      <c r="A1564" s="5" t="s">
        <v>880</v>
      </c>
      <c r="B1564" s="6">
        <v>44950.846122511575</v>
      </c>
      <c r="C1564" s="5" t="s">
        <v>70</v>
      </c>
      <c r="D1564" s="15">
        <v>45123256288</v>
      </c>
      <c r="E1564" s="5" t="s">
        <v>83</v>
      </c>
      <c r="H1564" s="9">
        <v>1841.86</v>
      </c>
      <c r="I1564" s="5" t="s">
        <v>28</v>
      </c>
      <c r="J1564" s="5" t="s">
        <v>91</v>
      </c>
    </row>
    <row r="1565" spans="1:10">
      <c r="A1565" s="5" t="s">
        <v>880</v>
      </c>
      <c r="B1565" s="6">
        <v>44950.846122511575</v>
      </c>
      <c r="C1565" s="5" t="s">
        <v>70</v>
      </c>
      <c r="D1565" s="15">
        <v>45113274834</v>
      </c>
      <c r="E1565" s="5" t="s">
        <v>83</v>
      </c>
      <c r="H1565" s="9">
        <v>475</v>
      </c>
      <c r="I1565" s="5" t="s">
        <v>28</v>
      </c>
      <c r="J1565" s="5" t="s">
        <v>91</v>
      </c>
    </row>
    <row r="1566" spans="1:10">
      <c r="A1566" s="5" t="s">
        <v>880</v>
      </c>
      <c r="B1566" s="6">
        <v>44950.846122511575</v>
      </c>
      <c r="C1566" s="5" t="s">
        <v>70</v>
      </c>
      <c r="D1566" s="15">
        <v>45113277723</v>
      </c>
      <c r="E1566" s="5" t="s">
        <v>83</v>
      </c>
      <c r="H1566" s="9">
        <v>393.96</v>
      </c>
      <c r="I1566" s="5" t="s">
        <v>28</v>
      </c>
      <c r="J1566" s="5" t="s">
        <v>91</v>
      </c>
    </row>
    <row r="1567" spans="1:10">
      <c r="A1567" s="5" t="s">
        <v>880</v>
      </c>
      <c r="B1567" s="6">
        <v>44950.846122511575</v>
      </c>
      <c r="C1567" s="5" t="s">
        <v>70</v>
      </c>
      <c r="D1567" s="15">
        <v>45123258429</v>
      </c>
      <c r="E1567" s="5" t="s">
        <v>83</v>
      </c>
      <c r="H1567" s="9">
        <v>421.34</v>
      </c>
      <c r="I1567" s="5" t="s">
        <v>28</v>
      </c>
      <c r="J1567" s="5" t="s">
        <v>80</v>
      </c>
    </row>
    <row r="1568" spans="1:10">
      <c r="A1568" s="5" t="s">
        <v>880</v>
      </c>
      <c r="B1568" s="6">
        <v>44950.846122511575</v>
      </c>
      <c r="C1568" s="5" t="s">
        <v>70</v>
      </c>
      <c r="D1568" s="15">
        <v>45143496129</v>
      </c>
      <c r="E1568" s="5" t="s">
        <v>83</v>
      </c>
      <c r="H1568" s="9">
        <v>396.26</v>
      </c>
      <c r="I1568" s="5" t="s">
        <v>28</v>
      </c>
      <c r="J1568" s="5" t="s">
        <v>91</v>
      </c>
    </row>
    <row r="1569" spans="1:10">
      <c r="A1569" s="5" t="s">
        <v>880</v>
      </c>
      <c r="B1569" s="6">
        <v>44950.846122511575</v>
      </c>
      <c r="C1569" s="5" t="s">
        <v>70</v>
      </c>
      <c r="D1569" s="15">
        <v>45173189297</v>
      </c>
      <c r="E1569" s="5" t="s">
        <v>83</v>
      </c>
      <c r="H1569" s="9">
        <v>2989</v>
      </c>
      <c r="I1569" s="5" t="s">
        <v>28</v>
      </c>
      <c r="J1569" s="5" t="s">
        <v>91</v>
      </c>
    </row>
    <row r="1570" spans="1:10">
      <c r="A1570" s="5" t="s">
        <v>880</v>
      </c>
      <c r="B1570" s="6">
        <v>44950.846122511575</v>
      </c>
      <c r="C1570" s="5" t="s">
        <v>70</v>
      </c>
      <c r="D1570" s="15">
        <v>45123259765</v>
      </c>
      <c r="E1570" s="5" t="s">
        <v>83</v>
      </c>
      <c r="H1570" s="9">
        <v>371.7</v>
      </c>
      <c r="I1570" s="5" t="s">
        <v>28</v>
      </c>
      <c r="J1570" s="5" t="s">
        <v>91</v>
      </c>
    </row>
    <row r="1571" spans="1:10">
      <c r="A1571" s="5" t="s">
        <v>880</v>
      </c>
      <c r="B1571" s="6">
        <v>44950.846122511575</v>
      </c>
      <c r="C1571" s="5" t="s">
        <v>70</v>
      </c>
      <c r="D1571" s="15">
        <v>12610418840</v>
      </c>
      <c r="E1571" s="5" t="s">
        <v>83</v>
      </c>
      <c r="H1571" s="9">
        <v>9714</v>
      </c>
      <c r="I1571" s="5" t="s">
        <v>28</v>
      </c>
      <c r="J1571" s="5" t="s">
        <v>91</v>
      </c>
    </row>
    <row r="1572" spans="1:10">
      <c r="A1572" s="5" t="s">
        <v>880</v>
      </c>
      <c r="B1572" s="6">
        <v>44950.846122511575</v>
      </c>
      <c r="C1572" s="5" t="s">
        <v>70</v>
      </c>
      <c r="D1572" s="15">
        <v>52516723201</v>
      </c>
      <c r="E1572" s="5" t="s">
        <v>83</v>
      </c>
      <c r="H1572" s="9">
        <v>374.4</v>
      </c>
      <c r="I1572" s="5" t="s">
        <v>28</v>
      </c>
      <c r="J1572" s="5" t="s">
        <v>91</v>
      </c>
    </row>
    <row r="1573" spans="1:10">
      <c r="A1573" s="5" t="s">
        <v>880</v>
      </c>
      <c r="B1573" s="6">
        <v>44950.846122511575</v>
      </c>
      <c r="C1573" s="5" t="s">
        <v>70</v>
      </c>
      <c r="D1573" s="15">
        <v>45163217155</v>
      </c>
      <c r="E1573" s="5" t="s">
        <v>83</v>
      </c>
      <c r="H1573" s="9">
        <v>734.08</v>
      </c>
      <c r="I1573" s="5" t="s">
        <v>28</v>
      </c>
      <c r="J1573" s="5" t="s">
        <v>91</v>
      </c>
    </row>
    <row r="1574" spans="1:10">
      <c r="A1574" s="5" t="s">
        <v>880</v>
      </c>
      <c r="B1574" s="6">
        <v>44950.846122511575</v>
      </c>
      <c r="C1574" s="5" t="s">
        <v>70</v>
      </c>
      <c r="D1574" s="15">
        <v>45163217166</v>
      </c>
      <c r="E1574" s="5" t="s">
        <v>83</v>
      </c>
      <c r="H1574" s="9">
        <v>77112</v>
      </c>
      <c r="I1574" s="5" t="s">
        <v>28</v>
      </c>
      <c r="J1574" s="5" t="s">
        <v>91</v>
      </c>
    </row>
    <row r="1575" spans="1:10">
      <c r="A1575" s="5" t="s">
        <v>880</v>
      </c>
      <c r="B1575" s="6">
        <v>44950.846122511575</v>
      </c>
      <c r="C1575" s="5" t="s">
        <v>70</v>
      </c>
      <c r="D1575" s="15">
        <v>45173189716</v>
      </c>
      <c r="E1575" s="5" t="s">
        <v>83</v>
      </c>
      <c r="H1575" s="9">
        <v>1435.15</v>
      </c>
      <c r="I1575" s="5" t="s">
        <v>28</v>
      </c>
      <c r="J1575" s="5" t="s">
        <v>91</v>
      </c>
    </row>
    <row r="1576" spans="1:10">
      <c r="A1576" s="5" t="s">
        <v>880</v>
      </c>
      <c r="B1576" s="6">
        <v>44950.846122511575</v>
      </c>
      <c r="C1576" s="5" t="s">
        <v>70</v>
      </c>
      <c r="D1576" s="15">
        <v>45163217251</v>
      </c>
      <c r="E1576" s="5" t="s">
        <v>83</v>
      </c>
      <c r="H1576" s="9">
        <v>599.26</v>
      </c>
      <c r="I1576" s="5" t="s">
        <v>28</v>
      </c>
      <c r="J1576" s="5" t="s">
        <v>91</v>
      </c>
    </row>
    <row r="1577" spans="1:10">
      <c r="A1577" s="5" t="s">
        <v>880</v>
      </c>
      <c r="B1577" s="6">
        <v>44950.846122511575</v>
      </c>
      <c r="C1577" s="5" t="s">
        <v>70</v>
      </c>
      <c r="D1577" s="15">
        <v>51517421031</v>
      </c>
      <c r="E1577" s="5" t="s">
        <v>83</v>
      </c>
      <c r="H1577" s="9">
        <v>348.27</v>
      </c>
      <c r="I1577" s="5" t="s">
        <v>28</v>
      </c>
      <c r="J1577" s="5" t="s">
        <v>91</v>
      </c>
    </row>
    <row r="1578" spans="1:10">
      <c r="A1578" s="5" t="s">
        <v>880</v>
      </c>
      <c r="B1578" s="6">
        <v>44950.846122511575</v>
      </c>
      <c r="C1578" s="5" t="s">
        <v>70</v>
      </c>
      <c r="D1578" s="15">
        <v>45173189880</v>
      </c>
      <c r="E1578" s="5" t="s">
        <v>83</v>
      </c>
      <c r="H1578" s="9">
        <v>4079.6</v>
      </c>
      <c r="I1578" s="5" t="s">
        <v>28</v>
      </c>
      <c r="J1578" s="5" t="s">
        <v>91</v>
      </c>
    </row>
    <row r="1579" spans="1:10">
      <c r="A1579" s="5" t="s">
        <v>881</v>
      </c>
      <c r="B1579" s="6">
        <v>44950.846122511575</v>
      </c>
      <c r="C1579" s="5" t="s">
        <v>82</v>
      </c>
      <c r="D1579" s="7"/>
      <c r="E1579" s="8"/>
      <c r="F1579" s="9">
        <v>11106.6</v>
      </c>
      <c r="I1579" s="10" t="s">
        <v>9</v>
      </c>
      <c r="J1579" s="8" t="s">
        <v>102</v>
      </c>
    </row>
    <row r="1580" spans="1:10">
      <c r="A1580" s="5" t="s">
        <v>880</v>
      </c>
      <c r="B1580" s="6">
        <v>44950.846122511575</v>
      </c>
      <c r="C1580" s="5" t="s">
        <v>70</v>
      </c>
      <c r="D1580" s="7"/>
      <c r="E1580" s="8"/>
      <c r="F1580" s="9">
        <v>10683</v>
      </c>
      <c r="I1580" s="10" t="s">
        <v>9</v>
      </c>
      <c r="J1580" s="8" t="s">
        <v>71</v>
      </c>
    </row>
    <row r="1581" spans="1:10">
      <c r="A1581" s="5" t="s">
        <v>880</v>
      </c>
      <c r="B1581" s="6">
        <v>44950.846122511575</v>
      </c>
      <c r="C1581" s="5" t="s">
        <v>70</v>
      </c>
      <c r="D1581" s="7"/>
      <c r="E1581" s="8"/>
      <c r="F1581" s="9">
        <v>21139.8</v>
      </c>
      <c r="I1581" s="10" t="s">
        <v>9</v>
      </c>
      <c r="J1581" s="5" t="s">
        <v>72</v>
      </c>
    </row>
    <row r="1582" spans="1:10">
      <c r="A1582" s="5" t="s">
        <v>880</v>
      </c>
      <c r="B1582" s="6">
        <v>44950.846122511575</v>
      </c>
      <c r="C1582" s="5" t="s">
        <v>70</v>
      </c>
      <c r="D1582" s="7"/>
      <c r="E1582" s="8"/>
      <c r="F1582" s="9">
        <v>6168.6</v>
      </c>
      <c r="I1582" s="10" t="s">
        <v>9</v>
      </c>
      <c r="J1582" s="5" t="s">
        <v>96</v>
      </c>
    </row>
    <row r="1583" spans="1:10">
      <c r="A1583" s="5" t="s">
        <v>880</v>
      </c>
      <c r="B1583" s="6">
        <v>44950.846122511575</v>
      </c>
      <c r="C1583" s="5" t="s">
        <v>70</v>
      </c>
      <c r="D1583" s="7"/>
      <c r="E1583" s="8"/>
      <c r="F1583" s="9">
        <v>19671.5</v>
      </c>
      <c r="I1583" s="10" t="s">
        <v>9</v>
      </c>
      <c r="J1583" s="8" t="s">
        <v>97</v>
      </c>
    </row>
    <row r="1584" spans="1:10">
      <c r="A1584" s="5" t="s">
        <v>880</v>
      </c>
      <c r="B1584" s="6">
        <v>44950.846122511575</v>
      </c>
      <c r="C1584" s="5" t="s">
        <v>70</v>
      </c>
      <c r="D1584" s="7"/>
      <c r="E1584" s="8"/>
      <c r="F1584" s="9">
        <v>8747.5</v>
      </c>
      <c r="I1584" s="10" t="s">
        <v>9</v>
      </c>
      <c r="J1584" s="5" t="s">
        <v>98</v>
      </c>
    </row>
    <row r="1585" spans="1:10">
      <c r="A1585" s="5" t="s">
        <v>880</v>
      </c>
      <c r="B1585" s="6">
        <v>44950.846122511575</v>
      </c>
      <c r="C1585" s="5" t="s">
        <v>70</v>
      </c>
      <c r="D1585" s="7"/>
      <c r="E1585" s="8"/>
      <c r="F1585" s="9">
        <v>32041.7</v>
      </c>
      <c r="I1585" s="10" t="s">
        <v>9</v>
      </c>
      <c r="J1585" s="8" t="s">
        <v>237</v>
      </c>
    </row>
    <row r="1586" spans="1:10">
      <c r="A1586" s="5" t="s">
        <v>880</v>
      </c>
      <c r="B1586" s="6">
        <v>44950.846122511575</v>
      </c>
      <c r="C1586" s="5" t="s">
        <v>70</v>
      </c>
      <c r="D1586" s="7"/>
      <c r="E1586" s="8"/>
      <c r="F1586" s="9">
        <v>1755</v>
      </c>
      <c r="I1586" s="10" t="s">
        <v>9</v>
      </c>
      <c r="J1586" s="5" t="s">
        <v>80</v>
      </c>
    </row>
    <row r="1587" spans="1:10">
      <c r="A1587" s="5" t="s">
        <v>880</v>
      </c>
      <c r="B1587" s="6">
        <v>44950.846122511575</v>
      </c>
      <c r="C1587" s="5" t="s">
        <v>70</v>
      </c>
      <c r="D1587" s="7"/>
      <c r="E1587" s="8"/>
      <c r="F1587" s="9">
        <v>1249</v>
      </c>
      <c r="I1587" s="10" t="s">
        <v>9</v>
      </c>
      <c r="J1587" s="8" t="s">
        <v>73</v>
      </c>
    </row>
    <row r="1588" spans="1:10">
      <c r="A1588" s="5" t="s">
        <v>880</v>
      </c>
      <c r="B1588" s="6">
        <v>44950.846122511575</v>
      </c>
      <c r="C1588" s="5" t="s">
        <v>70</v>
      </c>
      <c r="D1588" s="7"/>
      <c r="E1588" s="8"/>
      <c r="F1588" s="9">
        <v>11747.2</v>
      </c>
      <c r="I1588" s="10" t="s">
        <v>9</v>
      </c>
      <c r="J1588" s="8" t="s">
        <v>74</v>
      </c>
    </row>
    <row r="1589" spans="1:10">
      <c r="A1589" s="5" t="s">
        <v>880</v>
      </c>
      <c r="B1589" s="6">
        <v>44950.846122511575</v>
      </c>
      <c r="C1589" s="5" t="s">
        <v>70</v>
      </c>
      <c r="D1589" s="7"/>
      <c r="E1589" s="8"/>
      <c r="F1589" s="9">
        <v>9423</v>
      </c>
      <c r="I1589" s="10" t="s">
        <v>9</v>
      </c>
      <c r="J1589" s="8" t="s">
        <v>75</v>
      </c>
    </row>
    <row r="1590" spans="1:10">
      <c r="A1590" s="5" t="s">
        <v>880</v>
      </c>
      <c r="B1590" s="6">
        <v>44950.846122511575</v>
      </c>
      <c r="C1590" s="5" t="s">
        <v>70</v>
      </c>
      <c r="D1590" s="7"/>
      <c r="E1590" s="8"/>
      <c r="F1590" s="9">
        <v>14029.5</v>
      </c>
      <c r="I1590" s="10" t="s">
        <v>9</v>
      </c>
      <c r="J1590" s="8" t="s">
        <v>94</v>
      </c>
    </row>
    <row r="1591" spans="1:10">
      <c r="A1591" s="5" t="s">
        <v>880</v>
      </c>
      <c r="B1591" s="6">
        <v>44950.846122511575</v>
      </c>
      <c r="C1591" s="5" t="s">
        <v>70</v>
      </c>
      <c r="D1591" s="7"/>
      <c r="E1591" s="8"/>
      <c r="F1591" s="9">
        <v>13110.7</v>
      </c>
      <c r="I1591" s="10" t="s">
        <v>9</v>
      </c>
      <c r="J1591" s="8" t="s">
        <v>240</v>
      </c>
    </row>
    <row r="1592" spans="1:10">
      <c r="A1592" s="5" t="s">
        <v>880</v>
      </c>
      <c r="B1592" s="6">
        <v>44950.846122511575</v>
      </c>
      <c r="C1592" s="5" t="s">
        <v>70</v>
      </c>
      <c r="D1592" s="7"/>
      <c r="E1592" s="8"/>
      <c r="F1592" s="9">
        <v>15165.4</v>
      </c>
      <c r="I1592" s="10" t="s">
        <v>9</v>
      </c>
      <c r="J1592" s="8" t="s">
        <v>100</v>
      </c>
    </row>
    <row r="1593" spans="1:10">
      <c r="A1593" s="5" t="s">
        <v>880</v>
      </c>
      <c r="B1593" s="6">
        <v>44950.846122511575</v>
      </c>
      <c r="C1593" s="5" t="s">
        <v>70</v>
      </c>
      <c r="D1593" s="7"/>
      <c r="E1593" s="8"/>
      <c r="F1593" s="9">
        <v>11423.8</v>
      </c>
      <c r="I1593" s="10" t="s">
        <v>9</v>
      </c>
      <c r="J1593" s="8" t="s">
        <v>76</v>
      </c>
    </row>
    <row r="1594" spans="1:10">
      <c r="A1594" s="5" t="s">
        <v>880</v>
      </c>
      <c r="B1594" s="6">
        <v>44950.846122511575</v>
      </c>
      <c r="C1594" s="5" t="s">
        <v>70</v>
      </c>
      <c r="D1594" s="7"/>
      <c r="E1594" s="8"/>
      <c r="F1594" s="9">
        <v>7184.9</v>
      </c>
      <c r="I1594" s="10" t="s">
        <v>9</v>
      </c>
      <c r="J1594" s="8" t="s">
        <v>101</v>
      </c>
    </row>
    <row r="1595" spans="1:10">
      <c r="A1595" s="5" t="s">
        <v>880</v>
      </c>
      <c r="B1595" s="6">
        <v>44950.846122511575</v>
      </c>
      <c r="C1595" s="5" t="s">
        <v>70</v>
      </c>
      <c r="D1595" s="7"/>
      <c r="E1595" s="8"/>
      <c r="F1595" s="9">
        <v>4768.8</v>
      </c>
      <c r="I1595" s="10" t="s">
        <v>9</v>
      </c>
      <c r="J1595" s="8" t="s">
        <v>77</v>
      </c>
    </row>
    <row r="1596" spans="1:10">
      <c r="A1596" s="5" t="s">
        <v>880</v>
      </c>
      <c r="B1596" s="6">
        <v>44950.846122511575</v>
      </c>
      <c r="C1596" s="5" t="s">
        <v>70</v>
      </c>
      <c r="D1596" s="7"/>
      <c r="E1596" s="8"/>
      <c r="F1596" s="9">
        <v>25235.599999999999</v>
      </c>
      <c r="I1596" s="10" t="s">
        <v>9</v>
      </c>
      <c r="J1596" s="8" t="s">
        <v>103</v>
      </c>
    </row>
    <row r="1597" spans="1:10">
      <c r="A1597" s="5" t="s">
        <v>880</v>
      </c>
      <c r="B1597" s="6">
        <v>44950.846122511575</v>
      </c>
      <c r="C1597" s="5" t="s">
        <v>70</v>
      </c>
      <c r="D1597" s="7"/>
      <c r="E1597" s="8"/>
      <c r="F1597" s="9">
        <v>1709.9</v>
      </c>
      <c r="I1597" s="10" t="s">
        <v>9</v>
      </c>
      <c r="J1597" s="8" t="s">
        <v>385</v>
      </c>
    </row>
    <row r="1598" spans="1:10">
      <c r="A1598" s="5" t="s">
        <v>880</v>
      </c>
      <c r="B1598" s="6">
        <v>44950.846122511575</v>
      </c>
      <c r="C1598" s="5" t="s">
        <v>70</v>
      </c>
      <c r="D1598" s="7"/>
      <c r="E1598" s="8"/>
      <c r="F1598" s="9">
        <v>4264.8</v>
      </c>
      <c r="I1598" s="10" t="s">
        <v>9</v>
      </c>
      <c r="J1598" s="8" t="s">
        <v>242</v>
      </c>
    </row>
    <row r="1599" spans="1:10">
      <c r="A1599" s="5" t="s">
        <v>880</v>
      </c>
      <c r="B1599" s="6">
        <v>44950.846122511575</v>
      </c>
      <c r="C1599" s="5" t="s">
        <v>70</v>
      </c>
      <c r="D1599" s="7"/>
      <c r="E1599" s="8"/>
      <c r="F1599" s="9">
        <v>4218</v>
      </c>
      <c r="I1599" s="10" t="s">
        <v>9</v>
      </c>
      <c r="J1599" s="8" t="s">
        <v>106</v>
      </c>
    </row>
    <row r="1600" spans="1:10">
      <c r="A1600" s="5" t="s">
        <v>880</v>
      </c>
      <c r="B1600" s="6">
        <v>44950.846122511575</v>
      </c>
      <c r="C1600" s="5" t="s">
        <v>70</v>
      </c>
      <c r="D1600" s="7"/>
      <c r="E1600" s="8"/>
      <c r="F1600" s="9">
        <v>32316.3</v>
      </c>
      <c r="I1600" s="10" t="s">
        <v>9</v>
      </c>
      <c r="J1600" s="8" t="s">
        <v>107</v>
      </c>
    </row>
    <row r="1601" spans="1:10">
      <c r="A1601" s="11" t="s">
        <v>22</v>
      </c>
      <c r="B1601" s="3"/>
      <c r="C1601" s="3"/>
      <c r="D1601" s="19">
        <f>268451.4+696</f>
        <v>269147.40000000002</v>
      </c>
      <c r="E1601" s="8"/>
      <c r="F1601" s="12">
        <f>SUM(F1532:G1600)</f>
        <v>269147.39999999997</v>
      </c>
      <c r="H1601" s="9"/>
      <c r="I1601" s="10"/>
      <c r="J1601" s="5"/>
    </row>
    <row r="1602" spans="1:10">
      <c r="A1602" s="13" t="s">
        <v>23</v>
      </c>
      <c r="B1602" s="13" t="s">
        <v>24</v>
      </c>
      <c r="C1602" s="13" t="s">
        <v>25</v>
      </c>
      <c r="D1602" s="7"/>
      <c r="E1602" s="8"/>
      <c r="H1602" s="9"/>
      <c r="I1602" s="10"/>
      <c r="J1602" s="5"/>
    </row>
    <row r="1603" spans="1:10" ht="15.75">
      <c r="D1603" s="14">
        <v>112651340</v>
      </c>
    </row>
    <row r="1604" spans="1:10" ht="15.75">
      <c r="D1604" s="14">
        <v>112651415</v>
      </c>
    </row>
    <row r="1605" spans="1:10" ht="15.75">
      <c r="C1605" s="73" t="s">
        <v>942</v>
      </c>
      <c r="D1605" s="72">
        <v>112651265</v>
      </c>
    </row>
    <row r="1606" spans="1:10" ht="15.75">
      <c r="C1606" s="74" t="s">
        <v>943</v>
      </c>
      <c r="D1606" s="75">
        <v>112651270</v>
      </c>
    </row>
    <row r="1607" spans="1:10" ht="15.75">
      <c r="D1607" s="14"/>
    </row>
    <row r="1608" spans="1:10">
      <c r="A1608" s="1" t="s">
        <v>0</v>
      </c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1:10">
      <c r="A1609" s="3" t="s">
        <v>909</v>
      </c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>
      <c r="A1610" s="95" t="s">
        <v>0</v>
      </c>
      <c r="B1610" s="95" t="s">
        <v>2</v>
      </c>
      <c r="C1610" s="95" t="s">
        <v>3</v>
      </c>
      <c r="D1610" s="95" t="s">
        <v>4</v>
      </c>
      <c r="E1610" s="95" t="s">
        <v>5</v>
      </c>
      <c r="F1610" s="97" t="s">
        <v>6</v>
      </c>
      <c r="G1610" s="98"/>
      <c r="H1610" s="99"/>
      <c r="I1610" s="95" t="s">
        <v>7</v>
      </c>
      <c r="J1610" s="95" t="s">
        <v>8</v>
      </c>
    </row>
    <row r="1611" spans="1:10">
      <c r="A1611" s="96"/>
      <c r="B1611" s="96"/>
      <c r="C1611" s="96"/>
      <c r="D1611" s="96"/>
      <c r="E1611" s="96"/>
      <c r="F1611" s="4" t="s">
        <v>9</v>
      </c>
      <c r="G1611" s="4" t="s">
        <v>10</v>
      </c>
      <c r="H1611" s="4" t="s">
        <v>11</v>
      </c>
      <c r="I1611" s="96"/>
      <c r="J1611" s="96"/>
    </row>
    <row r="1612" spans="1:10">
      <c r="A1612" s="5" t="s">
        <v>919</v>
      </c>
      <c r="B1612" s="6">
        <v>44951.42140890046</v>
      </c>
      <c r="C1612" s="5" t="s">
        <v>70</v>
      </c>
      <c r="D1612" s="10"/>
      <c r="E1612" s="8"/>
      <c r="F1612" s="9">
        <v>3493.6</v>
      </c>
      <c r="I1612" s="10" t="s">
        <v>9</v>
      </c>
      <c r="J1612" s="5" t="s">
        <v>96</v>
      </c>
    </row>
    <row r="1613" spans="1:10">
      <c r="A1613" s="5" t="s">
        <v>919</v>
      </c>
      <c r="B1613" s="6">
        <v>44951.42140890046</v>
      </c>
      <c r="C1613" s="5" t="s">
        <v>70</v>
      </c>
      <c r="D1613" s="10"/>
      <c r="E1613" s="8"/>
      <c r="F1613" s="9">
        <v>600</v>
      </c>
      <c r="I1613" s="10" t="s">
        <v>9</v>
      </c>
      <c r="J1613" s="8" t="s">
        <v>239</v>
      </c>
    </row>
    <row r="1614" spans="1:10">
      <c r="A1614" s="5" t="s">
        <v>919</v>
      </c>
      <c r="B1614" s="6">
        <v>44951.42140890046</v>
      </c>
      <c r="C1614" s="5" t="s">
        <v>70</v>
      </c>
      <c r="D1614" s="10"/>
      <c r="E1614" s="8"/>
      <c r="F1614" s="9">
        <v>17023.099999999999</v>
      </c>
      <c r="I1614" s="10" t="s">
        <v>9</v>
      </c>
      <c r="J1614" s="8" t="s">
        <v>99</v>
      </c>
    </row>
    <row r="1615" spans="1:10">
      <c r="A1615" s="5" t="s">
        <v>919</v>
      </c>
      <c r="B1615" s="6">
        <v>44951.42140890046</v>
      </c>
      <c r="C1615" s="5" t="s">
        <v>70</v>
      </c>
      <c r="D1615" s="10"/>
      <c r="E1615" s="8"/>
      <c r="F1615" s="9">
        <v>38056.199999999997</v>
      </c>
      <c r="I1615" s="10" t="s">
        <v>9</v>
      </c>
      <c r="J1615" s="8" t="s">
        <v>240</v>
      </c>
    </row>
    <row r="1616" spans="1:10">
      <c r="A1616" s="11" t="s">
        <v>22</v>
      </c>
      <c r="B1616" s="3"/>
      <c r="C1616" s="3"/>
      <c r="D1616" s="19">
        <f>57780.9+1392</f>
        <v>59172.9</v>
      </c>
      <c r="E1616" s="8"/>
      <c r="F1616" s="37">
        <f>SUM(F1612:G1615)</f>
        <v>59172.899999999994</v>
      </c>
      <c r="H1616" s="9"/>
      <c r="I1616" s="10"/>
      <c r="J1616" s="5"/>
    </row>
    <row r="1617" spans="1:10">
      <c r="A1617" s="13" t="s">
        <v>23</v>
      </c>
      <c r="B1617" s="13" t="s">
        <v>24</v>
      </c>
      <c r="C1617" s="13" t="s">
        <v>25</v>
      </c>
      <c r="D1617" s="7"/>
      <c r="E1617" s="8"/>
      <c r="H1617" s="9"/>
      <c r="I1617" s="10"/>
      <c r="J1617" s="5"/>
    </row>
    <row r="1618" spans="1:10" ht="15.75">
      <c r="A1618" s="5"/>
      <c r="B1618" s="6"/>
      <c r="C1618" s="5"/>
      <c r="D1618" s="14">
        <v>112651344</v>
      </c>
      <c r="E1618" s="8"/>
      <c r="H1618" s="9"/>
      <c r="I1618" s="10"/>
      <c r="J1618" s="5"/>
    </row>
    <row r="1619" spans="1:10" ht="15.75">
      <c r="A1619" s="5"/>
      <c r="B1619" s="6"/>
      <c r="C1619" s="5"/>
      <c r="D1619" s="14">
        <v>112651418</v>
      </c>
      <c r="E1619" s="8"/>
      <c r="H1619" s="9"/>
      <c r="I1619" s="10"/>
      <c r="J1619" s="5"/>
    </row>
    <row r="1620" spans="1:10" ht="15.75">
      <c r="A1620" s="5"/>
      <c r="B1620" s="6"/>
      <c r="C1620" s="73" t="s">
        <v>942</v>
      </c>
      <c r="D1620" s="72">
        <v>112651266</v>
      </c>
      <c r="E1620" s="8"/>
      <c r="H1620" s="9"/>
      <c r="I1620" s="10"/>
      <c r="J1620" s="5"/>
    </row>
    <row r="1621" spans="1:10" ht="15.75">
      <c r="A1621" s="5"/>
      <c r="B1621" s="6"/>
      <c r="C1621" s="74" t="s">
        <v>943</v>
      </c>
      <c r="D1621" s="75">
        <v>112651274</v>
      </c>
      <c r="E1621" s="8"/>
      <c r="H1621" s="9"/>
      <c r="I1621" s="10"/>
      <c r="J1621" s="5"/>
    </row>
    <row r="1622" spans="1:10">
      <c r="A1622" s="5"/>
      <c r="B1622" s="6"/>
      <c r="C1622" s="5"/>
      <c r="D1622" s="7"/>
      <c r="E1622" s="8"/>
      <c r="H1622" s="9"/>
      <c r="I1622" s="10"/>
      <c r="J1622" s="5"/>
    </row>
    <row r="1623" spans="1:10">
      <c r="A1623" s="5" t="s">
        <v>917</v>
      </c>
      <c r="B1623" s="6">
        <v>44951.893136539351</v>
      </c>
      <c r="C1623" s="5" t="s">
        <v>70</v>
      </c>
      <c r="D1623" s="7"/>
      <c r="E1623" s="8"/>
      <c r="G1623" s="9">
        <v>1166.08</v>
      </c>
      <c r="I1623" s="10" t="s">
        <v>10</v>
      </c>
      <c r="J1623" s="5" t="s">
        <v>80</v>
      </c>
    </row>
    <row r="1624" spans="1:10">
      <c r="A1624" s="5" t="s">
        <v>917</v>
      </c>
      <c r="B1624" s="6">
        <v>44951.893136539351</v>
      </c>
      <c r="C1624" s="5" t="s">
        <v>70</v>
      </c>
      <c r="D1624" s="7"/>
      <c r="E1624" s="8"/>
      <c r="G1624" s="9">
        <v>829.4</v>
      </c>
      <c r="I1624" s="10" t="s">
        <v>10</v>
      </c>
      <c r="J1624" s="8" t="s">
        <v>73</v>
      </c>
    </row>
    <row r="1625" spans="1:10">
      <c r="A1625" s="5" t="s">
        <v>917</v>
      </c>
      <c r="B1625" s="6">
        <v>44951.893136539351</v>
      </c>
      <c r="C1625" s="5" t="s">
        <v>70</v>
      </c>
      <c r="D1625" s="7"/>
      <c r="E1625" s="8"/>
      <c r="G1625" s="9">
        <v>709.48</v>
      </c>
      <c r="I1625" s="10" t="s">
        <v>10</v>
      </c>
      <c r="J1625" s="8" t="s">
        <v>103</v>
      </c>
    </row>
    <row r="1626" spans="1:10">
      <c r="A1626" s="5" t="s">
        <v>918</v>
      </c>
      <c r="B1626" s="6">
        <v>44951.893136539351</v>
      </c>
      <c r="C1626" s="5" t="s">
        <v>82</v>
      </c>
      <c r="D1626" s="15">
        <v>45133130337</v>
      </c>
      <c r="E1626" s="5" t="s">
        <v>83</v>
      </c>
      <c r="H1626" s="9">
        <v>652.9</v>
      </c>
      <c r="I1626" s="5" t="s">
        <v>28</v>
      </c>
      <c r="J1626" s="5" t="s">
        <v>80</v>
      </c>
    </row>
    <row r="1627" spans="1:10">
      <c r="A1627" s="5" t="s">
        <v>918</v>
      </c>
      <c r="B1627" s="6">
        <v>44951.893136539351</v>
      </c>
      <c r="C1627" s="5" t="s">
        <v>82</v>
      </c>
      <c r="D1627" s="15">
        <v>45163218773</v>
      </c>
      <c r="E1627" s="5" t="s">
        <v>83</v>
      </c>
      <c r="H1627" s="9">
        <v>3684.24</v>
      </c>
      <c r="I1627" s="5" t="s">
        <v>28</v>
      </c>
      <c r="J1627" s="8" t="s">
        <v>84</v>
      </c>
    </row>
    <row r="1628" spans="1:10">
      <c r="A1628" s="5" t="s">
        <v>917</v>
      </c>
      <c r="B1628" s="6">
        <v>44951.893136539351</v>
      </c>
      <c r="C1628" s="5" t="s">
        <v>70</v>
      </c>
      <c r="D1628" s="7">
        <v>146200</v>
      </c>
      <c r="E1628" s="5" t="s">
        <v>89</v>
      </c>
      <c r="H1628" s="9">
        <v>4080.36</v>
      </c>
      <c r="I1628" s="5" t="s">
        <v>28</v>
      </c>
      <c r="J1628" s="5" t="s">
        <v>87</v>
      </c>
    </row>
    <row r="1629" spans="1:10">
      <c r="A1629" s="5" t="s">
        <v>917</v>
      </c>
      <c r="B1629" s="6">
        <v>44951.893136539351</v>
      </c>
      <c r="C1629" s="5" t="s">
        <v>70</v>
      </c>
      <c r="D1629" s="7">
        <v>36206782</v>
      </c>
      <c r="E1629" s="8" t="s">
        <v>90</v>
      </c>
      <c r="H1629" s="9">
        <v>20000</v>
      </c>
      <c r="I1629" s="5" t="s">
        <v>28</v>
      </c>
      <c r="J1629" s="5" t="s">
        <v>86</v>
      </c>
    </row>
    <row r="1630" spans="1:10">
      <c r="A1630" s="5" t="s">
        <v>917</v>
      </c>
      <c r="B1630" s="6">
        <v>44951.893136539351</v>
      </c>
      <c r="C1630" s="5" t="s">
        <v>70</v>
      </c>
      <c r="D1630" s="15">
        <v>45113279986</v>
      </c>
      <c r="E1630" s="5" t="s">
        <v>83</v>
      </c>
      <c r="H1630" s="9">
        <v>10458.6</v>
      </c>
      <c r="I1630" s="5" t="s">
        <v>28</v>
      </c>
      <c r="J1630" s="5" t="s">
        <v>80</v>
      </c>
    </row>
    <row r="1631" spans="1:10">
      <c r="A1631" s="5" t="s">
        <v>917</v>
      </c>
      <c r="B1631" s="6">
        <v>44951.893136539351</v>
      </c>
      <c r="C1631" s="5" t="s">
        <v>70</v>
      </c>
      <c r="D1631" s="15">
        <v>45133130544</v>
      </c>
      <c r="E1631" s="5" t="s">
        <v>83</v>
      </c>
      <c r="H1631" s="9">
        <v>43632</v>
      </c>
      <c r="I1631" s="5" t="s">
        <v>28</v>
      </c>
      <c r="J1631" s="5" t="s">
        <v>80</v>
      </c>
    </row>
    <row r="1632" spans="1:10">
      <c r="A1632" s="5" t="s">
        <v>917</v>
      </c>
      <c r="B1632" s="6">
        <v>44951.893136539351</v>
      </c>
      <c r="C1632" s="5" t="s">
        <v>70</v>
      </c>
      <c r="D1632" s="15">
        <v>45173190811</v>
      </c>
      <c r="E1632" s="5" t="s">
        <v>83</v>
      </c>
      <c r="H1632" s="9">
        <v>2636.8</v>
      </c>
      <c r="I1632" s="5" t="s">
        <v>28</v>
      </c>
      <c r="J1632" s="5" t="s">
        <v>80</v>
      </c>
    </row>
    <row r="1633" spans="1:10">
      <c r="A1633" s="5" t="s">
        <v>917</v>
      </c>
      <c r="B1633" s="6">
        <v>44951.893136539351</v>
      </c>
      <c r="C1633" s="5" t="s">
        <v>70</v>
      </c>
      <c r="D1633" s="7">
        <v>455401</v>
      </c>
      <c r="E1633" s="5" t="s">
        <v>89</v>
      </c>
      <c r="H1633" s="9">
        <v>726</v>
      </c>
      <c r="I1633" s="5" t="s">
        <v>28</v>
      </c>
      <c r="J1633" s="5" t="s">
        <v>91</v>
      </c>
    </row>
    <row r="1634" spans="1:10">
      <c r="A1634" s="5" t="s">
        <v>917</v>
      </c>
      <c r="B1634" s="6">
        <v>44951.893136539351</v>
      </c>
      <c r="C1634" s="5" t="s">
        <v>70</v>
      </c>
      <c r="D1634" s="7">
        <v>285372</v>
      </c>
      <c r="E1634" s="5" t="s">
        <v>89</v>
      </c>
      <c r="H1634" s="9">
        <v>646</v>
      </c>
      <c r="I1634" s="5" t="s">
        <v>28</v>
      </c>
      <c r="J1634" s="5" t="s">
        <v>91</v>
      </c>
    </row>
    <row r="1635" spans="1:10">
      <c r="A1635" s="5" t="s">
        <v>917</v>
      </c>
      <c r="B1635" s="6">
        <v>44951.893136539351</v>
      </c>
      <c r="C1635" s="5" t="s">
        <v>70</v>
      </c>
      <c r="D1635" s="7">
        <v>276900</v>
      </c>
      <c r="E1635" s="5" t="s">
        <v>89</v>
      </c>
      <c r="H1635" s="9">
        <v>3196.8</v>
      </c>
      <c r="I1635" s="5" t="s">
        <v>28</v>
      </c>
      <c r="J1635" s="5" t="s">
        <v>91</v>
      </c>
    </row>
    <row r="1636" spans="1:10">
      <c r="A1636" s="5" t="s">
        <v>917</v>
      </c>
      <c r="B1636" s="6">
        <v>44951.893136539351</v>
      </c>
      <c r="C1636" s="5" t="s">
        <v>70</v>
      </c>
      <c r="D1636" s="15">
        <v>45123259234</v>
      </c>
      <c r="E1636" s="5" t="s">
        <v>83</v>
      </c>
      <c r="H1636" s="9">
        <v>262.64</v>
      </c>
      <c r="I1636" s="5" t="s">
        <v>28</v>
      </c>
      <c r="J1636" s="5" t="s">
        <v>91</v>
      </c>
    </row>
    <row r="1637" spans="1:10">
      <c r="A1637" s="5" t="s">
        <v>917</v>
      </c>
      <c r="B1637" s="6">
        <v>44951.893136539351</v>
      </c>
      <c r="C1637" s="5" t="s">
        <v>70</v>
      </c>
      <c r="D1637" s="15">
        <v>45173191425</v>
      </c>
      <c r="E1637" s="5" t="s">
        <v>83</v>
      </c>
      <c r="H1637" s="9">
        <v>1566.96</v>
      </c>
      <c r="I1637" s="5" t="s">
        <v>28</v>
      </c>
      <c r="J1637" s="5" t="s">
        <v>80</v>
      </c>
    </row>
    <row r="1638" spans="1:10">
      <c r="A1638" s="5" t="s">
        <v>917</v>
      </c>
      <c r="B1638" s="6">
        <v>44951.893136539351</v>
      </c>
      <c r="C1638" s="5" t="s">
        <v>70</v>
      </c>
      <c r="D1638" s="15">
        <v>45133129731</v>
      </c>
      <c r="E1638" s="5" t="s">
        <v>83</v>
      </c>
      <c r="H1638" s="9">
        <v>271.12</v>
      </c>
      <c r="I1638" s="5" t="s">
        <v>28</v>
      </c>
      <c r="J1638" s="5" t="s">
        <v>91</v>
      </c>
    </row>
    <row r="1639" spans="1:10">
      <c r="A1639" s="5" t="s">
        <v>917</v>
      </c>
      <c r="B1639" s="6">
        <v>44951.893136539351</v>
      </c>
      <c r="C1639" s="5" t="s">
        <v>70</v>
      </c>
      <c r="D1639" s="15">
        <v>45123260384</v>
      </c>
      <c r="E1639" s="5" t="s">
        <v>83</v>
      </c>
      <c r="H1639" s="9">
        <v>247.45</v>
      </c>
      <c r="I1639" s="5" t="s">
        <v>28</v>
      </c>
      <c r="J1639" s="5" t="s">
        <v>91</v>
      </c>
    </row>
    <row r="1640" spans="1:10">
      <c r="A1640" s="5" t="s">
        <v>917</v>
      </c>
      <c r="B1640" s="6">
        <v>44951.893136539351</v>
      </c>
      <c r="C1640" s="5" t="s">
        <v>70</v>
      </c>
      <c r="D1640" s="15">
        <v>45173190043</v>
      </c>
      <c r="E1640" s="5" t="s">
        <v>83</v>
      </c>
      <c r="H1640" s="9">
        <v>55.02</v>
      </c>
      <c r="I1640" s="5" t="s">
        <v>28</v>
      </c>
      <c r="J1640" s="5" t="s">
        <v>91</v>
      </c>
    </row>
    <row r="1641" spans="1:10">
      <c r="A1641" s="5" t="s">
        <v>917</v>
      </c>
      <c r="B1641" s="6">
        <v>44951.893136539351</v>
      </c>
      <c r="C1641" s="5" t="s">
        <v>70</v>
      </c>
      <c r="D1641" s="15">
        <v>45173190043</v>
      </c>
      <c r="E1641" s="5" t="s">
        <v>83</v>
      </c>
      <c r="H1641" s="9">
        <v>136.68</v>
      </c>
      <c r="I1641" s="5" t="s">
        <v>28</v>
      </c>
      <c r="J1641" s="5" t="s">
        <v>91</v>
      </c>
    </row>
    <row r="1642" spans="1:10">
      <c r="A1642" s="5" t="s">
        <v>917</v>
      </c>
      <c r="B1642" s="6">
        <v>44951.893136539351</v>
      </c>
      <c r="C1642" s="5" t="s">
        <v>70</v>
      </c>
      <c r="D1642" s="15">
        <v>45173190043</v>
      </c>
      <c r="E1642" s="5" t="s">
        <v>83</v>
      </c>
      <c r="H1642" s="9">
        <v>324.8</v>
      </c>
      <c r="I1642" s="5" t="s">
        <v>28</v>
      </c>
      <c r="J1642" s="5" t="s">
        <v>91</v>
      </c>
    </row>
    <row r="1643" spans="1:10">
      <c r="A1643" s="5" t="s">
        <v>917</v>
      </c>
      <c r="B1643" s="6">
        <v>44951.893136539351</v>
      </c>
      <c r="C1643" s="5" t="s">
        <v>70</v>
      </c>
      <c r="D1643" s="15">
        <v>45173190043</v>
      </c>
      <c r="E1643" s="5" t="s">
        <v>83</v>
      </c>
      <c r="H1643" s="9">
        <v>199</v>
      </c>
      <c r="I1643" s="5" t="s">
        <v>28</v>
      </c>
      <c r="J1643" s="5" t="s">
        <v>91</v>
      </c>
    </row>
    <row r="1644" spans="1:10">
      <c r="A1644" s="5" t="s">
        <v>917</v>
      </c>
      <c r="B1644" s="6">
        <v>44951.893136539351</v>
      </c>
      <c r="C1644" s="5" t="s">
        <v>70</v>
      </c>
      <c r="D1644" s="15">
        <v>45173190043</v>
      </c>
      <c r="E1644" s="5" t="s">
        <v>83</v>
      </c>
      <c r="H1644" s="9">
        <v>113.28</v>
      </c>
      <c r="I1644" s="5" t="s">
        <v>28</v>
      </c>
      <c r="J1644" s="5" t="s">
        <v>91</v>
      </c>
    </row>
    <row r="1645" spans="1:10">
      <c r="A1645" s="5" t="s">
        <v>917</v>
      </c>
      <c r="B1645" s="6">
        <v>44951.893136539351</v>
      </c>
      <c r="C1645" s="5" t="s">
        <v>70</v>
      </c>
      <c r="D1645" s="15">
        <v>45173190043</v>
      </c>
      <c r="E1645" s="5" t="s">
        <v>83</v>
      </c>
      <c r="H1645" s="9">
        <v>183.4</v>
      </c>
      <c r="I1645" s="5" t="s">
        <v>28</v>
      </c>
      <c r="J1645" s="5" t="s">
        <v>91</v>
      </c>
    </row>
    <row r="1646" spans="1:10">
      <c r="A1646" s="5" t="s">
        <v>917</v>
      </c>
      <c r="B1646" s="6">
        <v>44951.893136539351</v>
      </c>
      <c r="C1646" s="5" t="s">
        <v>70</v>
      </c>
      <c r="D1646" s="15">
        <v>45173190043</v>
      </c>
      <c r="E1646" s="5" t="s">
        <v>83</v>
      </c>
      <c r="H1646" s="9">
        <v>702.75</v>
      </c>
      <c r="I1646" s="5" t="s">
        <v>28</v>
      </c>
      <c r="J1646" s="5" t="s">
        <v>91</v>
      </c>
    </row>
    <row r="1647" spans="1:10">
      <c r="A1647" s="5" t="s">
        <v>917</v>
      </c>
      <c r="B1647" s="6">
        <v>44951.893136539351</v>
      </c>
      <c r="C1647" s="5" t="s">
        <v>70</v>
      </c>
      <c r="D1647" s="15">
        <v>45173190043</v>
      </c>
      <c r="E1647" s="5" t="s">
        <v>83</v>
      </c>
      <c r="H1647" s="9">
        <v>173.04</v>
      </c>
      <c r="I1647" s="5" t="s">
        <v>28</v>
      </c>
      <c r="J1647" s="5" t="s">
        <v>91</v>
      </c>
    </row>
    <row r="1648" spans="1:10">
      <c r="A1648" s="5" t="s">
        <v>917</v>
      </c>
      <c r="B1648" s="6">
        <v>44951.893136539351</v>
      </c>
      <c r="C1648" s="5" t="s">
        <v>70</v>
      </c>
      <c r="D1648" s="15">
        <v>45173190043</v>
      </c>
      <c r="E1648" s="5" t="s">
        <v>83</v>
      </c>
      <c r="H1648" s="9">
        <v>211.56</v>
      </c>
      <c r="I1648" s="5" t="s">
        <v>28</v>
      </c>
      <c r="J1648" s="5" t="s">
        <v>91</v>
      </c>
    </row>
    <row r="1649" spans="1:10">
      <c r="A1649" s="5" t="s">
        <v>917</v>
      </c>
      <c r="B1649" s="6">
        <v>44951.893136539351</v>
      </c>
      <c r="C1649" s="5" t="s">
        <v>70</v>
      </c>
      <c r="D1649" s="15">
        <v>45163212248</v>
      </c>
      <c r="E1649" s="5" t="s">
        <v>83</v>
      </c>
      <c r="H1649" s="9">
        <v>350.22</v>
      </c>
      <c r="I1649" s="5" t="s">
        <v>28</v>
      </c>
      <c r="J1649" s="8" t="s">
        <v>84</v>
      </c>
    </row>
    <row r="1650" spans="1:10">
      <c r="A1650" s="5" t="s">
        <v>917</v>
      </c>
      <c r="B1650" s="6">
        <v>44951.893136539351</v>
      </c>
      <c r="C1650" s="5" t="s">
        <v>70</v>
      </c>
      <c r="D1650" s="15">
        <v>45173190043</v>
      </c>
      <c r="E1650" s="5" t="s">
        <v>83</v>
      </c>
      <c r="H1650" s="9">
        <v>276.20999999999998</v>
      </c>
      <c r="I1650" s="5" t="s">
        <v>28</v>
      </c>
      <c r="J1650" s="5" t="s">
        <v>91</v>
      </c>
    </row>
    <row r="1651" spans="1:10">
      <c r="A1651" s="5" t="s">
        <v>917</v>
      </c>
      <c r="B1651" s="6">
        <v>44951.893136539351</v>
      </c>
      <c r="C1651" s="5" t="s">
        <v>70</v>
      </c>
      <c r="D1651" s="15">
        <v>451632122481</v>
      </c>
      <c r="E1651" s="5" t="s">
        <v>83</v>
      </c>
      <c r="H1651" s="9">
        <v>350.22</v>
      </c>
      <c r="I1651" s="5" t="s">
        <v>28</v>
      </c>
      <c r="J1651" s="8" t="s">
        <v>84</v>
      </c>
    </row>
    <row r="1652" spans="1:10">
      <c r="A1652" s="5" t="s">
        <v>917</v>
      </c>
      <c r="B1652" s="6">
        <v>44951.893136539351</v>
      </c>
      <c r="C1652" s="5" t="s">
        <v>70</v>
      </c>
      <c r="D1652" s="15">
        <v>45173190043</v>
      </c>
      <c r="E1652" s="5" t="s">
        <v>83</v>
      </c>
      <c r="H1652" s="9">
        <v>1755.53</v>
      </c>
      <c r="I1652" s="5" t="s">
        <v>28</v>
      </c>
      <c r="J1652" s="5" t="s">
        <v>91</v>
      </c>
    </row>
    <row r="1653" spans="1:10">
      <c r="A1653" s="5" t="s">
        <v>917</v>
      </c>
      <c r="B1653" s="6">
        <v>44951.893136539351</v>
      </c>
      <c r="C1653" s="5" t="s">
        <v>70</v>
      </c>
      <c r="D1653" s="15">
        <v>45173190043</v>
      </c>
      <c r="E1653" s="5" t="s">
        <v>83</v>
      </c>
      <c r="H1653" s="9">
        <v>307.76</v>
      </c>
      <c r="I1653" s="5" t="s">
        <v>28</v>
      </c>
      <c r="J1653" s="5" t="s">
        <v>91</v>
      </c>
    </row>
    <row r="1654" spans="1:10">
      <c r="A1654" s="5" t="s">
        <v>917</v>
      </c>
      <c r="B1654" s="6">
        <v>44951.893136539351</v>
      </c>
      <c r="C1654" s="5" t="s">
        <v>70</v>
      </c>
      <c r="D1654" s="15">
        <v>45173190043</v>
      </c>
      <c r="E1654" s="5" t="s">
        <v>83</v>
      </c>
      <c r="H1654" s="9">
        <v>168.56</v>
      </c>
      <c r="I1654" s="5" t="s">
        <v>28</v>
      </c>
      <c r="J1654" s="5" t="s">
        <v>91</v>
      </c>
    </row>
    <row r="1655" spans="1:10">
      <c r="A1655" s="5" t="s">
        <v>917</v>
      </c>
      <c r="B1655" s="6">
        <v>44951.893136539351</v>
      </c>
      <c r="C1655" s="5" t="s">
        <v>70</v>
      </c>
      <c r="D1655" s="15">
        <v>45163212248</v>
      </c>
      <c r="E1655" s="5" t="s">
        <v>83</v>
      </c>
      <c r="H1655" s="9">
        <v>4.62</v>
      </c>
      <c r="I1655" s="5" t="s">
        <v>28</v>
      </c>
      <c r="J1655" s="8" t="s">
        <v>84</v>
      </c>
    </row>
    <row r="1656" spans="1:10">
      <c r="A1656" s="5" t="s">
        <v>917</v>
      </c>
      <c r="B1656" s="6">
        <v>44951.893136539351</v>
      </c>
      <c r="C1656" s="5" t="s">
        <v>70</v>
      </c>
      <c r="D1656" s="15">
        <v>45173190043</v>
      </c>
      <c r="E1656" s="5" t="s">
        <v>83</v>
      </c>
      <c r="H1656" s="9">
        <v>224.86</v>
      </c>
      <c r="I1656" s="5" t="s">
        <v>28</v>
      </c>
      <c r="J1656" s="5" t="s">
        <v>91</v>
      </c>
    </row>
    <row r="1657" spans="1:10">
      <c r="A1657" s="5" t="s">
        <v>917</v>
      </c>
      <c r="B1657" s="6">
        <v>44951.893136539351</v>
      </c>
      <c r="C1657" s="5" t="s">
        <v>70</v>
      </c>
      <c r="D1657" s="15">
        <v>45173190043</v>
      </c>
      <c r="E1657" s="5" t="s">
        <v>83</v>
      </c>
      <c r="H1657" s="9">
        <v>129.36000000000001</v>
      </c>
      <c r="I1657" s="5" t="s">
        <v>28</v>
      </c>
      <c r="J1657" s="5" t="s">
        <v>91</v>
      </c>
    </row>
    <row r="1658" spans="1:10">
      <c r="A1658" s="5" t="s">
        <v>917</v>
      </c>
      <c r="B1658" s="6">
        <v>44951.893136539351</v>
      </c>
      <c r="C1658" s="5" t="s">
        <v>70</v>
      </c>
      <c r="D1658" s="15">
        <v>45163212248</v>
      </c>
      <c r="E1658" s="5" t="s">
        <v>83</v>
      </c>
      <c r="H1658" s="9">
        <v>302.22000000000003</v>
      </c>
      <c r="I1658" s="5" t="s">
        <v>28</v>
      </c>
      <c r="J1658" s="8" t="s">
        <v>84</v>
      </c>
    </row>
    <row r="1659" spans="1:10">
      <c r="A1659" s="5" t="s">
        <v>917</v>
      </c>
      <c r="B1659" s="6">
        <v>44951.893136539351</v>
      </c>
      <c r="C1659" s="5" t="s">
        <v>70</v>
      </c>
      <c r="D1659" s="15">
        <v>45173190043</v>
      </c>
      <c r="E1659" s="5" t="s">
        <v>83</v>
      </c>
      <c r="H1659" s="9">
        <v>148.44</v>
      </c>
      <c r="I1659" s="5" t="s">
        <v>28</v>
      </c>
      <c r="J1659" s="5" t="s">
        <v>91</v>
      </c>
    </row>
    <row r="1660" spans="1:10">
      <c r="A1660" s="5" t="s">
        <v>917</v>
      </c>
      <c r="B1660" s="6">
        <v>44951.893136539351</v>
      </c>
      <c r="C1660" s="5" t="s">
        <v>70</v>
      </c>
      <c r="D1660" s="15">
        <v>45173190043</v>
      </c>
      <c r="E1660" s="5" t="s">
        <v>83</v>
      </c>
      <c r="H1660" s="9">
        <v>98.09</v>
      </c>
      <c r="I1660" s="5" t="s">
        <v>28</v>
      </c>
      <c r="J1660" s="5" t="s">
        <v>91</v>
      </c>
    </row>
    <row r="1661" spans="1:10">
      <c r="A1661" s="5" t="s">
        <v>917</v>
      </c>
      <c r="B1661" s="6">
        <v>44951.893136539351</v>
      </c>
      <c r="C1661" s="5" t="s">
        <v>70</v>
      </c>
      <c r="D1661" s="15">
        <v>451632122482</v>
      </c>
      <c r="E1661" s="5" t="s">
        <v>83</v>
      </c>
      <c r="H1661" s="9">
        <v>350.22</v>
      </c>
      <c r="I1661" s="5" t="s">
        <v>28</v>
      </c>
      <c r="J1661" s="8" t="s">
        <v>84</v>
      </c>
    </row>
    <row r="1662" spans="1:10">
      <c r="A1662" s="5" t="s">
        <v>917</v>
      </c>
      <c r="B1662" s="6">
        <v>44951.893136539351</v>
      </c>
      <c r="C1662" s="5" t="s">
        <v>70</v>
      </c>
      <c r="D1662" s="15">
        <v>45163212248</v>
      </c>
      <c r="E1662" s="5" t="s">
        <v>83</v>
      </c>
      <c r="H1662" s="9">
        <v>254.22</v>
      </c>
      <c r="I1662" s="5" t="s">
        <v>28</v>
      </c>
      <c r="J1662" s="8" t="s">
        <v>84</v>
      </c>
    </row>
    <row r="1663" spans="1:10">
      <c r="A1663" s="5" t="s">
        <v>917</v>
      </c>
      <c r="B1663" s="6">
        <v>44951.893136539351</v>
      </c>
      <c r="C1663" s="5" t="s">
        <v>70</v>
      </c>
      <c r="D1663" s="15">
        <v>45173190043</v>
      </c>
      <c r="E1663" s="5" t="s">
        <v>83</v>
      </c>
      <c r="H1663" s="9">
        <v>198</v>
      </c>
      <c r="I1663" s="5" t="s">
        <v>28</v>
      </c>
      <c r="J1663" s="5" t="s">
        <v>91</v>
      </c>
    </row>
    <row r="1664" spans="1:10">
      <c r="A1664" s="5" t="s">
        <v>917</v>
      </c>
      <c r="B1664" s="6">
        <v>44951.893136539351</v>
      </c>
      <c r="C1664" s="5" t="s">
        <v>70</v>
      </c>
      <c r="D1664" s="15">
        <v>45113279328</v>
      </c>
      <c r="E1664" s="5" t="s">
        <v>83</v>
      </c>
      <c r="H1664" s="9">
        <v>62.4</v>
      </c>
      <c r="I1664" s="5" t="s">
        <v>28</v>
      </c>
      <c r="J1664" s="5" t="s">
        <v>91</v>
      </c>
    </row>
    <row r="1665" spans="1:10">
      <c r="A1665" s="5" t="s">
        <v>917</v>
      </c>
      <c r="B1665" s="6">
        <v>44951.893136539351</v>
      </c>
      <c r="C1665" s="5" t="s">
        <v>70</v>
      </c>
      <c r="D1665" s="15">
        <v>45153123994</v>
      </c>
      <c r="E1665" s="5" t="s">
        <v>83</v>
      </c>
      <c r="H1665" s="9">
        <v>480</v>
      </c>
      <c r="I1665" s="5" t="s">
        <v>28</v>
      </c>
      <c r="J1665" s="5" t="s">
        <v>91</v>
      </c>
    </row>
    <row r="1666" spans="1:10">
      <c r="A1666" s="5" t="s">
        <v>917</v>
      </c>
      <c r="B1666" s="6">
        <v>44951.893136539351</v>
      </c>
      <c r="C1666" s="5" t="s">
        <v>70</v>
      </c>
      <c r="D1666" s="15">
        <v>45163218773</v>
      </c>
      <c r="E1666" s="5" t="s">
        <v>83</v>
      </c>
      <c r="H1666" s="9">
        <v>2809.45</v>
      </c>
      <c r="I1666" s="5" t="s">
        <v>28</v>
      </c>
      <c r="J1666" s="8" t="s">
        <v>84</v>
      </c>
    </row>
    <row r="1667" spans="1:10">
      <c r="A1667" s="5" t="s">
        <v>917</v>
      </c>
      <c r="B1667" s="6">
        <v>44951.893136539351</v>
      </c>
      <c r="C1667" s="5" t="s">
        <v>70</v>
      </c>
      <c r="D1667" s="15">
        <v>45163218267</v>
      </c>
      <c r="E1667" s="5" t="s">
        <v>83</v>
      </c>
      <c r="H1667" s="9">
        <v>110.58</v>
      </c>
      <c r="I1667" s="5" t="s">
        <v>28</v>
      </c>
      <c r="J1667" s="5" t="s">
        <v>91</v>
      </c>
    </row>
    <row r="1668" spans="1:10">
      <c r="A1668" s="5" t="s">
        <v>917</v>
      </c>
      <c r="B1668" s="6">
        <v>44951.893136539351</v>
      </c>
      <c r="C1668" s="5" t="s">
        <v>70</v>
      </c>
      <c r="D1668" s="15">
        <v>45123261238</v>
      </c>
      <c r="E1668" s="5" t="s">
        <v>83</v>
      </c>
      <c r="H1668" s="9">
        <v>808</v>
      </c>
      <c r="I1668" s="5" t="s">
        <v>28</v>
      </c>
      <c r="J1668" s="5" t="s">
        <v>91</v>
      </c>
    </row>
    <row r="1669" spans="1:10">
      <c r="A1669" s="5" t="s">
        <v>917</v>
      </c>
      <c r="B1669" s="6">
        <v>44951.893136539351</v>
      </c>
      <c r="C1669" s="5" t="s">
        <v>70</v>
      </c>
      <c r="D1669" s="15">
        <v>45163218773</v>
      </c>
      <c r="E1669" s="5" t="s">
        <v>83</v>
      </c>
      <c r="H1669" s="9">
        <v>3221.48</v>
      </c>
      <c r="I1669" s="5" t="s">
        <v>28</v>
      </c>
      <c r="J1669" s="8" t="s">
        <v>84</v>
      </c>
    </row>
    <row r="1670" spans="1:10">
      <c r="A1670" s="5" t="s">
        <v>917</v>
      </c>
      <c r="B1670" s="6">
        <v>44951.893136539351</v>
      </c>
      <c r="C1670" s="5" t="s">
        <v>70</v>
      </c>
      <c r="D1670" s="15">
        <v>45113279612</v>
      </c>
      <c r="E1670" s="5" t="s">
        <v>83</v>
      </c>
      <c r="H1670" s="9">
        <v>2055.8000000000002</v>
      </c>
      <c r="I1670" s="5" t="s">
        <v>28</v>
      </c>
      <c r="J1670" s="5" t="s">
        <v>91</v>
      </c>
    </row>
    <row r="1671" spans="1:10">
      <c r="A1671" s="5" t="s">
        <v>917</v>
      </c>
      <c r="B1671" s="6">
        <v>44951.893136539351</v>
      </c>
      <c r="C1671" s="5" t="s">
        <v>70</v>
      </c>
      <c r="D1671" s="15">
        <v>45163218773</v>
      </c>
      <c r="E1671" s="5" t="s">
        <v>83</v>
      </c>
      <c r="H1671" s="9">
        <v>2252.9299999999998</v>
      </c>
      <c r="I1671" s="5" t="s">
        <v>28</v>
      </c>
      <c r="J1671" s="8" t="s">
        <v>84</v>
      </c>
    </row>
    <row r="1672" spans="1:10">
      <c r="A1672" s="5" t="s">
        <v>917</v>
      </c>
      <c r="B1672" s="6">
        <v>44951.893136539351</v>
      </c>
      <c r="C1672" s="5" t="s">
        <v>70</v>
      </c>
      <c r="D1672" s="15">
        <v>45163218773</v>
      </c>
      <c r="E1672" s="5" t="s">
        <v>83</v>
      </c>
      <c r="H1672" s="9">
        <v>3183.62</v>
      </c>
      <c r="I1672" s="5" t="s">
        <v>28</v>
      </c>
      <c r="J1672" s="8" t="s">
        <v>84</v>
      </c>
    </row>
    <row r="1673" spans="1:10">
      <c r="A1673" s="5" t="s">
        <v>917</v>
      </c>
      <c r="B1673" s="6">
        <v>44951.893136539351</v>
      </c>
      <c r="C1673" s="5" t="s">
        <v>70</v>
      </c>
      <c r="D1673" s="15">
        <v>45163218773</v>
      </c>
      <c r="E1673" s="5" t="s">
        <v>83</v>
      </c>
      <c r="H1673" s="9">
        <v>6038.28</v>
      </c>
      <c r="I1673" s="5" t="s">
        <v>28</v>
      </c>
      <c r="J1673" s="8" t="s">
        <v>84</v>
      </c>
    </row>
    <row r="1674" spans="1:10">
      <c r="A1674" s="5" t="s">
        <v>917</v>
      </c>
      <c r="B1674" s="6">
        <v>44951.893136539351</v>
      </c>
      <c r="C1674" s="5" t="s">
        <v>70</v>
      </c>
      <c r="D1674" s="15">
        <v>45163218773</v>
      </c>
      <c r="E1674" s="5" t="s">
        <v>83</v>
      </c>
      <c r="H1674" s="9">
        <v>6190.01</v>
      </c>
      <c r="I1674" s="5" t="s">
        <v>28</v>
      </c>
      <c r="J1674" s="8" t="s">
        <v>84</v>
      </c>
    </row>
    <row r="1675" spans="1:10">
      <c r="A1675" s="5" t="s">
        <v>917</v>
      </c>
      <c r="B1675" s="6">
        <v>44951.893136539351</v>
      </c>
      <c r="C1675" s="5" t="s">
        <v>70</v>
      </c>
      <c r="D1675" s="15">
        <v>45133130738</v>
      </c>
      <c r="E1675" s="5" t="s">
        <v>83</v>
      </c>
      <c r="H1675" s="9">
        <v>575.38</v>
      </c>
      <c r="I1675" s="5" t="s">
        <v>28</v>
      </c>
      <c r="J1675" s="5" t="s">
        <v>91</v>
      </c>
    </row>
    <row r="1676" spans="1:10">
      <c r="A1676" s="5" t="s">
        <v>917</v>
      </c>
      <c r="B1676" s="6">
        <v>44951.893136539351</v>
      </c>
      <c r="C1676" s="5" t="s">
        <v>70</v>
      </c>
      <c r="D1676" s="15">
        <v>45163218773</v>
      </c>
      <c r="E1676" s="5" t="s">
        <v>83</v>
      </c>
      <c r="H1676" s="9">
        <v>3150.21</v>
      </c>
      <c r="I1676" s="5" t="s">
        <v>28</v>
      </c>
      <c r="J1676" s="8" t="s">
        <v>84</v>
      </c>
    </row>
    <row r="1677" spans="1:10">
      <c r="A1677" s="5" t="s">
        <v>917</v>
      </c>
      <c r="B1677" s="6">
        <v>44951.893136539351</v>
      </c>
      <c r="C1677" s="5" t="s">
        <v>70</v>
      </c>
      <c r="D1677" s="15">
        <v>45163218498</v>
      </c>
      <c r="E1677" s="5" t="s">
        <v>83</v>
      </c>
      <c r="H1677" s="9">
        <v>1404.48</v>
      </c>
      <c r="I1677" s="5" t="s">
        <v>28</v>
      </c>
      <c r="J1677" s="5" t="s">
        <v>91</v>
      </c>
    </row>
    <row r="1678" spans="1:10">
      <c r="A1678" s="5" t="s">
        <v>917</v>
      </c>
      <c r="B1678" s="6">
        <v>44951.893136539351</v>
      </c>
      <c r="C1678" s="5" t="s">
        <v>70</v>
      </c>
      <c r="D1678" s="15">
        <v>45133130876</v>
      </c>
      <c r="E1678" s="5" t="s">
        <v>83</v>
      </c>
      <c r="H1678" s="9">
        <v>647.4</v>
      </c>
      <c r="I1678" s="5" t="s">
        <v>28</v>
      </c>
      <c r="J1678" s="5" t="s">
        <v>91</v>
      </c>
    </row>
    <row r="1679" spans="1:10">
      <c r="A1679" s="5" t="s">
        <v>917</v>
      </c>
      <c r="B1679" s="6">
        <v>44951.893136539351</v>
      </c>
      <c r="C1679" s="5" t="s">
        <v>70</v>
      </c>
      <c r="D1679" s="15">
        <v>45163218773</v>
      </c>
      <c r="E1679" s="5" t="s">
        <v>83</v>
      </c>
      <c r="H1679" s="9">
        <v>5346</v>
      </c>
      <c r="I1679" s="5" t="s">
        <v>28</v>
      </c>
      <c r="J1679" s="8" t="s">
        <v>84</v>
      </c>
    </row>
    <row r="1680" spans="1:10">
      <c r="A1680" s="5" t="s">
        <v>917</v>
      </c>
      <c r="B1680" s="6">
        <v>44951.893136539351</v>
      </c>
      <c r="C1680" s="5" t="s">
        <v>70</v>
      </c>
      <c r="D1680" s="15">
        <v>45173191119</v>
      </c>
      <c r="E1680" s="5" t="s">
        <v>83</v>
      </c>
      <c r="H1680" s="9">
        <v>148.47</v>
      </c>
      <c r="I1680" s="5" t="s">
        <v>28</v>
      </c>
      <c r="J1680" s="5" t="s">
        <v>91</v>
      </c>
    </row>
    <row r="1681" spans="1:10">
      <c r="A1681" s="5" t="s">
        <v>917</v>
      </c>
      <c r="B1681" s="6">
        <v>44951.893136539351</v>
      </c>
      <c r="C1681" s="5" t="s">
        <v>70</v>
      </c>
      <c r="D1681" s="15">
        <v>45163218649</v>
      </c>
      <c r="E1681" s="5" t="s">
        <v>83</v>
      </c>
      <c r="H1681" s="9">
        <v>159.49</v>
      </c>
      <c r="I1681" s="5" t="s">
        <v>28</v>
      </c>
      <c r="J1681" s="5" t="s">
        <v>91</v>
      </c>
    </row>
    <row r="1682" spans="1:10">
      <c r="A1682" s="5" t="s">
        <v>917</v>
      </c>
      <c r="B1682" s="6">
        <v>44951.893136539351</v>
      </c>
      <c r="C1682" s="5" t="s">
        <v>70</v>
      </c>
      <c r="D1682" s="15">
        <v>53712257771</v>
      </c>
      <c r="E1682" s="5" t="s">
        <v>83</v>
      </c>
      <c r="H1682" s="9">
        <v>697.64</v>
      </c>
      <c r="I1682" s="5" t="s">
        <v>28</v>
      </c>
      <c r="J1682" s="5" t="s">
        <v>91</v>
      </c>
    </row>
    <row r="1683" spans="1:10">
      <c r="A1683" s="5" t="s">
        <v>917</v>
      </c>
      <c r="B1683" s="6">
        <v>44951.893136539351</v>
      </c>
      <c r="C1683" s="5" t="s">
        <v>70</v>
      </c>
      <c r="D1683" s="15">
        <v>45153124546</v>
      </c>
      <c r="E1683" s="5" t="s">
        <v>83</v>
      </c>
      <c r="H1683" s="9">
        <v>1327.82</v>
      </c>
      <c r="I1683" s="5" t="s">
        <v>28</v>
      </c>
      <c r="J1683" s="5" t="s">
        <v>91</v>
      </c>
    </row>
    <row r="1684" spans="1:10">
      <c r="A1684" s="5" t="s">
        <v>917</v>
      </c>
      <c r="B1684" s="6">
        <v>44951.893136539351</v>
      </c>
      <c r="C1684" s="5" t="s">
        <v>70</v>
      </c>
      <c r="D1684" s="15">
        <v>45123261599</v>
      </c>
      <c r="E1684" s="5" t="s">
        <v>83</v>
      </c>
      <c r="H1684" s="9">
        <v>262</v>
      </c>
      <c r="I1684" s="5" t="s">
        <v>28</v>
      </c>
      <c r="J1684" s="5" t="s">
        <v>91</v>
      </c>
    </row>
    <row r="1685" spans="1:10">
      <c r="A1685" s="5" t="s">
        <v>917</v>
      </c>
      <c r="B1685" s="6">
        <v>44951.893136539351</v>
      </c>
      <c r="C1685" s="5" t="s">
        <v>70</v>
      </c>
      <c r="D1685" s="15">
        <v>45163218746</v>
      </c>
      <c r="E1685" s="5" t="s">
        <v>83</v>
      </c>
      <c r="H1685" s="9">
        <v>195</v>
      </c>
      <c r="I1685" s="5" t="s">
        <v>28</v>
      </c>
      <c r="J1685" s="5" t="s">
        <v>91</v>
      </c>
    </row>
    <row r="1686" spans="1:10">
      <c r="A1686" s="5" t="s">
        <v>917</v>
      </c>
      <c r="B1686" s="6">
        <v>44951.893136539351</v>
      </c>
      <c r="C1686" s="5" t="s">
        <v>70</v>
      </c>
      <c r="D1686" s="15">
        <v>45143498056</v>
      </c>
      <c r="E1686" s="5" t="s">
        <v>83</v>
      </c>
      <c r="H1686" s="9">
        <v>195</v>
      </c>
      <c r="I1686" s="5" t="s">
        <v>28</v>
      </c>
      <c r="J1686" s="5" t="s">
        <v>91</v>
      </c>
    </row>
    <row r="1687" spans="1:10">
      <c r="A1687" s="5" t="s">
        <v>917</v>
      </c>
      <c r="B1687" s="6">
        <v>44951.893136539351</v>
      </c>
      <c r="C1687" s="5" t="s">
        <v>70</v>
      </c>
      <c r="D1687" s="15">
        <v>19320641237</v>
      </c>
      <c r="E1687" s="5" t="s">
        <v>83</v>
      </c>
      <c r="H1687" s="9">
        <v>7678.17</v>
      </c>
      <c r="I1687" s="5" t="s">
        <v>28</v>
      </c>
      <c r="J1687" s="5" t="s">
        <v>91</v>
      </c>
    </row>
    <row r="1688" spans="1:10">
      <c r="A1688" s="5" t="s">
        <v>917</v>
      </c>
      <c r="B1688" s="6">
        <v>44951.893136539351</v>
      </c>
      <c r="C1688" s="5" t="s">
        <v>70</v>
      </c>
      <c r="D1688" s="15">
        <v>45113280336</v>
      </c>
      <c r="E1688" s="5" t="s">
        <v>83</v>
      </c>
      <c r="H1688" s="9">
        <v>436.12</v>
      </c>
      <c r="I1688" s="5" t="s">
        <v>28</v>
      </c>
      <c r="J1688" s="5" t="s">
        <v>80</v>
      </c>
    </row>
    <row r="1689" spans="1:10">
      <c r="A1689" s="5" t="s">
        <v>917</v>
      </c>
      <c r="B1689" s="6">
        <v>44951.893136539351</v>
      </c>
      <c r="C1689" s="5" t="s">
        <v>70</v>
      </c>
      <c r="D1689" s="15">
        <v>295401006830013</v>
      </c>
      <c r="E1689" s="5" t="s">
        <v>85</v>
      </c>
      <c r="H1689" s="9">
        <v>35813.11</v>
      </c>
      <c r="I1689" s="5" t="s">
        <v>28</v>
      </c>
      <c r="J1689" s="8" t="s">
        <v>92</v>
      </c>
    </row>
    <row r="1690" spans="1:10">
      <c r="A1690" s="5" t="s">
        <v>917</v>
      </c>
      <c r="B1690" s="6">
        <v>44951.893136539351</v>
      </c>
      <c r="C1690" s="5" t="s">
        <v>70</v>
      </c>
      <c r="D1690" s="15">
        <v>295401006830013</v>
      </c>
      <c r="E1690" s="5" t="s">
        <v>244</v>
      </c>
      <c r="H1690" s="9">
        <v>696</v>
      </c>
      <c r="I1690" s="5" t="s">
        <v>28</v>
      </c>
      <c r="J1690" s="8" t="s">
        <v>92</v>
      </c>
    </row>
    <row r="1691" spans="1:10">
      <c r="A1691" s="5" t="s">
        <v>917</v>
      </c>
      <c r="B1691" s="6">
        <v>44951.893136539351</v>
      </c>
      <c r="C1691" s="5" t="s">
        <v>70</v>
      </c>
      <c r="D1691" s="15">
        <v>45153125084</v>
      </c>
      <c r="E1691" s="5" t="s">
        <v>83</v>
      </c>
      <c r="H1691" s="9">
        <v>548.4</v>
      </c>
      <c r="I1691" s="5" t="s">
        <v>28</v>
      </c>
      <c r="J1691" s="5" t="s">
        <v>80</v>
      </c>
    </row>
    <row r="1692" spans="1:10">
      <c r="A1692" s="5" t="s">
        <v>917</v>
      </c>
      <c r="B1692" s="6">
        <v>44951.893136539351</v>
      </c>
      <c r="C1692" s="5" t="s">
        <v>70</v>
      </c>
      <c r="D1692" s="15">
        <v>297501005840002</v>
      </c>
      <c r="E1692" s="5" t="s">
        <v>85</v>
      </c>
      <c r="H1692" s="9">
        <v>122245</v>
      </c>
      <c r="I1692" s="5" t="s">
        <v>28</v>
      </c>
      <c r="J1692" s="5" t="s">
        <v>86</v>
      </c>
    </row>
    <row r="1693" spans="1:10">
      <c r="A1693" s="5" t="s">
        <v>917</v>
      </c>
      <c r="B1693" s="6">
        <v>44951.893136539351</v>
      </c>
      <c r="C1693" s="5" t="s">
        <v>70</v>
      </c>
      <c r="D1693" s="15">
        <v>297501005840003</v>
      </c>
      <c r="E1693" s="5" t="s">
        <v>85</v>
      </c>
      <c r="H1693" s="9">
        <v>38599.480000000003</v>
      </c>
      <c r="I1693" s="5" t="s">
        <v>28</v>
      </c>
      <c r="J1693" s="5" t="s">
        <v>87</v>
      </c>
    </row>
    <row r="1694" spans="1:10">
      <c r="A1694" s="5" t="s">
        <v>917</v>
      </c>
      <c r="B1694" s="6">
        <v>44951.893136539351</v>
      </c>
      <c r="C1694" s="5" t="s">
        <v>70</v>
      </c>
      <c r="D1694" s="15">
        <v>297501005840003</v>
      </c>
      <c r="E1694" s="5" t="s">
        <v>244</v>
      </c>
      <c r="H1694" s="9">
        <v>1740</v>
      </c>
      <c r="I1694" s="5" t="s">
        <v>28</v>
      </c>
      <c r="J1694" s="5" t="s">
        <v>87</v>
      </c>
    </row>
    <row r="1695" spans="1:10">
      <c r="A1695" s="5" t="s">
        <v>918</v>
      </c>
      <c r="B1695" s="6">
        <v>44951.893136539351</v>
      </c>
      <c r="C1695" s="5" t="s">
        <v>82</v>
      </c>
      <c r="D1695" s="7"/>
      <c r="E1695" s="8"/>
      <c r="F1695" s="9">
        <v>14492</v>
      </c>
      <c r="I1695" s="10" t="s">
        <v>9</v>
      </c>
      <c r="J1695" s="8" t="s">
        <v>242</v>
      </c>
    </row>
    <row r="1696" spans="1:10">
      <c r="A1696" s="5" t="s">
        <v>917</v>
      </c>
      <c r="B1696" s="6">
        <v>44951.893136539351</v>
      </c>
      <c r="C1696" s="5" t="s">
        <v>70</v>
      </c>
      <c r="D1696" s="7"/>
      <c r="E1696" s="8"/>
      <c r="F1696" s="9">
        <v>5287.6</v>
      </c>
      <c r="I1696" s="10" t="s">
        <v>9</v>
      </c>
      <c r="J1696" s="8" t="s">
        <v>236</v>
      </c>
    </row>
    <row r="1697" spans="1:10">
      <c r="A1697" s="5" t="s">
        <v>917</v>
      </c>
      <c r="B1697" s="6">
        <v>44951.893136539351</v>
      </c>
      <c r="C1697" s="5" t="s">
        <v>70</v>
      </c>
      <c r="D1697" s="7"/>
      <c r="E1697" s="8"/>
      <c r="F1697" s="9">
        <v>28174</v>
      </c>
      <c r="I1697" s="10" t="s">
        <v>9</v>
      </c>
      <c r="J1697" s="8" t="s">
        <v>71</v>
      </c>
    </row>
    <row r="1698" spans="1:10">
      <c r="A1698" s="5" t="s">
        <v>917</v>
      </c>
      <c r="B1698" s="6">
        <v>44951.893136539351</v>
      </c>
      <c r="C1698" s="5" t="s">
        <v>70</v>
      </c>
      <c r="D1698" s="7"/>
      <c r="E1698" s="8"/>
      <c r="F1698" s="9">
        <v>6634.1</v>
      </c>
      <c r="I1698" s="10" t="s">
        <v>9</v>
      </c>
      <c r="J1698" s="8" t="s">
        <v>97</v>
      </c>
    </row>
    <row r="1699" spans="1:10">
      <c r="A1699" s="5" t="s">
        <v>917</v>
      </c>
      <c r="B1699" s="6">
        <v>44951.893136539351</v>
      </c>
      <c r="C1699" s="5" t="s">
        <v>70</v>
      </c>
      <c r="D1699" s="7"/>
      <c r="E1699" s="8"/>
      <c r="F1699" s="9">
        <v>44369.599999999999</v>
      </c>
      <c r="I1699" s="10" t="s">
        <v>9</v>
      </c>
      <c r="J1699" s="8" t="s">
        <v>237</v>
      </c>
    </row>
    <row r="1700" spans="1:10">
      <c r="A1700" s="5" t="s">
        <v>917</v>
      </c>
      <c r="B1700" s="6">
        <v>44951.893136539351</v>
      </c>
      <c r="C1700" s="5" t="s">
        <v>70</v>
      </c>
      <c r="D1700" s="7"/>
      <c r="E1700" s="8"/>
      <c r="F1700" s="9">
        <v>4934.3</v>
      </c>
      <c r="I1700" s="10" t="s">
        <v>9</v>
      </c>
      <c r="J1700" s="8" t="s">
        <v>73</v>
      </c>
    </row>
    <row r="1701" spans="1:10">
      <c r="A1701" s="5" t="s">
        <v>917</v>
      </c>
      <c r="B1701" s="6">
        <v>44951.893136539351</v>
      </c>
      <c r="C1701" s="5" t="s">
        <v>70</v>
      </c>
      <c r="D1701" s="7"/>
      <c r="E1701" s="8"/>
      <c r="F1701" s="9">
        <v>7243</v>
      </c>
      <c r="I1701" s="10" t="s">
        <v>9</v>
      </c>
      <c r="J1701" s="8" t="s">
        <v>74</v>
      </c>
    </row>
    <row r="1702" spans="1:10">
      <c r="A1702" s="5" t="s">
        <v>917</v>
      </c>
      <c r="B1702" s="6">
        <v>44951.893136539351</v>
      </c>
      <c r="C1702" s="5" t="s">
        <v>70</v>
      </c>
      <c r="D1702" s="7"/>
      <c r="E1702" s="8"/>
      <c r="F1702" s="9">
        <v>3989</v>
      </c>
      <c r="I1702" s="10" t="s">
        <v>9</v>
      </c>
      <c r="J1702" s="8" t="s">
        <v>75</v>
      </c>
    </row>
    <row r="1703" spans="1:10">
      <c r="A1703" s="5" t="s">
        <v>917</v>
      </c>
      <c r="B1703" s="6">
        <v>44951.893136539351</v>
      </c>
      <c r="C1703" s="5" t="s">
        <v>70</v>
      </c>
      <c r="D1703" s="7"/>
      <c r="E1703" s="8"/>
      <c r="F1703" s="9">
        <v>22753.5</v>
      </c>
      <c r="I1703" s="10" t="s">
        <v>9</v>
      </c>
      <c r="J1703" s="8" t="s">
        <v>99</v>
      </c>
    </row>
    <row r="1704" spans="1:10">
      <c r="A1704" s="5" t="s">
        <v>917</v>
      </c>
      <c r="B1704" s="6">
        <v>44951.893136539351</v>
      </c>
      <c r="C1704" s="5" t="s">
        <v>70</v>
      </c>
      <c r="D1704" s="7"/>
      <c r="E1704" s="8"/>
      <c r="F1704" s="9">
        <v>8954.7000000000007</v>
      </c>
      <c r="I1704" s="10" t="s">
        <v>9</v>
      </c>
      <c r="J1704" s="8" t="s">
        <v>94</v>
      </c>
    </row>
    <row r="1705" spans="1:10">
      <c r="A1705" s="5" t="s">
        <v>917</v>
      </c>
      <c r="B1705" s="6">
        <v>44951.893136539351</v>
      </c>
      <c r="C1705" s="5" t="s">
        <v>70</v>
      </c>
      <c r="D1705" s="7"/>
      <c r="E1705" s="8"/>
      <c r="F1705" s="9">
        <v>4570.8</v>
      </c>
      <c r="I1705" s="10" t="s">
        <v>9</v>
      </c>
      <c r="J1705" s="8" t="s">
        <v>100</v>
      </c>
    </row>
    <row r="1706" spans="1:10">
      <c r="A1706" s="5" t="s">
        <v>917</v>
      </c>
      <c r="B1706" s="6">
        <v>44951.893136539351</v>
      </c>
      <c r="C1706" s="5" t="s">
        <v>70</v>
      </c>
      <c r="D1706" s="7"/>
      <c r="E1706" s="8"/>
      <c r="F1706" s="9">
        <v>9928.9</v>
      </c>
      <c r="I1706" s="10" t="s">
        <v>9</v>
      </c>
      <c r="J1706" s="8" t="s">
        <v>76</v>
      </c>
    </row>
    <row r="1707" spans="1:10">
      <c r="A1707" s="5" t="s">
        <v>917</v>
      </c>
      <c r="B1707" s="6">
        <v>44951.893136539351</v>
      </c>
      <c r="C1707" s="5" t="s">
        <v>70</v>
      </c>
      <c r="D1707" s="7"/>
      <c r="E1707" s="8"/>
      <c r="F1707" s="9">
        <v>4286.2</v>
      </c>
      <c r="I1707" s="10" t="s">
        <v>9</v>
      </c>
      <c r="J1707" s="8" t="s">
        <v>101</v>
      </c>
    </row>
    <row r="1708" spans="1:10">
      <c r="A1708" s="5" t="s">
        <v>917</v>
      </c>
      <c r="B1708" s="6">
        <v>44951.893136539351</v>
      </c>
      <c r="C1708" s="5" t="s">
        <v>70</v>
      </c>
      <c r="D1708" s="7"/>
      <c r="E1708" s="8"/>
      <c r="F1708" s="9">
        <v>3435</v>
      </c>
      <c r="I1708" s="10" t="s">
        <v>9</v>
      </c>
      <c r="J1708" s="8" t="s">
        <v>77</v>
      </c>
    </row>
    <row r="1709" spans="1:10">
      <c r="A1709" s="5" t="s">
        <v>917</v>
      </c>
      <c r="B1709" s="6">
        <v>44951.893136539351</v>
      </c>
      <c r="C1709" s="5" t="s">
        <v>70</v>
      </c>
      <c r="D1709" s="7"/>
      <c r="E1709" s="8"/>
      <c r="F1709" s="9">
        <v>81406.600000000006</v>
      </c>
      <c r="I1709" s="10" t="s">
        <v>9</v>
      </c>
      <c r="J1709" s="8" t="s">
        <v>78</v>
      </c>
    </row>
    <row r="1710" spans="1:10">
      <c r="A1710" s="5" t="s">
        <v>917</v>
      </c>
      <c r="B1710" s="6">
        <v>44951.893136539351</v>
      </c>
      <c r="C1710" s="5" t="s">
        <v>70</v>
      </c>
      <c r="D1710" s="7"/>
      <c r="E1710" s="8"/>
      <c r="F1710" s="9">
        <v>12216.6</v>
      </c>
      <c r="I1710" s="10" t="s">
        <v>9</v>
      </c>
      <c r="J1710" s="8" t="s">
        <v>103</v>
      </c>
    </row>
    <row r="1711" spans="1:10">
      <c r="A1711" s="5" t="s">
        <v>917</v>
      </c>
      <c r="B1711" s="6">
        <v>44951.893136539351</v>
      </c>
      <c r="C1711" s="5" t="s">
        <v>70</v>
      </c>
      <c r="D1711" s="7"/>
      <c r="E1711" s="8"/>
      <c r="F1711" s="9">
        <v>20647.5</v>
      </c>
      <c r="I1711" s="10" t="s">
        <v>9</v>
      </c>
      <c r="J1711" s="8" t="s">
        <v>104</v>
      </c>
    </row>
    <row r="1712" spans="1:10">
      <c r="A1712" s="5" t="s">
        <v>917</v>
      </c>
      <c r="B1712" s="6">
        <v>44951.893136539351</v>
      </c>
      <c r="C1712" s="5" t="s">
        <v>70</v>
      </c>
      <c r="D1712" s="7"/>
      <c r="E1712" s="8"/>
      <c r="F1712" s="9">
        <v>18701.7</v>
      </c>
      <c r="I1712" s="10" t="s">
        <v>9</v>
      </c>
      <c r="J1712" s="8" t="s">
        <v>385</v>
      </c>
    </row>
    <row r="1713" spans="1:10">
      <c r="A1713" s="5" t="s">
        <v>917</v>
      </c>
      <c r="B1713" s="6">
        <v>44951.893136539351</v>
      </c>
      <c r="C1713" s="5" t="s">
        <v>70</v>
      </c>
      <c r="D1713" s="7"/>
      <c r="E1713" s="8"/>
      <c r="F1713" s="9">
        <v>21693.3</v>
      </c>
      <c r="I1713" s="10" t="s">
        <v>9</v>
      </c>
      <c r="J1713" s="8" t="s">
        <v>106</v>
      </c>
    </row>
    <row r="1714" spans="1:10">
      <c r="A1714" s="11" t="s">
        <v>22</v>
      </c>
      <c r="B1714" s="3"/>
      <c r="C1714" s="3"/>
      <c r="D1714" s="19">
        <f>324752.96+1670.4</f>
        <v>326423.36000000004</v>
      </c>
      <c r="E1714" s="8"/>
      <c r="F1714" s="37">
        <f>SUM(F1623:G1713)</f>
        <v>326423.36</v>
      </c>
      <c r="H1714" s="9"/>
      <c r="I1714" s="10"/>
      <c r="J1714" s="5"/>
    </row>
    <row r="1715" spans="1:10">
      <c r="A1715" s="13" t="s">
        <v>23</v>
      </c>
      <c r="B1715" s="13" t="s">
        <v>24</v>
      </c>
      <c r="C1715" s="13" t="s">
        <v>25</v>
      </c>
      <c r="D1715" s="7"/>
      <c r="E1715" s="8"/>
      <c r="H1715" s="9"/>
      <c r="I1715" s="10"/>
      <c r="J1715" s="5"/>
    </row>
    <row r="1716" spans="1:10" ht="15.75">
      <c r="D1716" s="14">
        <v>112659546</v>
      </c>
    </row>
    <row r="1717" spans="1:10" ht="15.75">
      <c r="D1717" s="14">
        <v>112659624</v>
      </c>
    </row>
    <row r="1719" spans="1:10">
      <c r="A1719" s="1" t="s">
        <v>0</v>
      </c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1:10">
      <c r="A1720" s="3" t="s">
        <v>946</v>
      </c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1:10">
      <c r="A1721" s="95" t="s">
        <v>0</v>
      </c>
      <c r="B1721" s="95" t="s">
        <v>2</v>
      </c>
      <c r="C1721" s="95" t="s">
        <v>3</v>
      </c>
      <c r="D1721" s="95" t="s">
        <v>4</v>
      </c>
      <c r="E1721" s="95" t="s">
        <v>5</v>
      </c>
      <c r="F1721" s="97" t="s">
        <v>6</v>
      </c>
      <c r="G1721" s="98"/>
      <c r="H1721" s="99"/>
      <c r="I1721" s="95" t="s">
        <v>7</v>
      </c>
      <c r="J1721" s="95" t="s">
        <v>8</v>
      </c>
    </row>
    <row r="1722" spans="1:10">
      <c r="A1722" s="96"/>
      <c r="B1722" s="96"/>
      <c r="C1722" s="96"/>
      <c r="D1722" s="96"/>
      <c r="E1722" s="96"/>
      <c r="F1722" s="4" t="s">
        <v>9</v>
      </c>
      <c r="G1722" s="4" t="s">
        <v>10</v>
      </c>
      <c r="H1722" s="4" t="s">
        <v>11</v>
      </c>
      <c r="I1722" s="96"/>
      <c r="J1722" s="96"/>
    </row>
    <row r="1723" spans="1:10">
      <c r="A1723" s="5" t="s">
        <v>958</v>
      </c>
      <c r="B1723" s="6">
        <v>44952.442952951387</v>
      </c>
      <c r="C1723" s="5" t="s">
        <v>70</v>
      </c>
      <c r="D1723" s="15">
        <v>45153124844</v>
      </c>
      <c r="E1723" s="5" t="s">
        <v>83</v>
      </c>
      <c r="H1723" s="9">
        <v>748.8</v>
      </c>
      <c r="I1723" s="5" t="s">
        <v>28</v>
      </c>
      <c r="J1723" s="5" t="s">
        <v>91</v>
      </c>
    </row>
    <row r="1724" spans="1:10">
      <c r="A1724" s="5" t="s">
        <v>958</v>
      </c>
      <c r="B1724" s="6">
        <v>44952.442952951387</v>
      </c>
      <c r="C1724" s="5" t="s">
        <v>70</v>
      </c>
      <c r="D1724" s="15">
        <v>45143498237</v>
      </c>
      <c r="E1724" s="5" t="s">
        <v>83</v>
      </c>
      <c r="H1724" s="9">
        <v>463</v>
      </c>
      <c r="I1724" s="5" t="s">
        <v>28</v>
      </c>
      <c r="J1724" s="5" t="s">
        <v>91</v>
      </c>
    </row>
    <row r="1725" spans="1:10">
      <c r="A1725" s="5" t="s">
        <v>958</v>
      </c>
      <c r="B1725" s="6">
        <v>44952.442952951387</v>
      </c>
      <c r="C1725" s="5" t="s">
        <v>70</v>
      </c>
      <c r="D1725" s="15">
        <v>52116816400</v>
      </c>
      <c r="E1725" s="5" t="s">
        <v>83</v>
      </c>
      <c r="H1725" s="9">
        <v>2400</v>
      </c>
      <c r="I1725" s="5" t="s">
        <v>28</v>
      </c>
      <c r="J1725" s="5" t="s">
        <v>91</v>
      </c>
    </row>
    <row r="1726" spans="1:10">
      <c r="A1726" s="5" t="s">
        <v>958</v>
      </c>
      <c r="B1726" s="6">
        <v>44952.442952951387</v>
      </c>
      <c r="C1726" s="5" t="s">
        <v>70</v>
      </c>
      <c r="D1726" s="15">
        <v>45133131407</v>
      </c>
      <c r="E1726" s="5" t="s">
        <v>83</v>
      </c>
      <c r="H1726" s="9">
        <v>393.96</v>
      </c>
      <c r="I1726" s="5" t="s">
        <v>28</v>
      </c>
      <c r="J1726" s="5" t="s">
        <v>91</v>
      </c>
    </row>
    <row r="1727" spans="1:10">
      <c r="A1727" s="5" t="s">
        <v>958</v>
      </c>
      <c r="B1727" s="6">
        <v>44952.442952951387</v>
      </c>
      <c r="C1727" s="5" t="s">
        <v>70</v>
      </c>
      <c r="D1727" s="15">
        <v>45113280562</v>
      </c>
      <c r="E1727" s="5" t="s">
        <v>83</v>
      </c>
      <c r="H1727" s="9">
        <v>5656</v>
      </c>
      <c r="I1727" s="5" t="s">
        <v>28</v>
      </c>
      <c r="J1727" s="5" t="s">
        <v>91</v>
      </c>
    </row>
    <row r="1728" spans="1:10">
      <c r="A1728" s="5" t="s">
        <v>958</v>
      </c>
      <c r="B1728" s="6">
        <v>44952.442952951387</v>
      </c>
      <c r="C1728" s="5" t="s">
        <v>70</v>
      </c>
      <c r="D1728" s="15">
        <v>45123262251</v>
      </c>
      <c r="E1728" s="5" t="s">
        <v>83</v>
      </c>
      <c r="H1728" s="9">
        <v>1</v>
      </c>
      <c r="I1728" s="5" t="s">
        <v>28</v>
      </c>
      <c r="J1728" s="5" t="s">
        <v>91</v>
      </c>
    </row>
    <row r="1729" spans="1:10">
      <c r="A1729" s="5" t="s">
        <v>958</v>
      </c>
      <c r="B1729" s="6">
        <v>44952.442952951387</v>
      </c>
      <c r="C1729" s="5" t="s">
        <v>70</v>
      </c>
      <c r="D1729" s="15">
        <v>45143498601</v>
      </c>
      <c r="E1729" s="5" t="s">
        <v>83</v>
      </c>
      <c r="H1729" s="9">
        <v>196.98</v>
      </c>
      <c r="I1729" s="5" t="s">
        <v>28</v>
      </c>
      <c r="J1729" s="5" t="s">
        <v>91</v>
      </c>
    </row>
    <row r="1730" spans="1:10">
      <c r="A1730" s="5" t="s">
        <v>958</v>
      </c>
      <c r="B1730" s="6">
        <v>44952.442952951387</v>
      </c>
      <c r="C1730" s="5" t="s">
        <v>70</v>
      </c>
      <c r="D1730" s="15">
        <v>45143498653</v>
      </c>
      <c r="E1730" s="5" t="s">
        <v>83</v>
      </c>
      <c r="H1730" s="9">
        <v>1384</v>
      </c>
      <c r="I1730" s="5" t="s">
        <v>28</v>
      </c>
      <c r="J1730" s="5" t="s">
        <v>91</v>
      </c>
    </row>
    <row r="1731" spans="1:10">
      <c r="A1731" s="5" t="s">
        <v>958</v>
      </c>
      <c r="B1731" s="6">
        <v>44952.442952951387</v>
      </c>
      <c r="C1731" s="5" t="s">
        <v>70</v>
      </c>
      <c r="D1731" s="15">
        <v>45123263061</v>
      </c>
      <c r="E1731" s="5" t="s">
        <v>83</v>
      </c>
      <c r="H1731" s="9">
        <v>1512.96</v>
      </c>
      <c r="I1731" s="5" t="s">
        <v>28</v>
      </c>
      <c r="J1731" s="5" t="s">
        <v>91</v>
      </c>
    </row>
    <row r="1732" spans="1:10">
      <c r="A1732" s="5" t="s">
        <v>958</v>
      </c>
      <c r="B1732" s="6">
        <v>44952.442952951387</v>
      </c>
      <c r="C1732" s="5" t="s">
        <v>70</v>
      </c>
      <c r="D1732" s="15">
        <v>45113281465</v>
      </c>
      <c r="E1732" s="5" t="s">
        <v>83</v>
      </c>
      <c r="H1732" s="9">
        <v>1114.3900000000001</v>
      </c>
      <c r="I1732" s="5" t="s">
        <v>28</v>
      </c>
      <c r="J1732" s="5" t="s">
        <v>91</v>
      </c>
    </row>
    <row r="1733" spans="1:10">
      <c r="A1733" s="5" t="s">
        <v>958</v>
      </c>
      <c r="B1733" s="6">
        <v>44952.442952951387</v>
      </c>
      <c r="C1733" s="5" t="s">
        <v>70</v>
      </c>
      <c r="D1733" s="15">
        <v>45133131196</v>
      </c>
      <c r="E1733" s="5" t="s">
        <v>83</v>
      </c>
      <c r="H1733" s="9">
        <v>894</v>
      </c>
      <c r="I1733" s="5" t="s">
        <v>28</v>
      </c>
      <c r="J1733" s="5" t="s">
        <v>91</v>
      </c>
    </row>
    <row r="1734" spans="1:10">
      <c r="A1734" s="5" t="s">
        <v>958</v>
      </c>
      <c r="B1734" s="6">
        <v>44952.442952951387</v>
      </c>
      <c r="C1734" s="5" t="s">
        <v>70</v>
      </c>
      <c r="D1734" s="7"/>
      <c r="E1734" s="8"/>
      <c r="F1734" s="9">
        <v>104969.2</v>
      </c>
      <c r="I1734" s="10" t="s">
        <v>9</v>
      </c>
      <c r="J1734" s="5" t="s">
        <v>72</v>
      </c>
    </row>
    <row r="1735" spans="1:10">
      <c r="A1735" s="5" t="s">
        <v>958</v>
      </c>
      <c r="B1735" s="6">
        <v>44952.442952951387</v>
      </c>
      <c r="C1735" s="5" t="s">
        <v>70</v>
      </c>
      <c r="D1735" s="7"/>
      <c r="E1735" s="8"/>
      <c r="F1735" s="9">
        <v>4842.6000000000004</v>
      </c>
      <c r="I1735" s="10" t="s">
        <v>9</v>
      </c>
      <c r="J1735" s="5" t="s">
        <v>96</v>
      </c>
    </row>
    <row r="1736" spans="1:10">
      <c r="A1736" s="5" t="s">
        <v>958</v>
      </c>
      <c r="B1736" s="6">
        <v>44952.442952951387</v>
      </c>
      <c r="C1736" s="5" t="s">
        <v>70</v>
      </c>
      <c r="D1736" s="7"/>
      <c r="E1736" s="8"/>
      <c r="F1736" s="9">
        <v>6450</v>
      </c>
      <c r="I1736" s="10" t="s">
        <v>9</v>
      </c>
      <c r="J1736" s="5" t="s">
        <v>98</v>
      </c>
    </row>
    <row r="1737" spans="1:10">
      <c r="A1737" s="5" t="s">
        <v>958</v>
      </c>
      <c r="B1737" s="6">
        <v>44952.442952951387</v>
      </c>
      <c r="C1737" s="5" t="s">
        <v>70</v>
      </c>
      <c r="D1737" s="7"/>
      <c r="E1737" s="8"/>
      <c r="F1737" s="9">
        <v>1299</v>
      </c>
      <c r="I1737" s="10" t="s">
        <v>9</v>
      </c>
      <c r="J1737" s="8" t="s">
        <v>239</v>
      </c>
    </row>
    <row r="1738" spans="1:10">
      <c r="A1738" s="5" t="s">
        <v>958</v>
      </c>
      <c r="B1738" s="6">
        <v>44952.442952951387</v>
      </c>
      <c r="C1738" s="5" t="s">
        <v>70</v>
      </c>
      <c r="D1738" s="7"/>
      <c r="E1738" s="8"/>
      <c r="F1738" s="9">
        <v>32055</v>
      </c>
      <c r="I1738" s="10" t="s">
        <v>9</v>
      </c>
      <c r="J1738" s="8" t="s">
        <v>240</v>
      </c>
    </row>
    <row r="1739" spans="1:10">
      <c r="A1739" s="5" t="s">
        <v>958</v>
      </c>
      <c r="B1739" s="6">
        <v>44952.442952951387</v>
      </c>
      <c r="C1739" s="5" t="s">
        <v>70</v>
      </c>
      <c r="D1739" s="7"/>
      <c r="E1739" s="8"/>
      <c r="F1739" s="9">
        <v>8908.5</v>
      </c>
      <c r="I1739" s="10" t="s">
        <v>9</v>
      </c>
      <c r="J1739" s="8" t="s">
        <v>102</v>
      </c>
    </row>
    <row r="1740" spans="1:10">
      <c r="A1740" s="11" t="s">
        <v>22</v>
      </c>
      <c r="B1740" s="3"/>
      <c r="C1740" s="3"/>
      <c r="D1740" s="19">
        <f>117355.9+41168.4</f>
        <v>158524.29999999999</v>
      </c>
      <c r="E1740" s="8"/>
      <c r="F1740" s="12">
        <f>SUM(F1723:G1739)</f>
        <v>158524.29999999999</v>
      </c>
      <c r="H1740" s="9"/>
      <c r="I1740" s="10"/>
      <c r="J1740" s="5"/>
    </row>
    <row r="1741" spans="1:10">
      <c r="A1741" s="13" t="s">
        <v>23</v>
      </c>
      <c r="B1741" s="13" t="s">
        <v>24</v>
      </c>
      <c r="C1741" s="13" t="s">
        <v>25</v>
      </c>
      <c r="D1741" s="7"/>
      <c r="E1741" s="8"/>
      <c r="H1741" s="9"/>
      <c r="I1741" s="10"/>
      <c r="J1741" s="5"/>
    </row>
    <row r="1742" spans="1:10" ht="15.75">
      <c r="A1742" s="5"/>
      <c r="B1742" s="6"/>
      <c r="C1742" s="5"/>
      <c r="D1742" s="14">
        <v>112659549</v>
      </c>
      <c r="E1742" s="8"/>
      <c r="H1742" s="9"/>
      <c r="I1742" s="10"/>
      <c r="J1742" s="5"/>
    </row>
    <row r="1743" spans="1:10" ht="15.75">
      <c r="A1743" s="5"/>
      <c r="B1743" s="6"/>
      <c r="C1743" s="5"/>
      <c r="D1743" s="14">
        <v>112659625</v>
      </c>
      <c r="E1743" s="8"/>
      <c r="H1743" s="9"/>
      <c r="I1743" s="10"/>
      <c r="J1743" s="5"/>
    </row>
    <row r="1744" spans="1:10">
      <c r="A1744" s="5"/>
      <c r="B1744" s="6"/>
      <c r="C1744" s="5"/>
      <c r="D1744" s="7"/>
      <c r="E1744" s="8"/>
      <c r="H1744" s="9"/>
      <c r="I1744" s="10"/>
      <c r="J1744" s="5"/>
    </row>
    <row r="1745" spans="1:10">
      <c r="A1745" s="5" t="s">
        <v>955</v>
      </c>
      <c r="B1745" s="6">
        <v>44952.899885381943</v>
      </c>
      <c r="C1745" s="5" t="s">
        <v>70</v>
      </c>
      <c r="D1745" s="7"/>
      <c r="E1745" s="8"/>
      <c r="G1745" s="9">
        <v>25706.400000000001</v>
      </c>
      <c r="I1745" s="10" t="s">
        <v>10</v>
      </c>
      <c r="J1745" s="5" t="s">
        <v>80</v>
      </c>
    </row>
    <row r="1746" spans="1:10">
      <c r="A1746" s="5" t="s">
        <v>955</v>
      </c>
      <c r="B1746" s="6">
        <v>44952.899885381943</v>
      </c>
      <c r="C1746" s="5" t="s">
        <v>70</v>
      </c>
      <c r="D1746" s="7"/>
      <c r="E1746" s="8"/>
      <c r="G1746" s="9">
        <v>5674</v>
      </c>
      <c r="I1746" s="10" t="s">
        <v>10</v>
      </c>
      <c r="J1746" s="8" t="s">
        <v>239</v>
      </c>
    </row>
    <row r="1747" spans="1:10">
      <c r="A1747" s="5" t="s">
        <v>957</v>
      </c>
      <c r="B1747" s="6">
        <v>44952.899885381943</v>
      </c>
      <c r="C1747" s="5" t="s">
        <v>82</v>
      </c>
      <c r="D1747" s="15">
        <v>45123262068</v>
      </c>
      <c r="E1747" s="5" t="s">
        <v>83</v>
      </c>
      <c r="H1747" s="9">
        <v>2328.3000000000002</v>
      </c>
      <c r="I1747" s="5" t="s">
        <v>28</v>
      </c>
      <c r="J1747" s="8" t="s">
        <v>84</v>
      </c>
    </row>
    <row r="1748" spans="1:10">
      <c r="A1748" s="5" t="s">
        <v>957</v>
      </c>
      <c r="B1748" s="6">
        <v>44952.899885381943</v>
      </c>
      <c r="C1748" s="5" t="s">
        <v>82</v>
      </c>
      <c r="D1748" s="7">
        <v>654537</v>
      </c>
      <c r="E1748" s="5" t="s">
        <v>88</v>
      </c>
      <c r="H1748" s="9">
        <v>960</v>
      </c>
      <c r="I1748" s="5" t="s">
        <v>28</v>
      </c>
      <c r="J1748" s="8" t="s">
        <v>84</v>
      </c>
    </row>
    <row r="1749" spans="1:10">
      <c r="A1749" s="5" t="s">
        <v>957</v>
      </c>
      <c r="B1749" s="6">
        <v>44952.899885381943</v>
      </c>
      <c r="C1749" s="5" t="s">
        <v>82</v>
      </c>
      <c r="D1749" s="15">
        <v>18260503126</v>
      </c>
      <c r="E1749" s="5" t="s">
        <v>83</v>
      </c>
      <c r="H1749" s="9">
        <v>8575.7999999999993</v>
      </c>
      <c r="I1749" s="5" t="s">
        <v>28</v>
      </c>
      <c r="J1749" s="5" t="s">
        <v>80</v>
      </c>
    </row>
    <row r="1750" spans="1:10">
      <c r="A1750" s="5" t="s">
        <v>955</v>
      </c>
      <c r="B1750" s="6">
        <v>44952.899885381943</v>
      </c>
      <c r="C1750" s="5" t="s">
        <v>70</v>
      </c>
      <c r="D1750" s="15">
        <v>45143499114</v>
      </c>
      <c r="E1750" s="5" t="s">
        <v>83</v>
      </c>
      <c r="H1750" s="9">
        <v>7819</v>
      </c>
      <c r="I1750" s="5" t="s">
        <v>28</v>
      </c>
      <c r="J1750" s="5" t="s">
        <v>86</v>
      </c>
    </row>
    <row r="1751" spans="1:10">
      <c r="A1751" s="5" t="s">
        <v>955</v>
      </c>
      <c r="B1751" s="6">
        <v>44952.899885381943</v>
      </c>
      <c r="C1751" s="5" t="s">
        <v>70</v>
      </c>
      <c r="D1751" s="15">
        <v>45123262068</v>
      </c>
      <c r="E1751" s="5" t="s">
        <v>83</v>
      </c>
      <c r="H1751" s="9">
        <v>1648.25</v>
      </c>
      <c r="I1751" s="5" t="s">
        <v>28</v>
      </c>
      <c r="J1751" s="8" t="s">
        <v>84</v>
      </c>
    </row>
    <row r="1752" spans="1:10">
      <c r="A1752" s="5" t="s">
        <v>955</v>
      </c>
      <c r="B1752" s="6">
        <v>44952.899885381943</v>
      </c>
      <c r="C1752" s="5" t="s">
        <v>70</v>
      </c>
      <c r="D1752" s="15">
        <v>45123262068</v>
      </c>
      <c r="E1752" s="5" t="s">
        <v>83</v>
      </c>
      <c r="H1752" s="9">
        <v>261.06</v>
      </c>
      <c r="I1752" s="5" t="s">
        <v>28</v>
      </c>
      <c r="J1752" s="8" t="s">
        <v>84</v>
      </c>
    </row>
    <row r="1753" spans="1:10">
      <c r="A1753" s="5" t="s">
        <v>955</v>
      </c>
      <c r="B1753" s="6">
        <v>44952.899885381943</v>
      </c>
      <c r="C1753" s="5" t="s">
        <v>70</v>
      </c>
      <c r="D1753" s="15">
        <v>45123262068</v>
      </c>
      <c r="E1753" s="5" t="s">
        <v>83</v>
      </c>
      <c r="H1753" s="9">
        <v>1378.16</v>
      </c>
      <c r="I1753" s="5" t="s">
        <v>28</v>
      </c>
      <c r="J1753" s="8" t="s">
        <v>84</v>
      </c>
    </row>
    <row r="1754" spans="1:10">
      <c r="A1754" s="5" t="s">
        <v>955</v>
      </c>
      <c r="B1754" s="6">
        <v>44952.899885381943</v>
      </c>
      <c r="C1754" s="5" t="s">
        <v>70</v>
      </c>
      <c r="D1754" s="15">
        <v>45123262068</v>
      </c>
      <c r="E1754" s="5" t="s">
        <v>83</v>
      </c>
      <c r="H1754" s="9">
        <v>151.94</v>
      </c>
      <c r="I1754" s="5" t="s">
        <v>28</v>
      </c>
      <c r="J1754" s="8" t="s">
        <v>84</v>
      </c>
    </row>
    <row r="1755" spans="1:10">
      <c r="A1755" s="5" t="s">
        <v>955</v>
      </c>
      <c r="B1755" s="6">
        <v>44952.899885381943</v>
      </c>
      <c r="C1755" s="5" t="s">
        <v>70</v>
      </c>
      <c r="D1755" s="15">
        <v>45123262068</v>
      </c>
      <c r="E1755" s="5" t="s">
        <v>83</v>
      </c>
      <c r="H1755" s="9">
        <v>427.44</v>
      </c>
      <c r="I1755" s="5" t="s">
        <v>28</v>
      </c>
      <c r="J1755" s="8" t="s">
        <v>84</v>
      </c>
    </row>
    <row r="1756" spans="1:10">
      <c r="A1756" s="5" t="s">
        <v>955</v>
      </c>
      <c r="B1756" s="6">
        <v>44952.899885381943</v>
      </c>
      <c r="C1756" s="5" t="s">
        <v>70</v>
      </c>
      <c r="D1756" s="15">
        <v>45123262068</v>
      </c>
      <c r="E1756" s="5" t="s">
        <v>83</v>
      </c>
      <c r="H1756" s="9">
        <v>702.93</v>
      </c>
      <c r="I1756" s="5" t="s">
        <v>28</v>
      </c>
      <c r="J1756" s="8" t="s">
        <v>84</v>
      </c>
    </row>
    <row r="1757" spans="1:10">
      <c r="A1757" s="5" t="s">
        <v>955</v>
      </c>
      <c r="B1757" s="6">
        <v>44952.899885381943</v>
      </c>
      <c r="C1757" s="5" t="s">
        <v>70</v>
      </c>
      <c r="D1757" s="15">
        <v>45123262068</v>
      </c>
      <c r="E1757" s="5" t="s">
        <v>83</v>
      </c>
      <c r="H1757" s="9">
        <v>227.91</v>
      </c>
      <c r="I1757" s="5" t="s">
        <v>28</v>
      </c>
      <c r="J1757" s="8" t="s">
        <v>84</v>
      </c>
    </row>
    <row r="1758" spans="1:10">
      <c r="A1758" s="5" t="s">
        <v>955</v>
      </c>
      <c r="B1758" s="6">
        <v>44952.899885381943</v>
      </c>
      <c r="C1758" s="5" t="s">
        <v>70</v>
      </c>
      <c r="D1758" s="15">
        <v>45123262068</v>
      </c>
      <c r="E1758" s="5" t="s">
        <v>83</v>
      </c>
      <c r="H1758" s="9">
        <v>332.75</v>
      </c>
      <c r="I1758" s="5" t="s">
        <v>28</v>
      </c>
      <c r="J1758" s="8" t="s">
        <v>84</v>
      </c>
    </row>
    <row r="1759" spans="1:10">
      <c r="A1759" s="5" t="s">
        <v>955</v>
      </c>
      <c r="B1759" s="6">
        <v>44952.899885381943</v>
      </c>
      <c r="C1759" s="5" t="s">
        <v>70</v>
      </c>
      <c r="D1759" s="15">
        <v>45123262068</v>
      </c>
      <c r="E1759" s="5" t="s">
        <v>83</v>
      </c>
      <c r="H1759" s="9">
        <v>1754.7</v>
      </c>
      <c r="I1759" s="5" t="s">
        <v>28</v>
      </c>
      <c r="J1759" s="8" t="s">
        <v>84</v>
      </c>
    </row>
    <row r="1760" spans="1:10">
      <c r="A1760" s="5" t="s">
        <v>955</v>
      </c>
      <c r="B1760" s="6">
        <v>44952.899885381943</v>
      </c>
      <c r="C1760" s="5" t="s">
        <v>70</v>
      </c>
      <c r="D1760" s="15">
        <v>45123262068</v>
      </c>
      <c r="E1760" s="5" t="s">
        <v>83</v>
      </c>
      <c r="H1760" s="9">
        <v>1787.86</v>
      </c>
      <c r="I1760" s="5" t="s">
        <v>28</v>
      </c>
      <c r="J1760" s="8" t="s">
        <v>84</v>
      </c>
    </row>
    <row r="1761" spans="1:10">
      <c r="A1761" s="5" t="s">
        <v>955</v>
      </c>
      <c r="B1761" s="6">
        <v>44952.899885381943</v>
      </c>
      <c r="C1761" s="5" t="s">
        <v>70</v>
      </c>
      <c r="D1761" s="15">
        <v>45123262068</v>
      </c>
      <c r="E1761" s="5" t="s">
        <v>83</v>
      </c>
      <c r="H1761" s="9">
        <v>337.02</v>
      </c>
      <c r="I1761" s="5" t="s">
        <v>28</v>
      </c>
      <c r="J1761" s="8" t="s">
        <v>84</v>
      </c>
    </row>
    <row r="1762" spans="1:10">
      <c r="A1762" s="5" t="s">
        <v>955</v>
      </c>
      <c r="B1762" s="6">
        <v>44952.899885381943</v>
      </c>
      <c r="C1762" s="5" t="s">
        <v>70</v>
      </c>
      <c r="D1762" s="15">
        <v>45123262068</v>
      </c>
      <c r="E1762" s="5" t="s">
        <v>83</v>
      </c>
      <c r="H1762" s="9">
        <v>323.19</v>
      </c>
      <c r="I1762" s="5" t="s">
        <v>28</v>
      </c>
      <c r="J1762" s="8" t="s">
        <v>84</v>
      </c>
    </row>
    <row r="1763" spans="1:10">
      <c r="A1763" s="5" t="s">
        <v>955</v>
      </c>
      <c r="B1763" s="6">
        <v>44952.899885381943</v>
      </c>
      <c r="C1763" s="5" t="s">
        <v>70</v>
      </c>
      <c r="D1763" s="15">
        <v>45123262068</v>
      </c>
      <c r="E1763" s="5" t="s">
        <v>83</v>
      </c>
      <c r="H1763" s="9">
        <v>1198.68</v>
      </c>
      <c r="I1763" s="5" t="s">
        <v>28</v>
      </c>
      <c r="J1763" s="8" t="s">
        <v>84</v>
      </c>
    </row>
    <row r="1764" spans="1:10">
      <c r="A1764" s="5" t="s">
        <v>955</v>
      </c>
      <c r="B1764" s="6">
        <v>44952.899885381943</v>
      </c>
      <c r="C1764" s="5" t="s">
        <v>70</v>
      </c>
      <c r="D1764" s="15">
        <v>45123262068</v>
      </c>
      <c r="E1764" s="5" t="s">
        <v>83</v>
      </c>
      <c r="H1764" s="9">
        <v>793.54</v>
      </c>
      <c r="I1764" s="5" t="s">
        <v>28</v>
      </c>
      <c r="J1764" s="8" t="s">
        <v>84</v>
      </c>
    </row>
    <row r="1765" spans="1:10">
      <c r="A1765" s="5" t="s">
        <v>955</v>
      </c>
      <c r="B1765" s="6">
        <v>44952.899885381943</v>
      </c>
      <c r="C1765" s="5" t="s">
        <v>70</v>
      </c>
      <c r="D1765" s="15">
        <v>45123262068</v>
      </c>
      <c r="E1765" s="5" t="s">
        <v>83</v>
      </c>
      <c r="H1765" s="9">
        <v>1112.32</v>
      </c>
      <c r="I1765" s="5" t="s">
        <v>28</v>
      </c>
      <c r="J1765" s="8" t="s">
        <v>84</v>
      </c>
    </row>
    <row r="1766" spans="1:10">
      <c r="A1766" s="5" t="s">
        <v>955</v>
      </c>
      <c r="B1766" s="6">
        <v>44952.899885381943</v>
      </c>
      <c r="C1766" s="5" t="s">
        <v>70</v>
      </c>
      <c r="D1766" s="15">
        <v>45123262068</v>
      </c>
      <c r="E1766" s="5" t="s">
        <v>83</v>
      </c>
      <c r="H1766" s="9">
        <v>1887.45</v>
      </c>
      <c r="I1766" s="5" t="s">
        <v>28</v>
      </c>
      <c r="J1766" s="8" t="s">
        <v>84</v>
      </c>
    </row>
    <row r="1767" spans="1:10">
      <c r="A1767" s="5" t="s">
        <v>955</v>
      </c>
      <c r="B1767" s="6">
        <v>44952.899885381943</v>
      </c>
      <c r="C1767" s="5" t="s">
        <v>70</v>
      </c>
      <c r="D1767" s="15">
        <v>45123262068</v>
      </c>
      <c r="E1767" s="5" t="s">
        <v>83</v>
      </c>
      <c r="H1767" s="9">
        <v>698.3</v>
      </c>
      <c r="I1767" s="5" t="s">
        <v>28</v>
      </c>
      <c r="J1767" s="8" t="s">
        <v>84</v>
      </c>
    </row>
    <row r="1768" spans="1:10">
      <c r="A1768" s="5" t="s">
        <v>955</v>
      </c>
      <c r="B1768" s="6">
        <v>44952.899885381943</v>
      </c>
      <c r="C1768" s="5" t="s">
        <v>70</v>
      </c>
      <c r="D1768" s="15">
        <v>45123262068</v>
      </c>
      <c r="E1768" s="5" t="s">
        <v>83</v>
      </c>
      <c r="H1768" s="9">
        <v>208.85</v>
      </c>
      <c r="I1768" s="5" t="s">
        <v>28</v>
      </c>
      <c r="J1768" s="8" t="s">
        <v>84</v>
      </c>
    </row>
    <row r="1769" spans="1:10">
      <c r="A1769" s="5" t="s">
        <v>955</v>
      </c>
      <c r="B1769" s="6">
        <v>44952.899885381943</v>
      </c>
      <c r="C1769" s="5" t="s">
        <v>70</v>
      </c>
      <c r="D1769" s="15">
        <v>45123262068</v>
      </c>
      <c r="E1769" s="5" t="s">
        <v>83</v>
      </c>
      <c r="H1769" s="9">
        <v>1925.76</v>
      </c>
      <c r="I1769" s="5" t="s">
        <v>28</v>
      </c>
      <c r="J1769" s="8" t="s">
        <v>84</v>
      </c>
    </row>
    <row r="1770" spans="1:10">
      <c r="A1770" s="5" t="s">
        <v>955</v>
      </c>
      <c r="B1770" s="6">
        <v>44952.899885381943</v>
      </c>
      <c r="C1770" s="5" t="s">
        <v>70</v>
      </c>
      <c r="D1770" s="15">
        <v>45123262068</v>
      </c>
      <c r="E1770" s="5" t="s">
        <v>83</v>
      </c>
      <c r="H1770" s="9">
        <v>456.02</v>
      </c>
      <c r="I1770" s="5" t="s">
        <v>28</v>
      </c>
      <c r="J1770" s="8" t="s">
        <v>84</v>
      </c>
    </row>
    <row r="1771" spans="1:10">
      <c r="A1771" s="5" t="s">
        <v>955</v>
      </c>
      <c r="B1771" s="6">
        <v>44952.899885381943</v>
      </c>
      <c r="C1771" s="5" t="s">
        <v>70</v>
      </c>
      <c r="D1771" s="15">
        <v>45173191644</v>
      </c>
      <c r="E1771" s="5" t="s">
        <v>83</v>
      </c>
      <c r="H1771" s="9">
        <v>3963.34</v>
      </c>
      <c r="I1771" s="5" t="s">
        <v>28</v>
      </c>
      <c r="J1771" s="8" t="s">
        <v>84</v>
      </c>
    </row>
    <row r="1772" spans="1:10">
      <c r="A1772" s="5" t="s">
        <v>955</v>
      </c>
      <c r="B1772" s="6">
        <v>44952.899885381943</v>
      </c>
      <c r="C1772" s="5" t="s">
        <v>70</v>
      </c>
      <c r="D1772" s="15">
        <v>45173191644</v>
      </c>
      <c r="E1772" s="5" t="s">
        <v>83</v>
      </c>
      <c r="H1772" s="9">
        <v>699.01</v>
      </c>
      <c r="I1772" s="5" t="s">
        <v>28</v>
      </c>
      <c r="J1772" s="8" t="s">
        <v>84</v>
      </c>
    </row>
    <row r="1773" spans="1:10">
      <c r="A1773" s="5" t="s">
        <v>955</v>
      </c>
      <c r="B1773" s="6">
        <v>44952.899885381943</v>
      </c>
      <c r="C1773" s="5" t="s">
        <v>70</v>
      </c>
      <c r="D1773" s="15">
        <v>45173191644</v>
      </c>
      <c r="E1773" s="5" t="s">
        <v>83</v>
      </c>
      <c r="H1773" s="9">
        <v>2481.31</v>
      </c>
      <c r="I1773" s="5" t="s">
        <v>28</v>
      </c>
      <c r="J1773" s="8" t="s">
        <v>84</v>
      </c>
    </row>
    <row r="1774" spans="1:10">
      <c r="A1774" s="5" t="s">
        <v>955</v>
      </c>
      <c r="B1774" s="6">
        <v>44952.899885381943</v>
      </c>
      <c r="C1774" s="5" t="s">
        <v>70</v>
      </c>
      <c r="D1774" s="15">
        <v>45173191644</v>
      </c>
      <c r="E1774" s="5" t="s">
        <v>83</v>
      </c>
      <c r="H1774" s="9">
        <v>601.70000000000005</v>
      </c>
      <c r="I1774" s="5" t="s">
        <v>28</v>
      </c>
      <c r="J1774" s="8" t="s">
        <v>84</v>
      </c>
    </row>
    <row r="1775" spans="1:10">
      <c r="A1775" s="5" t="s">
        <v>955</v>
      </c>
      <c r="B1775" s="6">
        <v>44952.899885381943</v>
      </c>
      <c r="C1775" s="5" t="s">
        <v>70</v>
      </c>
      <c r="D1775" s="15">
        <v>45173191644</v>
      </c>
      <c r="E1775" s="5" t="s">
        <v>83</v>
      </c>
      <c r="H1775" s="9">
        <v>427.55</v>
      </c>
      <c r="I1775" s="5" t="s">
        <v>28</v>
      </c>
      <c r="J1775" s="8" t="s">
        <v>84</v>
      </c>
    </row>
    <row r="1776" spans="1:10">
      <c r="A1776" s="5" t="s">
        <v>955</v>
      </c>
      <c r="B1776" s="6">
        <v>44952.899885381943</v>
      </c>
      <c r="C1776" s="5" t="s">
        <v>70</v>
      </c>
      <c r="D1776" s="15">
        <v>45173191644</v>
      </c>
      <c r="E1776" s="5" t="s">
        <v>83</v>
      </c>
      <c r="H1776" s="9">
        <v>574.34</v>
      </c>
      <c r="I1776" s="5" t="s">
        <v>28</v>
      </c>
      <c r="J1776" s="8" t="s">
        <v>84</v>
      </c>
    </row>
    <row r="1777" spans="1:10">
      <c r="A1777" s="5" t="s">
        <v>955</v>
      </c>
      <c r="B1777" s="6">
        <v>44952.899885381943</v>
      </c>
      <c r="C1777" s="5" t="s">
        <v>70</v>
      </c>
      <c r="D1777" s="15">
        <v>45173191644</v>
      </c>
      <c r="E1777" s="5" t="s">
        <v>83</v>
      </c>
      <c r="H1777" s="9">
        <v>937.04</v>
      </c>
      <c r="I1777" s="5" t="s">
        <v>28</v>
      </c>
      <c r="J1777" s="8" t="s">
        <v>84</v>
      </c>
    </row>
    <row r="1778" spans="1:10">
      <c r="A1778" s="5" t="s">
        <v>955</v>
      </c>
      <c r="B1778" s="6">
        <v>44952.899885381943</v>
      </c>
      <c r="C1778" s="5" t="s">
        <v>70</v>
      </c>
      <c r="D1778" s="15">
        <v>45173191644</v>
      </c>
      <c r="E1778" s="5" t="s">
        <v>83</v>
      </c>
      <c r="H1778" s="9">
        <v>2252.73</v>
      </c>
      <c r="I1778" s="5" t="s">
        <v>28</v>
      </c>
      <c r="J1778" s="8" t="s">
        <v>84</v>
      </c>
    </row>
    <row r="1779" spans="1:10">
      <c r="A1779" s="5" t="s">
        <v>955</v>
      </c>
      <c r="B1779" s="6">
        <v>44952.899885381943</v>
      </c>
      <c r="C1779" s="5" t="s">
        <v>70</v>
      </c>
      <c r="D1779" s="15">
        <v>45173191644</v>
      </c>
      <c r="E1779" s="5" t="s">
        <v>83</v>
      </c>
      <c r="H1779" s="9">
        <v>4321.8900000000003</v>
      </c>
      <c r="I1779" s="5" t="s">
        <v>28</v>
      </c>
      <c r="J1779" s="8" t="s">
        <v>84</v>
      </c>
    </row>
    <row r="1780" spans="1:10">
      <c r="A1780" s="5" t="s">
        <v>955</v>
      </c>
      <c r="B1780" s="6">
        <v>44952.899885381943</v>
      </c>
      <c r="C1780" s="5" t="s">
        <v>70</v>
      </c>
      <c r="D1780" s="15">
        <v>45173191644</v>
      </c>
      <c r="E1780" s="5" t="s">
        <v>83</v>
      </c>
      <c r="H1780" s="9">
        <v>1611.06</v>
      </c>
      <c r="I1780" s="5" t="s">
        <v>28</v>
      </c>
      <c r="J1780" s="8" t="s">
        <v>84</v>
      </c>
    </row>
    <row r="1781" spans="1:10">
      <c r="A1781" s="5" t="s">
        <v>955</v>
      </c>
      <c r="B1781" s="6">
        <v>44952.899885381943</v>
      </c>
      <c r="C1781" s="5" t="s">
        <v>70</v>
      </c>
      <c r="D1781" s="15">
        <v>45173191644</v>
      </c>
      <c r="E1781" s="5" t="s">
        <v>83</v>
      </c>
      <c r="H1781" s="9">
        <v>2708.17</v>
      </c>
      <c r="I1781" s="5" t="s">
        <v>28</v>
      </c>
      <c r="J1781" s="8" t="s">
        <v>84</v>
      </c>
    </row>
    <row r="1782" spans="1:10">
      <c r="A1782" s="5" t="s">
        <v>955</v>
      </c>
      <c r="B1782" s="6">
        <v>44952.899885381943</v>
      </c>
      <c r="C1782" s="5" t="s">
        <v>70</v>
      </c>
      <c r="D1782" s="15">
        <v>45173191644</v>
      </c>
      <c r="E1782" s="5" t="s">
        <v>83</v>
      </c>
      <c r="H1782" s="9">
        <v>1314.95</v>
      </c>
      <c r="I1782" s="5" t="s">
        <v>28</v>
      </c>
      <c r="J1782" s="8" t="s">
        <v>84</v>
      </c>
    </row>
    <row r="1783" spans="1:10">
      <c r="A1783" s="5" t="s">
        <v>955</v>
      </c>
      <c r="B1783" s="6">
        <v>44952.899885381943</v>
      </c>
      <c r="C1783" s="5" t="s">
        <v>70</v>
      </c>
      <c r="D1783" s="15">
        <v>45173191644</v>
      </c>
      <c r="E1783" s="5" t="s">
        <v>83</v>
      </c>
      <c r="H1783" s="9">
        <v>1311.65</v>
      </c>
      <c r="I1783" s="5" t="s">
        <v>28</v>
      </c>
      <c r="J1783" s="8" t="s">
        <v>84</v>
      </c>
    </row>
    <row r="1784" spans="1:10">
      <c r="A1784" s="5" t="s">
        <v>955</v>
      </c>
      <c r="B1784" s="6">
        <v>44952.899885381943</v>
      </c>
      <c r="C1784" s="5" t="s">
        <v>70</v>
      </c>
      <c r="D1784" s="15">
        <v>45173191644</v>
      </c>
      <c r="E1784" s="5" t="s">
        <v>83</v>
      </c>
      <c r="H1784" s="9">
        <v>5293.4</v>
      </c>
      <c r="I1784" s="5" t="s">
        <v>28</v>
      </c>
      <c r="J1784" s="8" t="s">
        <v>84</v>
      </c>
    </row>
    <row r="1785" spans="1:10">
      <c r="A1785" s="5" t="s">
        <v>955</v>
      </c>
      <c r="B1785" s="6">
        <v>44952.899885381943</v>
      </c>
      <c r="C1785" s="5" t="s">
        <v>70</v>
      </c>
      <c r="D1785" s="15">
        <v>45173191644</v>
      </c>
      <c r="E1785" s="5" t="s">
        <v>83</v>
      </c>
      <c r="H1785" s="9">
        <v>2254.4</v>
      </c>
      <c r="I1785" s="5" t="s">
        <v>28</v>
      </c>
      <c r="J1785" s="8" t="s">
        <v>84</v>
      </c>
    </row>
    <row r="1786" spans="1:10">
      <c r="A1786" s="5" t="s">
        <v>955</v>
      </c>
      <c r="B1786" s="6">
        <v>44952.899885381943</v>
      </c>
      <c r="C1786" s="5" t="s">
        <v>70</v>
      </c>
      <c r="D1786" s="15">
        <v>45173191644</v>
      </c>
      <c r="E1786" s="5" t="s">
        <v>83</v>
      </c>
      <c r="H1786" s="9">
        <v>4365.8</v>
      </c>
      <c r="I1786" s="5" t="s">
        <v>28</v>
      </c>
      <c r="J1786" s="8" t="s">
        <v>84</v>
      </c>
    </row>
    <row r="1787" spans="1:10">
      <c r="A1787" s="5" t="s">
        <v>955</v>
      </c>
      <c r="B1787" s="6">
        <v>44952.899885381943</v>
      </c>
      <c r="C1787" s="5" t="s">
        <v>70</v>
      </c>
      <c r="D1787" s="15">
        <v>45173191644</v>
      </c>
      <c r="E1787" s="5" t="s">
        <v>83</v>
      </c>
      <c r="H1787" s="9">
        <v>2511.36</v>
      </c>
      <c r="I1787" s="5" t="s">
        <v>28</v>
      </c>
      <c r="J1787" s="8" t="s">
        <v>84</v>
      </c>
    </row>
    <row r="1788" spans="1:10">
      <c r="A1788" s="5" t="s">
        <v>955</v>
      </c>
      <c r="B1788" s="6">
        <v>44952.899885381943</v>
      </c>
      <c r="C1788" s="5" t="s">
        <v>70</v>
      </c>
      <c r="D1788" s="15">
        <v>45173191644</v>
      </c>
      <c r="E1788" s="5" t="s">
        <v>83</v>
      </c>
      <c r="H1788" s="9">
        <v>1763.51</v>
      </c>
      <c r="I1788" s="5" t="s">
        <v>28</v>
      </c>
      <c r="J1788" s="8" t="s">
        <v>84</v>
      </c>
    </row>
    <row r="1789" spans="1:10">
      <c r="A1789" s="5" t="s">
        <v>955</v>
      </c>
      <c r="B1789" s="6">
        <v>44952.899885381943</v>
      </c>
      <c r="C1789" s="5" t="s">
        <v>70</v>
      </c>
      <c r="D1789" s="15">
        <v>45173191644</v>
      </c>
      <c r="E1789" s="5" t="s">
        <v>83</v>
      </c>
      <c r="H1789" s="9">
        <v>3237.53</v>
      </c>
      <c r="I1789" s="5" t="s">
        <v>28</v>
      </c>
      <c r="J1789" s="8" t="s">
        <v>84</v>
      </c>
    </row>
    <row r="1790" spans="1:10">
      <c r="A1790" s="5" t="s">
        <v>955</v>
      </c>
      <c r="B1790" s="6">
        <v>44952.899885381943</v>
      </c>
      <c r="C1790" s="5" t="s">
        <v>70</v>
      </c>
      <c r="D1790" s="15">
        <v>45173191644</v>
      </c>
      <c r="E1790" s="5" t="s">
        <v>83</v>
      </c>
      <c r="H1790" s="9">
        <v>3697.87</v>
      </c>
      <c r="I1790" s="5" t="s">
        <v>28</v>
      </c>
      <c r="J1790" s="8" t="s">
        <v>84</v>
      </c>
    </row>
    <row r="1791" spans="1:10">
      <c r="A1791" s="5" t="s">
        <v>955</v>
      </c>
      <c r="B1791" s="6">
        <v>44952.899885381943</v>
      </c>
      <c r="C1791" s="5" t="s">
        <v>70</v>
      </c>
      <c r="D1791" s="15">
        <v>45163219169</v>
      </c>
      <c r="E1791" s="5" t="s">
        <v>83</v>
      </c>
      <c r="H1791" s="9">
        <v>1632</v>
      </c>
      <c r="I1791" s="5" t="s">
        <v>28</v>
      </c>
      <c r="J1791" s="8" t="s">
        <v>84</v>
      </c>
    </row>
    <row r="1792" spans="1:10">
      <c r="A1792" s="5" t="s">
        <v>955</v>
      </c>
      <c r="B1792" s="6">
        <v>44952.899885381943</v>
      </c>
      <c r="C1792" s="5" t="s">
        <v>70</v>
      </c>
      <c r="D1792" s="15">
        <v>45163219169</v>
      </c>
      <c r="E1792" s="5" t="s">
        <v>83</v>
      </c>
      <c r="H1792" s="9">
        <v>1272</v>
      </c>
      <c r="I1792" s="5" t="s">
        <v>28</v>
      </c>
      <c r="J1792" s="8" t="s">
        <v>84</v>
      </c>
    </row>
    <row r="1793" spans="1:10">
      <c r="A1793" s="5" t="s">
        <v>955</v>
      </c>
      <c r="B1793" s="6">
        <v>44952.899885381943</v>
      </c>
      <c r="C1793" s="5" t="s">
        <v>70</v>
      </c>
      <c r="D1793" s="15">
        <v>45163219169</v>
      </c>
      <c r="E1793" s="5" t="s">
        <v>83</v>
      </c>
      <c r="H1793" s="9">
        <v>1113.2</v>
      </c>
      <c r="I1793" s="5" t="s">
        <v>28</v>
      </c>
      <c r="J1793" s="8" t="s">
        <v>84</v>
      </c>
    </row>
    <row r="1794" spans="1:10">
      <c r="A1794" s="5" t="s">
        <v>955</v>
      </c>
      <c r="B1794" s="6">
        <v>44952.899885381943</v>
      </c>
      <c r="C1794" s="5" t="s">
        <v>70</v>
      </c>
      <c r="D1794" s="15">
        <v>45163219169</v>
      </c>
      <c r="E1794" s="5" t="s">
        <v>83</v>
      </c>
      <c r="H1794" s="9">
        <v>1409.2</v>
      </c>
      <c r="I1794" s="5" t="s">
        <v>28</v>
      </c>
      <c r="J1794" s="8" t="s">
        <v>84</v>
      </c>
    </row>
    <row r="1795" spans="1:10">
      <c r="A1795" s="5" t="s">
        <v>955</v>
      </c>
      <c r="B1795" s="6">
        <v>44952.899885381943</v>
      </c>
      <c r="C1795" s="5" t="s">
        <v>70</v>
      </c>
      <c r="D1795" s="15">
        <v>45163219169</v>
      </c>
      <c r="E1795" s="5" t="s">
        <v>83</v>
      </c>
      <c r="H1795" s="9">
        <v>556.79999999999995</v>
      </c>
      <c r="I1795" s="5" t="s">
        <v>28</v>
      </c>
      <c r="J1795" s="8" t="s">
        <v>84</v>
      </c>
    </row>
    <row r="1796" spans="1:10">
      <c r="A1796" s="5" t="s">
        <v>955</v>
      </c>
      <c r="B1796" s="6">
        <v>44952.899885381943</v>
      </c>
      <c r="C1796" s="5" t="s">
        <v>70</v>
      </c>
      <c r="D1796" s="15">
        <v>45163219169</v>
      </c>
      <c r="E1796" s="5" t="s">
        <v>83</v>
      </c>
      <c r="H1796" s="9">
        <v>594</v>
      </c>
      <c r="I1796" s="5" t="s">
        <v>28</v>
      </c>
      <c r="J1796" s="8" t="s">
        <v>84</v>
      </c>
    </row>
    <row r="1797" spans="1:10">
      <c r="A1797" s="5" t="s">
        <v>955</v>
      </c>
      <c r="B1797" s="6">
        <v>44952.899885381943</v>
      </c>
      <c r="C1797" s="5" t="s">
        <v>70</v>
      </c>
      <c r="D1797" s="15">
        <v>45163219169</v>
      </c>
      <c r="E1797" s="5" t="s">
        <v>83</v>
      </c>
      <c r="H1797" s="9">
        <v>174</v>
      </c>
      <c r="I1797" s="5" t="s">
        <v>28</v>
      </c>
      <c r="J1797" s="8" t="s">
        <v>84</v>
      </c>
    </row>
    <row r="1798" spans="1:10">
      <c r="A1798" s="5" t="s">
        <v>955</v>
      </c>
      <c r="B1798" s="6">
        <v>44952.899885381943</v>
      </c>
      <c r="C1798" s="5" t="s">
        <v>70</v>
      </c>
      <c r="D1798" s="15">
        <v>45163219169</v>
      </c>
      <c r="E1798" s="5" t="s">
        <v>83</v>
      </c>
      <c r="H1798" s="9">
        <v>859</v>
      </c>
      <c r="I1798" s="5" t="s">
        <v>28</v>
      </c>
      <c r="J1798" s="8" t="s">
        <v>84</v>
      </c>
    </row>
    <row r="1799" spans="1:10">
      <c r="A1799" s="5" t="s">
        <v>955</v>
      </c>
      <c r="B1799" s="6">
        <v>44952.899885381943</v>
      </c>
      <c r="C1799" s="5" t="s">
        <v>70</v>
      </c>
      <c r="D1799" s="15">
        <v>45163219169</v>
      </c>
      <c r="E1799" s="5" t="s">
        <v>83</v>
      </c>
      <c r="H1799" s="9">
        <v>2929.4</v>
      </c>
      <c r="I1799" s="5" t="s">
        <v>28</v>
      </c>
      <c r="J1799" s="8" t="s">
        <v>84</v>
      </c>
    </row>
    <row r="1800" spans="1:10">
      <c r="A1800" s="5" t="s">
        <v>955</v>
      </c>
      <c r="B1800" s="6">
        <v>44952.899885381943</v>
      </c>
      <c r="C1800" s="5" t="s">
        <v>70</v>
      </c>
      <c r="D1800" s="15">
        <v>45163219169</v>
      </c>
      <c r="E1800" s="5" t="s">
        <v>83</v>
      </c>
      <c r="H1800" s="9">
        <v>149.35</v>
      </c>
      <c r="I1800" s="5" t="s">
        <v>28</v>
      </c>
      <c r="J1800" s="8" t="s">
        <v>84</v>
      </c>
    </row>
    <row r="1801" spans="1:10">
      <c r="A1801" s="5" t="s">
        <v>955</v>
      </c>
      <c r="B1801" s="6">
        <v>44952.899885381943</v>
      </c>
      <c r="C1801" s="5" t="s">
        <v>70</v>
      </c>
      <c r="D1801" s="15">
        <v>45163219169</v>
      </c>
      <c r="E1801" s="5" t="s">
        <v>83</v>
      </c>
      <c r="H1801" s="9">
        <v>3000</v>
      </c>
      <c r="I1801" s="5" t="s">
        <v>28</v>
      </c>
      <c r="J1801" s="8" t="s">
        <v>84</v>
      </c>
    </row>
    <row r="1802" spans="1:10">
      <c r="A1802" s="5" t="s">
        <v>955</v>
      </c>
      <c r="B1802" s="6">
        <v>44952.899885381943</v>
      </c>
      <c r="C1802" s="5" t="s">
        <v>70</v>
      </c>
      <c r="D1802" s="15">
        <v>45163219169</v>
      </c>
      <c r="E1802" s="5" t="s">
        <v>83</v>
      </c>
      <c r="H1802" s="9">
        <v>1098</v>
      </c>
      <c r="I1802" s="5" t="s">
        <v>28</v>
      </c>
      <c r="J1802" s="8" t="s">
        <v>84</v>
      </c>
    </row>
    <row r="1803" spans="1:10">
      <c r="A1803" s="5" t="s">
        <v>955</v>
      </c>
      <c r="B1803" s="6">
        <v>44952.899885381943</v>
      </c>
      <c r="C1803" s="5" t="s">
        <v>70</v>
      </c>
      <c r="D1803" s="15">
        <v>45163219169</v>
      </c>
      <c r="E1803" s="5" t="s">
        <v>83</v>
      </c>
      <c r="H1803" s="9">
        <v>829.2</v>
      </c>
      <c r="I1803" s="5" t="s">
        <v>28</v>
      </c>
      <c r="J1803" s="8" t="s">
        <v>84</v>
      </c>
    </row>
    <row r="1804" spans="1:10">
      <c r="A1804" s="5" t="s">
        <v>955</v>
      </c>
      <c r="B1804" s="6">
        <v>44952.899885381943</v>
      </c>
      <c r="C1804" s="5" t="s">
        <v>70</v>
      </c>
      <c r="D1804" s="15">
        <v>45163219169</v>
      </c>
      <c r="E1804" s="5" t="s">
        <v>83</v>
      </c>
      <c r="H1804" s="9">
        <v>5045.13</v>
      </c>
      <c r="I1804" s="5" t="s">
        <v>28</v>
      </c>
      <c r="J1804" s="8" t="s">
        <v>84</v>
      </c>
    </row>
    <row r="1805" spans="1:10">
      <c r="A1805" s="5" t="s">
        <v>955</v>
      </c>
      <c r="B1805" s="6">
        <v>44952.899885381943</v>
      </c>
      <c r="C1805" s="5" t="s">
        <v>70</v>
      </c>
      <c r="D1805" s="15">
        <v>45163219169</v>
      </c>
      <c r="E1805" s="5" t="s">
        <v>83</v>
      </c>
      <c r="H1805" s="9">
        <v>2159.4</v>
      </c>
      <c r="I1805" s="5" t="s">
        <v>28</v>
      </c>
      <c r="J1805" s="8" t="s">
        <v>84</v>
      </c>
    </row>
    <row r="1806" spans="1:10">
      <c r="A1806" s="5" t="s">
        <v>955</v>
      </c>
      <c r="B1806" s="6">
        <v>44952.899885381943</v>
      </c>
      <c r="C1806" s="5" t="s">
        <v>70</v>
      </c>
      <c r="D1806" s="15">
        <v>45163219169</v>
      </c>
      <c r="E1806" s="5" t="s">
        <v>83</v>
      </c>
      <c r="H1806" s="9">
        <v>1230</v>
      </c>
      <c r="I1806" s="5" t="s">
        <v>28</v>
      </c>
      <c r="J1806" s="8" t="s">
        <v>84</v>
      </c>
    </row>
    <row r="1807" spans="1:10">
      <c r="A1807" s="5" t="s">
        <v>955</v>
      </c>
      <c r="B1807" s="6">
        <v>44952.899885381943</v>
      </c>
      <c r="C1807" s="5" t="s">
        <v>70</v>
      </c>
      <c r="D1807" s="15">
        <v>45163219169</v>
      </c>
      <c r="E1807" s="5" t="s">
        <v>83</v>
      </c>
      <c r="H1807" s="9">
        <v>348</v>
      </c>
      <c r="I1807" s="5" t="s">
        <v>28</v>
      </c>
      <c r="J1807" s="8" t="s">
        <v>84</v>
      </c>
    </row>
    <row r="1808" spans="1:10">
      <c r="A1808" s="5" t="s">
        <v>955</v>
      </c>
      <c r="B1808" s="6">
        <v>44952.899885381943</v>
      </c>
      <c r="C1808" s="5" t="s">
        <v>70</v>
      </c>
      <c r="D1808" s="15">
        <v>45163219169</v>
      </c>
      <c r="E1808" s="5" t="s">
        <v>83</v>
      </c>
      <c r="H1808" s="9">
        <v>1548</v>
      </c>
      <c r="I1808" s="5" t="s">
        <v>28</v>
      </c>
      <c r="J1808" s="8" t="s">
        <v>84</v>
      </c>
    </row>
    <row r="1809" spans="1:10">
      <c r="A1809" s="5" t="s">
        <v>955</v>
      </c>
      <c r="B1809" s="6">
        <v>44952.899885381943</v>
      </c>
      <c r="C1809" s="5" t="s">
        <v>70</v>
      </c>
      <c r="D1809" s="15">
        <v>45163219169</v>
      </c>
      <c r="E1809" s="5" t="s">
        <v>83</v>
      </c>
      <c r="H1809" s="9">
        <v>264</v>
      </c>
      <c r="I1809" s="5" t="s">
        <v>28</v>
      </c>
      <c r="J1809" s="8" t="s">
        <v>84</v>
      </c>
    </row>
    <row r="1810" spans="1:10">
      <c r="A1810" s="5" t="s">
        <v>955</v>
      </c>
      <c r="B1810" s="6">
        <v>44952.899885381943</v>
      </c>
      <c r="C1810" s="5" t="s">
        <v>70</v>
      </c>
      <c r="D1810" s="15">
        <v>45163219169</v>
      </c>
      <c r="E1810" s="5" t="s">
        <v>83</v>
      </c>
      <c r="H1810" s="9">
        <v>5285.32</v>
      </c>
      <c r="I1810" s="5" t="s">
        <v>28</v>
      </c>
      <c r="J1810" s="8" t="s">
        <v>84</v>
      </c>
    </row>
    <row r="1811" spans="1:10">
      <c r="A1811" s="5" t="s">
        <v>955</v>
      </c>
      <c r="B1811" s="6">
        <v>44952.899885381943</v>
      </c>
      <c r="C1811" s="5" t="s">
        <v>70</v>
      </c>
      <c r="D1811" s="7">
        <v>668436</v>
      </c>
      <c r="E1811" s="5" t="s">
        <v>88</v>
      </c>
      <c r="H1811" s="9">
        <v>24076.84</v>
      </c>
      <c r="I1811" s="5" t="s">
        <v>28</v>
      </c>
      <c r="J1811" s="8" t="s">
        <v>84</v>
      </c>
    </row>
    <row r="1812" spans="1:10">
      <c r="A1812" s="5" t="s">
        <v>955</v>
      </c>
      <c r="B1812" s="6">
        <v>44952.899885381943</v>
      </c>
      <c r="C1812" s="5" t="s">
        <v>70</v>
      </c>
      <c r="D1812" s="7">
        <v>668436</v>
      </c>
      <c r="E1812" s="5" t="s">
        <v>88</v>
      </c>
      <c r="H1812" s="9">
        <v>7271.6</v>
      </c>
      <c r="I1812" s="5" t="s">
        <v>28</v>
      </c>
      <c r="J1812" s="8" t="s">
        <v>84</v>
      </c>
    </row>
    <row r="1813" spans="1:10">
      <c r="A1813" s="5" t="s">
        <v>955</v>
      </c>
      <c r="B1813" s="6">
        <v>44952.899885381943</v>
      </c>
      <c r="C1813" s="5" t="s">
        <v>70</v>
      </c>
      <c r="D1813" s="7">
        <v>668436</v>
      </c>
      <c r="E1813" s="5" t="s">
        <v>88</v>
      </c>
      <c r="H1813" s="9">
        <v>9037.2199999999993</v>
      </c>
      <c r="I1813" s="5" t="s">
        <v>28</v>
      </c>
      <c r="J1813" s="8" t="s">
        <v>84</v>
      </c>
    </row>
    <row r="1814" spans="1:10">
      <c r="A1814" s="5" t="s">
        <v>955</v>
      </c>
      <c r="B1814" s="6">
        <v>44952.899885381943</v>
      </c>
      <c r="C1814" s="5" t="s">
        <v>70</v>
      </c>
      <c r="D1814" s="15">
        <v>45163219415</v>
      </c>
      <c r="E1814" s="5" t="s">
        <v>83</v>
      </c>
      <c r="H1814" s="9">
        <v>1128</v>
      </c>
      <c r="I1814" s="5" t="s">
        <v>28</v>
      </c>
      <c r="J1814" s="8" t="s">
        <v>84</v>
      </c>
    </row>
    <row r="1815" spans="1:10">
      <c r="A1815" s="5" t="s">
        <v>955</v>
      </c>
      <c r="B1815" s="6">
        <v>44952.899885381943</v>
      </c>
      <c r="C1815" s="5" t="s">
        <v>70</v>
      </c>
      <c r="D1815" s="15">
        <v>45173191894</v>
      </c>
      <c r="E1815" s="5" t="s">
        <v>83</v>
      </c>
      <c r="H1815" s="9">
        <v>5970.05</v>
      </c>
      <c r="I1815" s="5" t="s">
        <v>28</v>
      </c>
      <c r="J1815" s="8" t="s">
        <v>84</v>
      </c>
    </row>
    <row r="1816" spans="1:10">
      <c r="A1816" s="5" t="s">
        <v>955</v>
      </c>
      <c r="B1816" s="6">
        <v>44952.899885381943</v>
      </c>
      <c r="C1816" s="5" t="s">
        <v>70</v>
      </c>
      <c r="D1816" s="7">
        <v>367313</v>
      </c>
      <c r="E1816" s="5" t="s">
        <v>89</v>
      </c>
      <c r="H1816" s="9">
        <v>2820</v>
      </c>
      <c r="I1816" s="5" t="s">
        <v>28</v>
      </c>
      <c r="J1816" s="5" t="s">
        <v>91</v>
      </c>
    </row>
    <row r="1817" spans="1:10">
      <c r="A1817" s="5" t="s">
        <v>955</v>
      </c>
      <c r="B1817" s="6">
        <v>44952.899885381943</v>
      </c>
      <c r="C1817" s="5" t="s">
        <v>70</v>
      </c>
      <c r="D1817" s="7">
        <v>22500</v>
      </c>
      <c r="E1817" s="5" t="s">
        <v>89</v>
      </c>
      <c r="H1817" s="9">
        <v>120.09</v>
      </c>
      <c r="I1817" s="5" t="s">
        <v>28</v>
      </c>
      <c r="J1817" s="5" t="s">
        <v>91</v>
      </c>
    </row>
    <row r="1818" spans="1:10">
      <c r="A1818" s="5" t="s">
        <v>955</v>
      </c>
      <c r="B1818" s="6">
        <v>44952.899885381943</v>
      </c>
      <c r="C1818" s="5" t="s">
        <v>70</v>
      </c>
      <c r="D1818" s="7">
        <v>185549</v>
      </c>
      <c r="E1818" s="5" t="s">
        <v>89</v>
      </c>
      <c r="H1818" s="9">
        <v>120.25</v>
      </c>
      <c r="I1818" s="5" t="s">
        <v>28</v>
      </c>
      <c r="J1818" s="5" t="s">
        <v>91</v>
      </c>
    </row>
    <row r="1819" spans="1:10">
      <c r="A1819" s="5" t="s">
        <v>955</v>
      </c>
      <c r="B1819" s="6">
        <v>44952.899885381943</v>
      </c>
      <c r="C1819" s="5" t="s">
        <v>70</v>
      </c>
      <c r="D1819" s="7">
        <v>346986</v>
      </c>
      <c r="E1819" s="5" t="s">
        <v>89</v>
      </c>
      <c r="H1819" s="9">
        <v>402.07</v>
      </c>
      <c r="I1819" s="5" t="s">
        <v>28</v>
      </c>
      <c r="J1819" s="5" t="s">
        <v>91</v>
      </c>
    </row>
    <row r="1820" spans="1:10">
      <c r="A1820" s="5" t="s">
        <v>955</v>
      </c>
      <c r="B1820" s="6">
        <v>44952.899885381943</v>
      </c>
      <c r="C1820" s="5" t="s">
        <v>70</v>
      </c>
      <c r="D1820" s="7">
        <v>398382</v>
      </c>
      <c r="E1820" s="5" t="s">
        <v>89</v>
      </c>
      <c r="H1820" s="9">
        <v>197.96</v>
      </c>
      <c r="I1820" s="5" t="s">
        <v>28</v>
      </c>
      <c r="J1820" s="5" t="s">
        <v>91</v>
      </c>
    </row>
    <row r="1821" spans="1:10">
      <c r="A1821" s="5" t="s">
        <v>955</v>
      </c>
      <c r="B1821" s="6">
        <v>44952.899885381943</v>
      </c>
      <c r="C1821" s="5" t="s">
        <v>70</v>
      </c>
      <c r="D1821" s="7">
        <v>35535</v>
      </c>
      <c r="E1821" s="5" t="s">
        <v>89</v>
      </c>
      <c r="H1821" s="9">
        <v>1457.2</v>
      </c>
      <c r="I1821" s="5" t="s">
        <v>28</v>
      </c>
      <c r="J1821" s="5" t="s">
        <v>91</v>
      </c>
    </row>
    <row r="1822" spans="1:10">
      <c r="A1822" s="5" t="s">
        <v>955</v>
      </c>
      <c r="B1822" s="6">
        <v>44952.899885381943</v>
      </c>
      <c r="C1822" s="5" t="s">
        <v>70</v>
      </c>
      <c r="D1822" s="15">
        <v>45133132592</v>
      </c>
      <c r="E1822" s="5" t="s">
        <v>83</v>
      </c>
      <c r="H1822" s="9">
        <v>1466.4</v>
      </c>
      <c r="I1822" s="5" t="s">
        <v>28</v>
      </c>
      <c r="J1822" s="5" t="s">
        <v>91</v>
      </c>
    </row>
    <row r="1823" spans="1:10">
      <c r="A1823" s="5" t="s">
        <v>955</v>
      </c>
      <c r="B1823" s="6">
        <v>44952.899885381943</v>
      </c>
      <c r="C1823" s="5" t="s">
        <v>70</v>
      </c>
      <c r="D1823" s="15">
        <v>45173192806</v>
      </c>
      <c r="E1823" s="5" t="s">
        <v>83</v>
      </c>
      <c r="H1823" s="9">
        <v>395.92</v>
      </c>
      <c r="I1823" s="5" t="s">
        <v>28</v>
      </c>
      <c r="J1823" s="5" t="s">
        <v>91</v>
      </c>
    </row>
    <row r="1824" spans="1:10">
      <c r="A1824" s="5" t="s">
        <v>955</v>
      </c>
      <c r="B1824" s="6">
        <v>44952.899885381943</v>
      </c>
      <c r="C1824" s="5" t="s">
        <v>70</v>
      </c>
      <c r="D1824" s="15">
        <v>52216868361</v>
      </c>
      <c r="E1824" s="5" t="s">
        <v>83</v>
      </c>
      <c r="H1824" s="9">
        <v>752.8</v>
      </c>
      <c r="I1824" s="5" t="s">
        <v>28</v>
      </c>
      <c r="J1824" s="5" t="s">
        <v>91</v>
      </c>
    </row>
    <row r="1825" spans="1:10">
      <c r="A1825" s="5" t="s">
        <v>955</v>
      </c>
      <c r="B1825" s="6">
        <v>44952.899885381943</v>
      </c>
      <c r="C1825" s="5" t="s">
        <v>70</v>
      </c>
      <c r="D1825" s="15">
        <v>45173193447</v>
      </c>
      <c r="E1825" s="5" t="s">
        <v>83</v>
      </c>
      <c r="H1825" s="9">
        <v>99770.61</v>
      </c>
      <c r="I1825" s="5" t="s">
        <v>28</v>
      </c>
      <c r="J1825" s="5" t="s">
        <v>87</v>
      </c>
    </row>
    <row r="1826" spans="1:10">
      <c r="A1826" s="5" t="s">
        <v>955</v>
      </c>
      <c r="B1826" s="6">
        <v>44952.899885381943</v>
      </c>
      <c r="C1826" s="5" t="s">
        <v>70</v>
      </c>
      <c r="D1826" s="15">
        <v>45173193447</v>
      </c>
      <c r="E1826" s="5" t="s">
        <v>83</v>
      </c>
      <c r="H1826" s="9">
        <v>229.39</v>
      </c>
      <c r="I1826" s="5" t="s">
        <v>28</v>
      </c>
      <c r="J1826" s="5" t="s">
        <v>87</v>
      </c>
    </row>
    <row r="1827" spans="1:10">
      <c r="A1827" s="5" t="s">
        <v>955</v>
      </c>
      <c r="B1827" s="6">
        <v>44952.899885381943</v>
      </c>
      <c r="C1827" s="5" t="s">
        <v>70</v>
      </c>
      <c r="D1827" s="7">
        <v>645354</v>
      </c>
      <c r="E1827" s="5" t="s">
        <v>88</v>
      </c>
      <c r="H1827" s="9">
        <v>1798</v>
      </c>
      <c r="I1827" s="5" t="s">
        <v>28</v>
      </c>
      <c r="J1827" s="5" t="s">
        <v>91</v>
      </c>
    </row>
    <row r="1828" spans="1:10">
      <c r="A1828" s="5" t="s">
        <v>955</v>
      </c>
      <c r="B1828" s="6">
        <v>44952.899885381943</v>
      </c>
      <c r="C1828" s="5" t="s">
        <v>70</v>
      </c>
      <c r="D1828" s="7">
        <v>83674</v>
      </c>
      <c r="E1828" s="5" t="s">
        <v>89</v>
      </c>
      <c r="H1828" s="9">
        <v>1009</v>
      </c>
      <c r="I1828" s="5" t="s">
        <v>28</v>
      </c>
      <c r="J1828" s="5" t="s">
        <v>91</v>
      </c>
    </row>
    <row r="1829" spans="1:10">
      <c r="A1829" s="5" t="s">
        <v>955</v>
      </c>
      <c r="B1829" s="6">
        <v>44952.899885381943</v>
      </c>
      <c r="C1829" s="5" t="s">
        <v>70</v>
      </c>
      <c r="D1829" s="7">
        <v>142711</v>
      </c>
      <c r="E1829" s="5" t="s">
        <v>89</v>
      </c>
      <c r="H1829" s="9">
        <v>1401.6</v>
      </c>
      <c r="I1829" s="5" t="s">
        <v>28</v>
      </c>
      <c r="J1829" s="5" t="s">
        <v>91</v>
      </c>
    </row>
    <row r="1830" spans="1:10">
      <c r="A1830" s="5" t="s">
        <v>955</v>
      </c>
      <c r="B1830" s="6">
        <v>44952.899885381943</v>
      </c>
      <c r="C1830" s="5" t="s">
        <v>70</v>
      </c>
      <c r="D1830" s="7">
        <v>178729</v>
      </c>
      <c r="E1830" s="5" t="s">
        <v>89</v>
      </c>
      <c r="H1830" s="9">
        <v>116.38</v>
      </c>
      <c r="I1830" s="5" t="s">
        <v>28</v>
      </c>
      <c r="J1830" s="5" t="s">
        <v>91</v>
      </c>
    </row>
    <row r="1831" spans="1:10">
      <c r="A1831" s="5" t="s">
        <v>955</v>
      </c>
      <c r="B1831" s="6">
        <v>44952.899885381943</v>
      </c>
      <c r="C1831" s="5" t="s">
        <v>70</v>
      </c>
      <c r="D1831" s="15">
        <v>45153126742</v>
      </c>
      <c r="E1831" s="5" t="s">
        <v>83</v>
      </c>
      <c r="H1831" s="9">
        <v>3731.4</v>
      </c>
      <c r="I1831" s="5" t="s">
        <v>28</v>
      </c>
      <c r="J1831" s="5" t="s">
        <v>80</v>
      </c>
    </row>
    <row r="1832" spans="1:10">
      <c r="A1832" s="5" t="s">
        <v>955</v>
      </c>
      <c r="B1832" s="6">
        <v>44952.899885381943</v>
      </c>
      <c r="C1832" s="5" t="s">
        <v>70</v>
      </c>
      <c r="D1832" s="7">
        <v>182952</v>
      </c>
      <c r="E1832" s="5" t="s">
        <v>89</v>
      </c>
      <c r="H1832" s="9">
        <v>421.8</v>
      </c>
      <c r="I1832" s="5" t="s">
        <v>28</v>
      </c>
      <c r="J1832" s="5" t="s">
        <v>91</v>
      </c>
    </row>
    <row r="1833" spans="1:10">
      <c r="A1833" s="5" t="s">
        <v>955</v>
      </c>
      <c r="B1833" s="6">
        <v>44952.899885381943</v>
      </c>
      <c r="C1833" s="5" t="s">
        <v>70</v>
      </c>
      <c r="D1833" s="7">
        <v>37127</v>
      </c>
      <c r="E1833" s="5" t="s">
        <v>89</v>
      </c>
      <c r="H1833" s="9">
        <v>43527.72</v>
      </c>
      <c r="I1833" s="5" t="s">
        <v>28</v>
      </c>
      <c r="J1833" s="5" t="s">
        <v>80</v>
      </c>
    </row>
    <row r="1834" spans="1:10">
      <c r="A1834" s="5" t="s">
        <v>955</v>
      </c>
      <c r="B1834" s="6">
        <v>44952.899885381943</v>
      </c>
      <c r="C1834" s="5" t="s">
        <v>70</v>
      </c>
      <c r="D1834" s="7">
        <v>221459</v>
      </c>
      <c r="E1834" s="5" t="s">
        <v>89</v>
      </c>
      <c r="H1834" s="9">
        <v>160.25</v>
      </c>
      <c r="I1834" s="5" t="s">
        <v>28</v>
      </c>
      <c r="J1834" s="5" t="s">
        <v>91</v>
      </c>
    </row>
    <row r="1835" spans="1:10">
      <c r="A1835" s="5" t="s">
        <v>955</v>
      </c>
      <c r="B1835" s="6">
        <v>44952.899885381943</v>
      </c>
      <c r="C1835" s="5" t="s">
        <v>70</v>
      </c>
      <c r="D1835" s="7">
        <v>37158</v>
      </c>
      <c r="E1835" s="5" t="s">
        <v>89</v>
      </c>
      <c r="H1835" s="9">
        <v>31149.279999999999</v>
      </c>
      <c r="I1835" s="5" t="s">
        <v>28</v>
      </c>
      <c r="J1835" s="5" t="s">
        <v>80</v>
      </c>
    </row>
    <row r="1836" spans="1:10">
      <c r="A1836" s="5" t="s">
        <v>955</v>
      </c>
      <c r="B1836" s="6">
        <v>44952.899885381943</v>
      </c>
      <c r="C1836" s="5" t="s">
        <v>70</v>
      </c>
      <c r="D1836" s="7">
        <v>227539</v>
      </c>
      <c r="E1836" s="5" t="s">
        <v>89</v>
      </c>
      <c r="H1836" s="9">
        <v>1173.31</v>
      </c>
      <c r="I1836" s="5" t="s">
        <v>28</v>
      </c>
      <c r="J1836" s="5" t="s">
        <v>91</v>
      </c>
    </row>
    <row r="1837" spans="1:10">
      <c r="A1837" s="5" t="s">
        <v>955</v>
      </c>
      <c r="B1837" s="6">
        <v>44952.899885381943</v>
      </c>
      <c r="C1837" s="5" t="s">
        <v>70</v>
      </c>
      <c r="D1837" s="7">
        <v>228290</v>
      </c>
      <c r="E1837" s="5" t="s">
        <v>89</v>
      </c>
      <c r="H1837" s="9">
        <v>870.38</v>
      </c>
      <c r="I1837" s="5" t="s">
        <v>28</v>
      </c>
      <c r="J1837" s="5" t="s">
        <v>91</v>
      </c>
    </row>
    <row r="1838" spans="1:10">
      <c r="A1838" s="5" t="s">
        <v>955</v>
      </c>
      <c r="B1838" s="6">
        <v>44952.899885381943</v>
      </c>
      <c r="C1838" s="5" t="s">
        <v>70</v>
      </c>
      <c r="D1838" s="15">
        <v>51217516299</v>
      </c>
      <c r="E1838" s="5" t="s">
        <v>83</v>
      </c>
      <c r="H1838" s="9">
        <v>1037.2</v>
      </c>
      <c r="I1838" s="5" t="s">
        <v>28</v>
      </c>
      <c r="J1838" s="5" t="s">
        <v>80</v>
      </c>
    </row>
    <row r="1839" spans="1:10">
      <c r="A1839" s="5" t="s">
        <v>955</v>
      </c>
      <c r="B1839" s="6">
        <v>44952.899885381943</v>
      </c>
      <c r="C1839" s="5" t="s">
        <v>70</v>
      </c>
      <c r="D1839" s="7">
        <v>255441</v>
      </c>
      <c r="E1839" s="5" t="s">
        <v>89</v>
      </c>
      <c r="H1839" s="9">
        <v>207.27</v>
      </c>
      <c r="I1839" s="5" t="s">
        <v>28</v>
      </c>
      <c r="J1839" s="5" t="s">
        <v>91</v>
      </c>
    </row>
    <row r="1840" spans="1:10">
      <c r="A1840" s="5" t="s">
        <v>955</v>
      </c>
      <c r="B1840" s="6">
        <v>44952.899885381943</v>
      </c>
      <c r="C1840" s="5" t="s">
        <v>70</v>
      </c>
      <c r="D1840" s="7">
        <v>273077</v>
      </c>
      <c r="E1840" s="5" t="s">
        <v>89</v>
      </c>
      <c r="H1840" s="9">
        <v>247.45</v>
      </c>
      <c r="I1840" s="5" t="s">
        <v>28</v>
      </c>
      <c r="J1840" s="5" t="s">
        <v>91</v>
      </c>
    </row>
    <row r="1841" spans="1:10">
      <c r="A1841" s="5" t="s">
        <v>955</v>
      </c>
      <c r="B1841" s="6">
        <v>44952.899885381943</v>
      </c>
      <c r="C1841" s="5" t="s">
        <v>70</v>
      </c>
      <c r="D1841" s="15">
        <v>45163219023</v>
      </c>
      <c r="E1841" s="5" t="s">
        <v>83</v>
      </c>
      <c r="H1841" s="9">
        <v>310.7</v>
      </c>
      <c r="I1841" s="5" t="s">
        <v>28</v>
      </c>
      <c r="J1841" s="5" t="s">
        <v>91</v>
      </c>
    </row>
    <row r="1842" spans="1:10">
      <c r="A1842" s="5" t="s">
        <v>955</v>
      </c>
      <c r="B1842" s="6">
        <v>44952.899885381943</v>
      </c>
      <c r="C1842" s="5" t="s">
        <v>70</v>
      </c>
      <c r="D1842" s="15">
        <v>45133132297</v>
      </c>
      <c r="E1842" s="5" t="s">
        <v>83</v>
      </c>
      <c r="H1842" s="9">
        <v>14331.1</v>
      </c>
      <c r="I1842" s="5" t="s">
        <v>28</v>
      </c>
      <c r="J1842" s="5" t="s">
        <v>80</v>
      </c>
    </row>
    <row r="1843" spans="1:10">
      <c r="A1843" s="5" t="s">
        <v>955</v>
      </c>
      <c r="B1843" s="6">
        <v>44952.899885381943</v>
      </c>
      <c r="C1843" s="5" t="s">
        <v>70</v>
      </c>
      <c r="D1843" s="15">
        <v>45133131227</v>
      </c>
      <c r="E1843" s="5" t="s">
        <v>83</v>
      </c>
      <c r="H1843" s="9">
        <v>30</v>
      </c>
      <c r="I1843" s="5" t="s">
        <v>28</v>
      </c>
      <c r="J1843" s="5" t="s">
        <v>91</v>
      </c>
    </row>
    <row r="1844" spans="1:10">
      <c r="A1844" s="5" t="s">
        <v>955</v>
      </c>
      <c r="B1844" s="6">
        <v>44952.899885381943</v>
      </c>
      <c r="C1844" s="5" t="s">
        <v>70</v>
      </c>
      <c r="D1844" s="15">
        <v>52716700022</v>
      </c>
      <c r="E1844" s="5" t="s">
        <v>83</v>
      </c>
      <c r="H1844" s="9">
        <v>402</v>
      </c>
      <c r="I1844" s="5" t="s">
        <v>28</v>
      </c>
      <c r="J1844" s="5" t="s">
        <v>80</v>
      </c>
    </row>
    <row r="1845" spans="1:10">
      <c r="A1845" s="5" t="s">
        <v>955</v>
      </c>
      <c r="B1845" s="6">
        <v>44952.899885381943</v>
      </c>
      <c r="C1845" s="5" t="s">
        <v>70</v>
      </c>
      <c r="D1845" s="15">
        <v>45153124946</v>
      </c>
      <c r="E1845" s="5" t="s">
        <v>83</v>
      </c>
      <c r="H1845" s="9">
        <v>198.98</v>
      </c>
      <c r="I1845" s="5" t="s">
        <v>28</v>
      </c>
      <c r="J1845" s="5" t="s">
        <v>91</v>
      </c>
    </row>
    <row r="1846" spans="1:10">
      <c r="A1846" s="5" t="s">
        <v>955</v>
      </c>
      <c r="B1846" s="6">
        <v>44952.899885381943</v>
      </c>
      <c r="C1846" s="5" t="s">
        <v>70</v>
      </c>
      <c r="D1846" s="15">
        <v>45133131292</v>
      </c>
      <c r="E1846" s="5" t="s">
        <v>83</v>
      </c>
      <c r="H1846" s="9">
        <v>1104.94</v>
      </c>
      <c r="I1846" s="5" t="s">
        <v>28</v>
      </c>
      <c r="J1846" s="5" t="s">
        <v>91</v>
      </c>
    </row>
    <row r="1847" spans="1:10">
      <c r="A1847" s="5" t="s">
        <v>955</v>
      </c>
      <c r="B1847" s="6">
        <v>44952.899885381943</v>
      </c>
      <c r="C1847" s="5" t="s">
        <v>70</v>
      </c>
      <c r="D1847" s="15">
        <v>45133132280</v>
      </c>
      <c r="E1847" s="5" t="s">
        <v>83</v>
      </c>
      <c r="H1847" s="9">
        <v>195</v>
      </c>
      <c r="I1847" s="5" t="s">
        <v>28</v>
      </c>
      <c r="J1847" s="5" t="s">
        <v>91</v>
      </c>
    </row>
    <row r="1848" spans="1:10">
      <c r="A1848" s="5" t="s">
        <v>955</v>
      </c>
      <c r="B1848" s="6">
        <v>44952.899885381943</v>
      </c>
      <c r="C1848" s="5" t="s">
        <v>70</v>
      </c>
      <c r="D1848" s="15">
        <v>52516734182</v>
      </c>
      <c r="E1848" s="5" t="s">
        <v>83</v>
      </c>
      <c r="H1848" s="9">
        <v>339</v>
      </c>
      <c r="I1848" s="5" t="s">
        <v>28</v>
      </c>
      <c r="J1848" s="5" t="s">
        <v>91</v>
      </c>
    </row>
    <row r="1849" spans="1:10">
      <c r="A1849" s="5" t="s">
        <v>955</v>
      </c>
      <c r="B1849" s="6">
        <v>44952.899885381943</v>
      </c>
      <c r="C1849" s="5" t="s">
        <v>70</v>
      </c>
      <c r="D1849" s="15">
        <v>51317395829</v>
      </c>
      <c r="E1849" s="5" t="s">
        <v>83</v>
      </c>
      <c r="H1849" s="9">
        <v>491.62</v>
      </c>
      <c r="I1849" s="5" t="s">
        <v>28</v>
      </c>
      <c r="J1849" s="5" t="s">
        <v>91</v>
      </c>
    </row>
    <row r="1850" spans="1:10">
      <c r="A1850" s="5" t="s">
        <v>955</v>
      </c>
      <c r="B1850" s="6">
        <v>44952.899885381943</v>
      </c>
      <c r="C1850" s="5" t="s">
        <v>70</v>
      </c>
      <c r="D1850" s="15">
        <v>45143500145</v>
      </c>
      <c r="E1850" s="5" t="s">
        <v>83</v>
      </c>
      <c r="H1850" s="9">
        <v>405.89</v>
      </c>
      <c r="I1850" s="5" t="s">
        <v>28</v>
      </c>
      <c r="J1850" s="5" t="s">
        <v>91</v>
      </c>
    </row>
    <row r="1851" spans="1:10">
      <c r="A1851" s="5" t="s">
        <v>955</v>
      </c>
      <c r="B1851" s="6">
        <v>44952.899885381943</v>
      </c>
      <c r="C1851" s="5" t="s">
        <v>70</v>
      </c>
      <c r="D1851" s="15">
        <v>295401006840007</v>
      </c>
      <c r="E1851" s="5" t="s">
        <v>85</v>
      </c>
      <c r="H1851" s="9">
        <v>57247.25</v>
      </c>
      <c r="I1851" s="5" t="s">
        <v>28</v>
      </c>
      <c r="J1851" s="8" t="s">
        <v>92</v>
      </c>
    </row>
    <row r="1852" spans="1:10">
      <c r="A1852" s="5" t="s">
        <v>955</v>
      </c>
      <c r="B1852" s="6">
        <v>44952.899885381943</v>
      </c>
      <c r="C1852" s="5" t="s">
        <v>70</v>
      </c>
      <c r="D1852" s="7">
        <v>184412</v>
      </c>
      <c r="E1852" s="5" t="s">
        <v>88</v>
      </c>
      <c r="H1852" s="9">
        <v>209181.4</v>
      </c>
      <c r="I1852" s="5" t="s">
        <v>28</v>
      </c>
      <c r="J1852" s="5" t="s">
        <v>87</v>
      </c>
    </row>
    <row r="1853" spans="1:10">
      <c r="A1853" s="5" t="s">
        <v>955</v>
      </c>
      <c r="B1853" s="6">
        <v>44952.899885381943</v>
      </c>
      <c r="C1853" s="5" t="s">
        <v>70</v>
      </c>
      <c r="D1853" s="7">
        <v>184345</v>
      </c>
      <c r="E1853" s="5" t="s">
        <v>93</v>
      </c>
      <c r="H1853" s="9">
        <v>2923.2</v>
      </c>
      <c r="I1853" s="5" t="s">
        <v>28</v>
      </c>
      <c r="J1853" s="5" t="s">
        <v>87</v>
      </c>
    </row>
    <row r="1854" spans="1:10">
      <c r="A1854" s="5" t="s">
        <v>955</v>
      </c>
      <c r="B1854" s="6">
        <v>44952.899885381943</v>
      </c>
      <c r="C1854" s="5" t="s">
        <v>70</v>
      </c>
      <c r="D1854" s="7"/>
      <c r="E1854" s="8"/>
      <c r="F1854" s="9">
        <v>4383.6000000000004</v>
      </c>
      <c r="I1854" s="10" t="s">
        <v>9</v>
      </c>
      <c r="J1854" s="8" t="s">
        <v>236</v>
      </c>
    </row>
    <row r="1855" spans="1:10">
      <c r="A1855" s="5" t="s">
        <v>955</v>
      </c>
      <c r="B1855" s="6">
        <v>44952.899885381943</v>
      </c>
      <c r="C1855" s="5" t="s">
        <v>70</v>
      </c>
      <c r="D1855" s="7"/>
      <c r="E1855" s="8"/>
      <c r="F1855" s="9">
        <v>45976.2</v>
      </c>
      <c r="I1855" s="10" t="s">
        <v>9</v>
      </c>
      <c r="J1855" s="8" t="s">
        <v>956</v>
      </c>
    </row>
    <row r="1856" spans="1:10">
      <c r="A1856" s="5" t="s">
        <v>955</v>
      </c>
      <c r="B1856" s="6">
        <v>44952.899885381943</v>
      </c>
      <c r="C1856" s="5" t="s">
        <v>70</v>
      </c>
      <c r="D1856" s="7"/>
      <c r="E1856" s="8"/>
      <c r="F1856" s="9">
        <v>16025.2</v>
      </c>
      <c r="I1856" s="10" t="s">
        <v>9</v>
      </c>
      <c r="J1856" s="8" t="s">
        <v>71</v>
      </c>
    </row>
    <row r="1857" spans="1:10">
      <c r="A1857" s="5" t="s">
        <v>955</v>
      </c>
      <c r="B1857" s="6">
        <v>44952.899885381943</v>
      </c>
      <c r="C1857" s="5" t="s">
        <v>70</v>
      </c>
      <c r="D1857" s="7"/>
      <c r="E1857" s="8"/>
      <c r="F1857" s="9">
        <v>4840.3</v>
      </c>
      <c r="I1857" s="10" t="s">
        <v>9</v>
      </c>
      <c r="J1857" s="5" t="s">
        <v>96</v>
      </c>
    </row>
    <row r="1858" spans="1:10">
      <c r="A1858" s="5" t="s">
        <v>955</v>
      </c>
      <c r="B1858" s="6">
        <v>44952.899885381943</v>
      </c>
      <c r="C1858" s="5" t="s">
        <v>70</v>
      </c>
      <c r="D1858" s="7"/>
      <c r="E1858" s="8"/>
      <c r="F1858" s="9">
        <v>18563.7</v>
      </c>
      <c r="I1858" s="10" t="s">
        <v>9</v>
      </c>
      <c r="J1858" s="8" t="s">
        <v>97</v>
      </c>
    </row>
    <row r="1859" spans="1:10">
      <c r="A1859" s="5" t="s">
        <v>955</v>
      </c>
      <c r="B1859" s="6">
        <v>44952.899885381943</v>
      </c>
      <c r="C1859" s="5" t="s">
        <v>70</v>
      </c>
      <c r="D1859" s="7"/>
      <c r="E1859" s="8"/>
      <c r="F1859" s="9">
        <v>7590.7</v>
      </c>
      <c r="I1859" s="10" t="s">
        <v>9</v>
      </c>
      <c r="J1859" s="5" t="s">
        <v>98</v>
      </c>
    </row>
    <row r="1860" spans="1:10">
      <c r="A1860" s="5" t="s">
        <v>955</v>
      </c>
      <c r="B1860" s="6">
        <v>44952.899885381943</v>
      </c>
      <c r="C1860" s="5" t="s">
        <v>70</v>
      </c>
      <c r="D1860" s="7"/>
      <c r="E1860" s="8"/>
      <c r="F1860" s="9">
        <v>437412.1</v>
      </c>
      <c r="I1860" s="10" t="s">
        <v>9</v>
      </c>
      <c r="J1860" s="5" t="s">
        <v>86</v>
      </c>
    </row>
    <row r="1861" spans="1:10">
      <c r="A1861" s="5" t="s">
        <v>955</v>
      </c>
      <c r="B1861" s="6">
        <v>44952.899885381943</v>
      </c>
      <c r="C1861" s="5" t="s">
        <v>70</v>
      </c>
      <c r="D1861" s="7"/>
      <c r="E1861" s="8"/>
      <c r="F1861" s="9">
        <v>24118.799999999999</v>
      </c>
      <c r="I1861" s="10" t="s">
        <v>9</v>
      </c>
      <c r="J1861" s="8" t="s">
        <v>237</v>
      </c>
    </row>
    <row r="1862" spans="1:10">
      <c r="A1862" s="5" t="s">
        <v>955</v>
      </c>
      <c r="B1862" s="6">
        <v>44952.899885381943</v>
      </c>
      <c r="C1862" s="5" t="s">
        <v>70</v>
      </c>
      <c r="D1862" s="7"/>
      <c r="E1862" s="8"/>
      <c r="F1862" s="9">
        <v>134157.29999999999</v>
      </c>
      <c r="I1862" s="10" t="s">
        <v>9</v>
      </c>
      <c r="J1862" s="5" t="s">
        <v>80</v>
      </c>
    </row>
    <row r="1863" spans="1:10">
      <c r="A1863" s="5" t="s">
        <v>955</v>
      </c>
      <c r="B1863" s="6">
        <v>44952.899885381943</v>
      </c>
      <c r="C1863" s="5" t="s">
        <v>70</v>
      </c>
      <c r="D1863" s="7"/>
      <c r="E1863" s="8"/>
      <c r="F1863" s="9">
        <v>1520.5</v>
      </c>
      <c r="I1863" s="10" t="s">
        <v>9</v>
      </c>
      <c r="J1863" s="8" t="s">
        <v>73</v>
      </c>
    </row>
    <row r="1864" spans="1:10">
      <c r="A1864" s="5" t="s">
        <v>955</v>
      </c>
      <c r="B1864" s="6">
        <v>44952.899885381943</v>
      </c>
      <c r="C1864" s="5" t="s">
        <v>70</v>
      </c>
      <c r="D1864" s="7"/>
      <c r="E1864" s="8"/>
      <c r="F1864" s="9">
        <v>5909.6</v>
      </c>
      <c r="I1864" s="10" t="s">
        <v>9</v>
      </c>
      <c r="J1864" s="8" t="s">
        <v>74</v>
      </c>
    </row>
    <row r="1865" spans="1:10">
      <c r="A1865" s="5" t="s">
        <v>955</v>
      </c>
      <c r="B1865" s="6">
        <v>44952.899885381943</v>
      </c>
      <c r="C1865" s="5" t="s">
        <v>70</v>
      </c>
      <c r="D1865" s="7"/>
      <c r="E1865" s="8"/>
      <c r="F1865" s="9">
        <v>1994.5</v>
      </c>
      <c r="I1865" s="10" t="s">
        <v>9</v>
      </c>
      <c r="J1865" s="8" t="s">
        <v>75</v>
      </c>
    </row>
    <row r="1866" spans="1:10">
      <c r="A1866" s="5" t="s">
        <v>955</v>
      </c>
      <c r="B1866" s="6">
        <v>44952.899885381943</v>
      </c>
      <c r="C1866" s="5" t="s">
        <v>70</v>
      </c>
      <c r="D1866" s="7"/>
      <c r="E1866" s="8"/>
      <c r="F1866" s="9">
        <v>9645.1</v>
      </c>
      <c r="I1866" s="10" t="s">
        <v>9</v>
      </c>
      <c r="J1866" s="8" t="s">
        <v>94</v>
      </c>
    </row>
    <row r="1867" spans="1:10">
      <c r="A1867" s="5" t="s">
        <v>955</v>
      </c>
      <c r="B1867" s="6">
        <v>44952.899885381943</v>
      </c>
      <c r="C1867" s="5" t="s">
        <v>70</v>
      </c>
      <c r="D1867" s="7"/>
      <c r="E1867" s="8"/>
      <c r="F1867" s="9">
        <v>30573.4</v>
      </c>
      <c r="I1867" s="10" t="s">
        <v>9</v>
      </c>
      <c r="J1867" s="8" t="s">
        <v>240</v>
      </c>
    </row>
    <row r="1868" spans="1:10">
      <c r="A1868" s="5" t="s">
        <v>955</v>
      </c>
      <c r="B1868" s="6">
        <v>44952.899885381943</v>
      </c>
      <c r="C1868" s="5" t="s">
        <v>70</v>
      </c>
      <c r="D1868" s="7"/>
      <c r="E1868" s="8"/>
      <c r="F1868" s="9">
        <v>7343.7</v>
      </c>
      <c r="I1868" s="10" t="s">
        <v>9</v>
      </c>
      <c r="J1868" s="8" t="s">
        <v>100</v>
      </c>
    </row>
    <row r="1869" spans="1:10">
      <c r="A1869" s="5" t="s">
        <v>955</v>
      </c>
      <c r="B1869" s="6">
        <v>44952.899885381943</v>
      </c>
      <c r="C1869" s="5" t="s">
        <v>70</v>
      </c>
      <c r="D1869" s="7"/>
      <c r="E1869" s="8"/>
      <c r="F1869" s="9">
        <v>6870.4</v>
      </c>
      <c r="I1869" s="10" t="s">
        <v>9</v>
      </c>
      <c r="J1869" s="8" t="s">
        <v>76</v>
      </c>
    </row>
    <row r="1870" spans="1:10">
      <c r="A1870" s="5" t="s">
        <v>955</v>
      </c>
      <c r="B1870" s="6">
        <v>44952.899885381943</v>
      </c>
      <c r="C1870" s="5" t="s">
        <v>70</v>
      </c>
      <c r="D1870" s="7"/>
      <c r="E1870" s="8"/>
      <c r="F1870" s="9">
        <v>7488.4</v>
      </c>
      <c r="I1870" s="10" t="s">
        <v>9</v>
      </c>
      <c r="J1870" s="8" t="s">
        <v>101</v>
      </c>
    </row>
    <row r="1871" spans="1:10">
      <c r="A1871" s="5" t="s">
        <v>955</v>
      </c>
      <c r="B1871" s="6">
        <v>44952.899885381943</v>
      </c>
      <c r="C1871" s="5" t="s">
        <v>70</v>
      </c>
      <c r="D1871" s="7"/>
      <c r="E1871" s="8"/>
      <c r="F1871" s="9">
        <v>1508.5</v>
      </c>
      <c r="I1871" s="10" t="s">
        <v>9</v>
      </c>
      <c r="J1871" s="8" t="s">
        <v>102</v>
      </c>
    </row>
    <row r="1872" spans="1:10">
      <c r="A1872" s="5" t="s">
        <v>955</v>
      </c>
      <c r="B1872" s="6">
        <v>44952.899885381943</v>
      </c>
      <c r="C1872" s="5" t="s">
        <v>70</v>
      </c>
      <c r="D1872" s="7"/>
      <c r="E1872" s="8"/>
      <c r="F1872" s="9">
        <v>9387.7999999999993</v>
      </c>
      <c r="I1872" s="10" t="s">
        <v>9</v>
      </c>
      <c r="J1872" s="8" t="s">
        <v>104</v>
      </c>
    </row>
    <row r="1873" spans="1:10">
      <c r="A1873" s="5" t="s">
        <v>955</v>
      </c>
      <c r="B1873" s="6">
        <v>44952.899885381943</v>
      </c>
      <c r="C1873" s="5" t="s">
        <v>70</v>
      </c>
      <c r="D1873" s="7"/>
      <c r="E1873" s="8"/>
      <c r="F1873" s="9">
        <v>15390.3</v>
      </c>
      <c r="I1873" s="10" t="s">
        <v>9</v>
      </c>
      <c r="J1873" s="8" t="s">
        <v>385</v>
      </c>
    </row>
    <row r="1874" spans="1:10">
      <c r="A1874" s="5" t="s">
        <v>955</v>
      </c>
      <c r="B1874" s="6">
        <v>44952.899885381943</v>
      </c>
      <c r="C1874" s="5" t="s">
        <v>70</v>
      </c>
      <c r="D1874" s="7"/>
      <c r="E1874" s="8"/>
      <c r="F1874" s="9">
        <v>7482</v>
      </c>
      <c r="I1874" s="10" t="s">
        <v>9</v>
      </c>
      <c r="J1874" s="8" t="s">
        <v>242</v>
      </c>
    </row>
    <row r="1875" spans="1:10">
      <c r="A1875" s="5" t="s">
        <v>955</v>
      </c>
      <c r="B1875" s="6">
        <v>44952.899885381943</v>
      </c>
      <c r="C1875" s="5" t="s">
        <v>70</v>
      </c>
      <c r="D1875" s="7"/>
      <c r="E1875" s="8"/>
      <c r="F1875" s="9">
        <v>17966</v>
      </c>
      <c r="I1875" s="10" t="s">
        <v>9</v>
      </c>
      <c r="J1875" s="8" t="s">
        <v>106</v>
      </c>
    </row>
    <row r="1876" spans="1:10">
      <c r="A1876" s="11" t="s">
        <v>22</v>
      </c>
      <c r="B1876" s="3"/>
      <c r="C1876" s="3"/>
      <c r="D1876" s="19">
        <f>792196.5+55332</f>
        <v>847528.5</v>
      </c>
      <c r="E1876" s="8"/>
      <c r="F1876" s="12">
        <f>SUM(F1745:G1875)</f>
        <v>847528.50000000012</v>
      </c>
      <c r="H1876" s="9"/>
      <c r="I1876" s="10"/>
      <c r="J1876" s="5"/>
    </row>
    <row r="1877" spans="1:10">
      <c r="A1877" s="13" t="s">
        <v>23</v>
      </c>
      <c r="B1877" s="13" t="s">
        <v>24</v>
      </c>
      <c r="C1877" s="13" t="s">
        <v>25</v>
      </c>
      <c r="D1877" s="7"/>
      <c r="E1877" s="8"/>
      <c r="H1877" s="9"/>
      <c r="I1877" s="10"/>
      <c r="J1877" s="5"/>
    </row>
    <row r="1878" spans="1:10" ht="15.75">
      <c r="D1878" s="14">
        <v>112672140</v>
      </c>
    </row>
    <row r="1879" spans="1:10" ht="15.75">
      <c r="D1879" s="14">
        <v>112672203</v>
      </c>
    </row>
    <row r="1881" spans="1:10">
      <c r="A1881" s="1" t="s">
        <v>0</v>
      </c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1:10">
      <c r="A1882" s="3" t="s">
        <v>985</v>
      </c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1:10">
      <c r="A1883" s="95" t="s">
        <v>0</v>
      </c>
      <c r="B1883" s="95" t="s">
        <v>2</v>
      </c>
      <c r="C1883" s="95" t="s">
        <v>3</v>
      </c>
      <c r="D1883" s="95" t="s">
        <v>4</v>
      </c>
      <c r="E1883" s="95" t="s">
        <v>5</v>
      </c>
      <c r="F1883" s="97" t="s">
        <v>6</v>
      </c>
      <c r="G1883" s="98"/>
      <c r="H1883" s="99"/>
      <c r="I1883" s="95" t="s">
        <v>7</v>
      </c>
      <c r="J1883" s="95" t="s">
        <v>8</v>
      </c>
    </row>
    <row r="1884" spans="1:10">
      <c r="A1884" s="96"/>
      <c r="B1884" s="96"/>
      <c r="C1884" s="96"/>
      <c r="D1884" s="96"/>
      <c r="E1884" s="96"/>
      <c r="F1884" s="4" t="s">
        <v>9</v>
      </c>
      <c r="G1884" s="4" t="s">
        <v>10</v>
      </c>
      <c r="H1884" s="4" t="s">
        <v>11</v>
      </c>
      <c r="I1884" s="96"/>
      <c r="J1884" s="96"/>
    </row>
    <row r="1885" spans="1:10">
      <c r="A1885" s="5" t="s">
        <v>1006</v>
      </c>
      <c r="B1885" s="6">
        <v>44953.397342094904</v>
      </c>
      <c r="C1885" s="5" t="s">
        <v>70</v>
      </c>
      <c r="D1885" s="10"/>
      <c r="E1885" s="8"/>
      <c r="G1885" s="9">
        <v>600.54</v>
      </c>
      <c r="I1885" s="10" t="s">
        <v>10</v>
      </c>
      <c r="J1885" s="8" t="s">
        <v>103</v>
      </c>
    </row>
    <row r="1886" spans="1:10">
      <c r="A1886" s="5" t="s">
        <v>1006</v>
      </c>
      <c r="B1886" s="6">
        <v>44953.397342094904</v>
      </c>
      <c r="C1886" s="5" t="s">
        <v>70</v>
      </c>
      <c r="D1886" s="10"/>
      <c r="E1886" s="8"/>
      <c r="F1886" s="9">
        <v>25817.4</v>
      </c>
      <c r="I1886" s="10" t="s">
        <v>9</v>
      </c>
      <c r="J1886" s="5" t="s">
        <v>72</v>
      </c>
    </row>
    <row r="1887" spans="1:10">
      <c r="A1887" s="5" t="s">
        <v>1006</v>
      </c>
      <c r="B1887" s="6">
        <v>44953.397342094904</v>
      </c>
      <c r="C1887" s="5" t="s">
        <v>70</v>
      </c>
      <c r="D1887" s="10"/>
      <c r="E1887" s="8"/>
      <c r="F1887" s="9">
        <v>28439.200000000001</v>
      </c>
      <c r="I1887" s="10" t="s">
        <v>9</v>
      </c>
      <c r="J1887" s="8" t="s">
        <v>99</v>
      </c>
    </row>
    <row r="1888" spans="1:10">
      <c r="A1888" s="5" t="s">
        <v>1006</v>
      </c>
      <c r="B1888" s="6">
        <v>44953.397342094904</v>
      </c>
      <c r="C1888" s="5" t="s">
        <v>70</v>
      </c>
      <c r="D1888" s="10"/>
      <c r="E1888" s="8"/>
      <c r="F1888" s="9">
        <v>11838.6</v>
      </c>
      <c r="I1888" s="10" t="s">
        <v>9</v>
      </c>
      <c r="J1888" s="8" t="s">
        <v>103</v>
      </c>
    </row>
    <row r="1889" spans="1:10">
      <c r="A1889" s="11" t="s">
        <v>22</v>
      </c>
      <c r="B1889" s="3"/>
      <c r="C1889" s="3"/>
      <c r="D1889" s="7"/>
      <c r="E1889" s="8"/>
      <c r="F1889" s="37">
        <f>SUM(F1885:G1888)</f>
        <v>66695.740000000005</v>
      </c>
      <c r="H1889" s="9"/>
      <c r="I1889" s="5"/>
      <c r="J1889" s="8"/>
    </row>
    <row r="1890" spans="1:10">
      <c r="A1890" s="13" t="s">
        <v>23</v>
      </c>
      <c r="B1890" s="13" t="s">
        <v>24</v>
      </c>
      <c r="C1890" s="13" t="s">
        <v>25</v>
      </c>
      <c r="E1890" s="8"/>
      <c r="H1890" s="9"/>
      <c r="I1890" s="5"/>
      <c r="J1890" s="8"/>
    </row>
    <row r="1891" spans="1:10" ht="15.75">
      <c r="A1891" s="5"/>
      <c r="B1891" s="6"/>
      <c r="C1891" s="5"/>
      <c r="D1891" s="14">
        <v>112672143</v>
      </c>
      <c r="E1891" s="8"/>
      <c r="H1891" s="9"/>
      <c r="I1891" s="5"/>
      <c r="J1891" s="8"/>
    </row>
    <row r="1892" spans="1:10" ht="15.75">
      <c r="A1892" s="5"/>
      <c r="B1892" s="6"/>
      <c r="C1892" s="5"/>
      <c r="D1892" s="14">
        <v>112672204</v>
      </c>
      <c r="E1892" s="8"/>
      <c r="H1892" s="9"/>
      <c r="I1892" s="5"/>
      <c r="J1892" s="8"/>
    </row>
    <row r="1893" spans="1:10">
      <c r="A1893" s="5"/>
      <c r="B1893" s="6"/>
      <c r="C1893" s="5"/>
      <c r="D1893" s="7"/>
      <c r="E1893" s="8"/>
      <c r="H1893" s="9"/>
      <c r="I1893" s="5"/>
      <c r="J1893" s="8"/>
    </row>
    <row r="1894" spans="1:10">
      <c r="A1894" s="5" t="s">
        <v>1004</v>
      </c>
      <c r="B1894" s="6">
        <v>44953.840857488423</v>
      </c>
      <c r="C1894" s="5" t="s">
        <v>70</v>
      </c>
      <c r="D1894" s="7"/>
      <c r="E1894" s="8"/>
      <c r="G1894" s="9">
        <v>1069.54</v>
      </c>
      <c r="I1894" s="10" t="s">
        <v>10</v>
      </c>
      <c r="J1894" s="8" t="s">
        <v>71</v>
      </c>
    </row>
    <row r="1895" spans="1:10">
      <c r="A1895" s="5" t="s">
        <v>1004</v>
      </c>
      <c r="B1895" s="6">
        <v>44953.840857488423</v>
      </c>
      <c r="C1895" s="5" t="s">
        <v>70</v>
      </c>
      <c r="D1895" s="7"/>
      <c r="E1895" s="8"/>
      <c r="G1895" s="9">
        <v>4630.75</v>
      </c>
      <c r="I1895" s="10" t="s">
        <v>10</v>
      </c>
      <c r="J1895" s="5" t="s">
        <v>80</v>
      </c>
    </row>
    <row r="1896" spans="1:10">
      <c r="A1896" s="5" t="s">
        <v>1004</v>
      </c>
      <c r="B1896" s="6">
        <v>44953.840857488423</v>
      </c>
      <c r="C1896" s="5" t="s">
        <v>70</v>
      </c>
      <c r="D1896" s="7"/>
      <c r="E1896" s="8"/>
      <c r="G1896" s="9">
        <v>386.6</v>
      </c>
      <c r="I1896" s="10" t="s">
        <v>10</v>
      </c>
      <c r="J1896" s="8" t="s">
        <v>73</v>
      </c>
    </row>
    <row r="1897" spans="1:10">
      <c r="A1897" s="5" t="s">
        <v>1005</v>
      </c>
      <c r="B1897" s="6">
        <v>44953.840857488423</v>
      </c>
      <c r="C1897" s="5" t="s">
        <v>82</v>
      </c>
      <c r="D1897" s="7">
        <v>387008</v>
      </c>
      <c r="E1897" s="5" t="s">
        <v>89</v>
      </c>
      <c r="H1897" s="9">
        <v>35.5</v>
      </c>
      <c r="I1897" s="5" t="s">
        <v>28</v>
      </c>
      <c r="J1897" s="5" t="s">
        <v>91</v>
      </c>
    </row>
    <row r="1898" spans="1:10">
      <c r="A1898" s="5" t="s">
        <v>1004</v>
      </c>
      <c r="B1898" s="6">
        <v>44953.840857488423</v>
      </c>
      <c r="C1898" s="5" t="s">
        <v>70</v>
      </c>
      <c r="D1898" s="7">
        <v>23334</v>
      </c>
      <c r="E1898" s="5" t="s">
        <v>89</v>
      </c>
      <c r="H1898" s="9">
        <v>11000</v>
      </c>
      <c r="I1898" s="5" t="s">
        <v>28</v>
      </c>
      <c r="J1898" s="8" t="s">
        <v>92</v>
      </c>
    </row>
    <row r="1899" spans="1:10">
      <c r="A1899" s="5" t="s">
        <v>1004</v>
      </c>
      <c r="B1899" s="6">
        <v>44953.840857488423</v>
      </c>
      <c r="C1899" s="5" t="s">
        <v>70</v>
      </c>
      <c r="D1899" s="15">
        <v>45143501683</v>
      </c>
      <c r="E1899" s="5" t="s">
        <v>83</v>
      </c>
      <c r="H1899" s="9">
        <v>78279.45</v>
      </c>
      <c r="I1899" s="5" t="s">
        <v>28</v>
      </c>
      <c r="J1899" s="5" t="s">
        <v>87</v>
      </c>
    </row>
    <row r="1900" spans="1:10">
      <c r="A1900" s="5" t="s">
        <v>1004</v>
      </c>
      <c r="B1900" s="6">
        <v>44953.840857488423</v>
      </c>
      <c r="C1900" s="5" t="s">
        <v>70</v>
      </c>
      <c r="D1900" s="15">
        <v>45143501683</v>
      </c>
      <c r="E1900" s="5" t="s">
        <v>83</v>
      </c>
      <c r="H1900" s="9">
        <v>21720.55</v>
      </c>
      <c r="I1900" s="5" t="s">
        <v>28</v>
      </c>
      <c r="J1900" s="5" t="s">
        <v>87</v>
      </c>
    </row>
    <row r="1901" spans="1:10">
      <c r="A1901" s="5" t="s">
        <v>1004</v>
      </c>
      <c r="B1901" s="6">
        <v>44953.840857488423</v>
      </c>
      <c r="C1901" s="5" t="s">
        <v>70</v>
      </c>
      <c r="D1901" s="15">
        <v>45163218896</v>
      </c>
      <c r="E1901" s="5" t="s">
        <v>83</v>
      </c>
      <c r="H1901" s="9">
        <v>397.06</v>
      </c>
      <c r="I1901" s="5" t="s">
        <v>28</v>
      </c>
      <c r="J1901" s="5" t="s">
        <v>80</v>
      </c>
    </row>
    <row r="1902" spans="1:10">
      <c r="A1902" s="5" t="s">
        <v>1004</v>
      </c>
      <c r="B1902" s="6">
        <v>44953.840857488423</v>
      </c>
      <c r="C1902" s="5" t="s">
        <v>70</v>
      </c>
      <c r="D1902" s="15">
        <v>45133132453</v>
      </c>
      <c r="E1902" s="5" t="s">
        <v>83</v>
      </c>
      <c r="H1902" s="9">
        <v>46732.52</v>
      </c>
      <c r="I1902" s="5" t="s">
        <v>28</v>
      </c>
      <c r="J1902" s="5" t="s">
        <v>80</v>
      </c>
    </row>
    <row r="1903" spans="1:10">
      <c r="A1903" s="5" t="s">
        <v>1004</v>
      </c>
      <c r="B1903" s="6">
        <v>44953.840857488423</v>
      </c>
      <c r="C1903" s="5" t="s">
        <v>70</v>
      </c>
      <c r="D1903" s="15">
        <v>45153128118</v>
      </c>
      <c r="E1903" s="5" t="s">
        <v>83</v>
      </c>
      <c r="H1903" s="9">
        <v>780</v>
      </c>
      <c r="I1903" s="5" t="s">
        <v>28</v>
      </c>
      <c r="J1903" s="5" t="s">
        <v>80</v>
      </c>
    </row>
    <row r="1904" spans="1:10">
      <c r="A1904" s="5" t="s">
        <v>1004</v>
      </c>
      <c r="B1904" s="6">
        <v>44953.840857488423</v>
      </c>
      <c r="C1904" s="5" t="s">
        <v>70</v>
      </c>
      <c r="D1904" s="7">
        <v>286373</v>
      </c>
      <c r="E1904" s="5" t="s">
        <v>89</v>
      </c>
      <c r="H1904" s="9">
        <v>2164.64</v>
      </c>
      <c r="I1904" s="5" t="s">
        <v>28</v>
      </c>
      <c r="J1904" s="8" t="s">
        <v>92</v>
      </c>
    </row>
    <row r="1905" spans="1:10">
      <c r="A1905" s="5" t="s">
        <v>1004</v>
      </c>
      <c r="B1905" s="6">
        <v>44953.840857488423</v>
      </c>
      <c r="C1905" s="5" t="s">
        <v>70</v>
      </c>
      <c r="D1905" s="15">
        <v>45173195521</v>
      </c>
      <c r="E1905" s="5" t="s">
        <v>83</v>
      </c>
      <c r="H1905" s="9">
        <v>12960</v>
      </c>
      <c r="I1905" s="5" t="s">
        <v>28</v>
      </c>
      <c r="J1905" s="5" t="s">
        <v>80</v>
      </c>
    </row>
    <row r="1906" spans="1:10">
      <c r="A1906" s="5" t="s">
        <v>1004</v>
      </c>
      <c r="B1906" s="6">
        <v>44953.840857488423</v>
      </c>
      <c r="C1906" s="5" t="s">
        <v>70</v>
      </c>
      <c r="D1906" s="15">
        <v>45163223032</v>
      </c>
      <c r="E1906" s="5" t="s">
        <v>83</v>
      </c>
      <c r="H1906" s="9">
        <v>321.58999999999997</v>
      </c>
      <c r="I1906" s="5" t="s">
        <v>28</v>
      </c>
      <c r="J1906" s="5" t="s">
        <v>80</v>
      </c>
    </row>
    <row r="1907" spans="1:10">
      <c r="A1907" s="5" t="s">
        <v>1004</v>
      </c>
      <c r="B1907" s="6">
        <v>44953.840857488423</v>
      </c>
      <c r="C1907" s="5" t="s">
        <v>70</v>
      </c>
      <c r="D1907" s="7">
        <v>36584779</v>
      </c>
      <c r="E1907" s="8" t="s">
        <v>90</v>
      </c>
      <c r="H1907" s="9">
        <v>4800.3999999999996</v>
      </c>
      <c r="I1907" s="5" t="s">
        <v>28</v>
      </c>
      <c r="J1907" s="5" t="s">
        <v>91</v>
      </c>
    </row>
    <row r="1908" spans="1:10">
      <c r="A1908" s="5" t="s">
        <v>1004</v>
      </c>
      <c r="B1908" s="6">
        <v>44953.840857488423</v>
      </c>
      <c r="C1908" s="5" t="s">
        <v>70</v>
      </c>
      <c r="D1908" s="7">
        <v>663214</v>
      </c>
      <c r="E1908" s="5" t="s">
        <v>88</v>
      </c>
      <c r="H1908" s="9">
        <v>10480.74</v>
      </c>
      <c r="I1908" s="5" t="s">
        <v>28</v>
      </c>
      <c r="J1908" s="5" t="s">
        <v>80</v>
      </c>
    </row>
    <row r="1909" spans="1:10">
      <c r="A1909" s="5" t="s">
        <v>1004</v>
      </c>
      <c r="B1909" s="6">
        <v>44953.840857488423</v>
      </c>
      <c r="C1909" s="5" t="s">
        <v>70</v>
      </c>
      <c r="D1909" s="7">
        <v>663092</v>
      </c>
      <c r="E1909" s="5" t="s">
        <v>88</v>
      </c>
      <c r="H1909" s="9">
        <v>22225.55</v>
      </c>
      <c r="I1909" s="5" t="s">
        <v>28</v>
      </c>
      <c r="J1909" s="5" t="s">
        <v>80</v>
      </c>
    </row>
    <row r="1910" spans="1:10">
      <c r="A1910" s="5" t="s">
        <v>1004</v>
      </c>
      <c r="B1910" s="6">
        <v>44953.840857488423</v>
      </c>
      <c r="C1910" s="5" t="s">
        <v>70</v>
      </c>
      <c r="D1910" s="7">
        <v>679264</v>
      </c>
      <c r="E1910" s="5" t="s">
        <v>88</v>
      </c>
      <c r="H1910" s="9">
        <v>120</v>
      </c>
      <c r="I1910" s="5" t="s">
        <v>28</v>
      </c>
      <c r="J1910" s="5" t="s">
        <v>80</v>
      </c>
    </row>
    <row r="1911" spans="1:10">
      <c r="A1911" s="5" t="s">
        <v>1004</v>
      </c>
      <c r="B1911" s="6">
        <v>44953.840857488423</v>
      </c>
      <c r="C1911" s="5" t="s">
        <v>70</v>
      </c>
      <c r="D1911" s="7">
        <v>448072</v>
      </c>
      <c r="E1911" s="5" t="s">
        <v>89</v>
      </c>
      <c r="H1911" s="9">
        <v>706</v>
      </c>
      <c r="I1911" s="5" t="s">
        <v>28</v>
      </c>
      <c r="J1911" s="5" t="s">
        <v>91</v>
      </c>
    </row>
    <row r="1912" spans="1:10">
      <c r="A1912" s="5" t="s">
        <v>1004</v>
      </c>
      <c r="B1912" s="6">
        <v>44953.840857488423</v>
      </c>
      <c r="C1912" s="5" t="s">
        <v>70</v>
      </c>
      <c r="D1912" s="7">
        <v>323754</v>
      </c>
      <c r="E1912" s="5" t="s">
        <v>89</v>
      </c>
      <c r="H1912" s="9">
        <v>240</v>
      </c>
      <c r="I1912" s="5" t="s">
        <v>28</v>
      </c>
      <c r="J1912" s="5" t="s">
        <v>91</v>
      </c>
    </row>
    <row r="1913" spans="1:10">
      <c r="A1913" s="5" t="s">
        <v>1004</v>
      </c>
      <c r="B1913" s="6">
        <v>44953.840857488423</v>
      </c>
      <c r="C1913" s="5" t="s">
        <v>70</v>
      </c>
      <c r="D1913" s="15">
        <v>45143502065</v>
      </c>
      <c r="E1913" s="5" t="s">
        <v>83</v>
      </c>
      <c r="H1913" s="9">
        <v>22260</v>
      </c>
      <c r="I1913" s="5" t="s">
        <v>28</v>
      </c>
      <c r="J1913" s="5" t="s">
        <v>80</v>
      </c>
    </row>
    <row r="1914" spans="1:10">
      <c r="A1914" s="5" t="s">
        <v>1004</v>
      </c>
      <c r="B1914" s="6">
        <v>44953.840857488423</v>
      </c>
      <c r="C1914" s="5" t="s">
        <v>70</v>
      </c>
      <c r="D1914" s="7">
        <v>410892</v>
      </c>
      <c r="E1914" s="5" t="s">
        <v>89</v>
      </c>
      <c r="H1914" s="9">
        <v>592.4</v>
      </c>
      <c r="I1914" s="5" t="s">
        <v>28</v>
      </c>
      <c r="J1914" s="5" t="s">
        <v>91</v>
      </c>
    </row>
    <row r="1915" spans="1:10">
      <c r="A1915" s="5" t="s">
        <v>1004</v>
      </c>
      <c r="B1915" s="6">
        <v>44953.840857488423</v>
      </c>
      <c r="C1915" s="5" t="s">
        <v>70</v>
      </c>
      <c r="D1915" s="15">
        <v>45173193007</v>
      </c>
      <c r="E1915" s="5" t="s">
        <v>83</v>
      </c>
      <c r="H1915" s="9">
        <v>600</v>
      </c>
      <c r="I1915" s="5" t="s">
        <v>28</v>
      </c>
      <c r="J1915" s="5" t="s">
        <v>91</v>
      </c>
    </row>
    <row r="1916" spans="1:10">
      <c r="A1916" s="5" t="s">
        <v>1004</v>
      </c>
      <c r="B1916" s="6">
        <v>44953.840857488423</v>
      </c>
      <c r="C1916" s="5" t="s">
        <v>70</v>
      </c>
      <c r="D1916" s="15">
        <v>45133133662</v>
      </c>
      <c r="E1916" s="5" t="s">
        <v>83</v>
      </c>
      <c r="H1916" s="9">
        <v>1116.28</v>
      </c>
      <c r="I1916" s="5" t="s">
        <v>28</v>
      </c>
      <c r="J1916" s="5" t="s">
        <v>91</v>
      </c>
    </row>
    <row r="1917" spans="1:10">
      <c r="A1917" s="5" t="s">
        <v>1004</v>
      </c>
      <c r="B1917" s="6">
        <v>44953.840857488423</v>
      </c>
      <c r="C1917" s="5" t="s">
        <v>70</v>
      </c>
      <c r="D1917" s="15">
        <v>45153127287</v>
      </c>
      <c r="E1917" s="5" t="s">
        <v>83</v>
      </c>
      <c r="H1917" s="9">
        <v>205.76</v>
      </c>
      <c r="I1917" s="5" t="s">
        <v>28</v>
      </c>
      <c r="J1917" s="5" t="s">
        <v>91</v>
      </c>
    </row>
    <row r="1918" spans="1:10">
      <c r="A1918" s="5" t="s">
        <v>1004</v>
      </c>
      <c r="B1918" s="6">
        <v>44953.840857488423</v>
      </c>
      <c r="C1918" s="5" t="s">
        <v>70</v>
      </c>
      <c r="D1918" s="15">
        <v>45133133799</v>
      </c>
      <c r="E1918" s="5" t="s">
        <v>83</v>
      </c>
      <c r="H1918" s="9">
        <v>1072</v>
      </c>
      <c r="I1918" s="5" t="s">
        <v>28</v>
      </c>
      <c r="J1918" s="5" t="s">
        <v>91</v>
      </c>
    </row>
    <row r="1919" spans="1:10">
      <c r="A1919" s="5" t="s">
        <v>1004</v>
      </c>
      <c r="B1919" s="6">
        <v>44953.840857488423</v>
      </c>
      <c r="C1919" s="5" t="s">
        <v>70</v>
      </c>
      <c r="D1919" s="15">
        <v>45123264834</v>
      </c>
      <c r="E1919" s="5" t="s">
        <v>83</v>
      </c>
      <c r="H1919" s="9">
        <v>1440</v>
      </c>
      <c r="I1919" s="5" t="s">
        <v>28</v>
      </c>
      <c r="J1919" s="5" t="s">
        <v>91</v>
      </c>
    </row>
    <row r="1920" spans="1:10">
      <c r="A1920" s="5" t="s">
        <v>1004</v>
      </c>
      <c r="B1920" s="6">
        <v>44953.840857488423</v>
      </c>
      <c r="C1920" s="5" t="s">
        <v>70</v>
      </c>
      <c r="D1920" s="15">
        <v>45173194825</v>
      </c>
      <c r="E1920" s="5" t="s">
        <v>83</v>
      </c>
      <c r="H1920" s="9">
        <v>3149.7</v>
      </c>
      <c r="I1920" s="5" t="s">
        <v>28</v>
      </c>
      <c r="J1920" s="5" t="s">
        <v>91</v>
      </c>
    </row>
    <row r="1921" spans="1:10">
      <c r="A1921" s="5" t="s">
        <v>1004</v>
      </c>
      <c r="B1921" s="6">
        <v>44953.840857488423</v>
      </c>
      <c r="C1921" s="5" t="s">
        <v>70</v>
      </c>
      <c r="D1921" s="15">
        <v>45123265844</v>
      </c>
      <c r="E1921" s="5" t="s">
        <v>83</v>
      </c>
      <c r="H1921" s="9">
        <v>342.64</v>
      </c>
      <c r="I1921" s="5" t="s">
        <v>28</v>
      </c>
      <c r="J1921" s="5" t="s">
        <v>91</v>
      </c>
    </row>
    <row r="1922" spans="1:10">
      <c r="A1922" s="5" t="s">
        <v>1004</v>
      </c>
      <c r="B1922" s="6">
        <v>44953.840857488423</v>
      </c>
      <c r="C1922" s="5" t="s">
        <v>70</v>
      </c>
      <c r="D1922" s="15">
        <v>45153128495</v>
      </c>
      <c r="E1922" s="5" t="s">
        <v>83</v>
      </c>
      <c r="H1922" s="9">
        <v>593.88</v>
      </c>
      <c r="I1922" s="5" t="s">
        <v>28</v>
      </c>
      <c r="J1922" s="5" t="s">
        <v>91</v>
      </c>
    </row>
    <row r="1923" spans="1:10">
      <c r="A1923" s="5" t="s">
        <v>1004</v>
      </c>
      <c r="B1923" s="6">
        <v>44953.840857488423</v>
      </c>
      <c r="C1923" s="5" t="s">
        <v>70</v>
      </c>
      <c r="D1923" s="15">
        <v>53612253036</v>
      </c>
      <c r="E1923" s="5" t="s">
        <v>83</v>
      </c>
      <c r="H1923" s="9">
        <v>559.54</v>
      </c>
      <c r="I1923" s="5" t="s">
        <v>28</v>
      </c>
      <c r="J1923" s="5" t="s">
        <v>91</v>
      </c>
    </row>
    <row r="1924" spans="1:10">
      <c r="A1924" s="5" t="s">
        <v>1004</v>
      </c>
      <c r="B1924" s="6">
        <v>44953.840857488423</v>
      </c>
      <c r="C1924" s="5" t="s">
        <v>70</v>
      </c>
      <c r="D1924" s="15">
        <v>45173195299</v>
      </c>
      <c r="E1924" s="5" t="s">
        <v>83</v>
      </c>
      <c r="H1924" s="9">
        <v>805.38</v>
      </c>
      <c r="I1924" s="5" t="s">
        <v>28</v>
      </c>
      <c r="J1924" s="5" t="s">
        <v>91</v>
      </c>
    </row>
    <row r="1925" spans="1:10">
      <c r="A1925" s="5" t="s">
        <v>1004</v>
      </c>
      <c r="B1925" s="6">
        <v>44953.840857488423</v>
      </c>
      <c r="C1925" s="5" t="s">
        <v>70</v>
      </c>
      <c r="D1925" s="15">
        <v>45173195381</v>
      </c>
      <c r="E1925" s="5" t="s">
        <v>83</v>
      </c>
      <c r="H1925" s="9">
        <v>423</v>
      </c>
      <c r="I1925" s="5" t="s">
        <v>28</v>
      </c>
      <c r="J1925" s="5" t="s">
        <v>91</v>
      </c>
    </row>
    <row r="1926" spans="1:10">
      <c r="A1926" s="5" t="s">
        <v>1004</v>
      </c>
      <c r="B1926" s="6">
        <v>44953.840857488423</v>
      </c>
      <c r="C1926" s="5" t="s">
        <v>70</v>
      </c>
      <c r="D1926" s="15">
        <v>52716706110</v>
      </c>
      <c r="E1926" s="5" t="s">
        <v>83</v>
      </c>
      <c r="H1926" s="9">
        <v>1808</v>
      </c>
      <c r="I1926" s="5" t="s">
        <v>28</v>
      </c>
      <c r="J1926" s="5" t="s">
        <v>91</v>
      </c>
    </row>
    <row r="1927" spans="1:10">
      <c r="A1927" s="5" t="s">
        <v>1004</v>
      </c>
      <c r="B1927" s="6">
        <v>44953.840857488423</v>
      </c>
      <c r="C1927" s="5" t="s">
        <v>70</v>
      </c>
      <c r="D1927" s="15">
        <v>45113281821</v>
      </c>
      <c r="E1927" s="5" t="s">
        <v>83</v>
      </c>
      <c r="H1927" s="9">
        <v>258.04000000000002</v>
      </c>
      <c r="I1927" s="5" t="s">
        <v>28</v>
      </c>
      <c r="J1927" s="5" t="s">
        <v>91</v>
      </c>
    </row>
    <row r="1928" spans="1:10">
      <c r="A1928" s="5" t="s">
        <v>1004</v>
      </c>
      <c r="B1928" s="6">
        <v>44953.840857488423</v>
      </c>
      <c r="C1928" s="5" t="s">
        <v>70</v>
      </c>
      <c r="D1928" s="15">
        <v>45123266019</v>
      </c>
      <c r="E1928" s="5" t="s">
        <v>83</v>
      </c>
      <c r="H1928" s="9">
        <v>242.91</v>
      </c>
      <c r="I1928" s="5" t="s">
        <v>28</v>
      </c>
      <c r="J1928" s="5" t="s">
        <v>91</v>
      </c>
    </row>
    <row r="1929" spans="1:10">
      <c r="A1929" s="5" t="s">
        <v>1004</v>
      </c>
      <c r="B1929" s="6">
        <v>44953.840857488423</v>
      </c>
      <c r="C1929" s="5" t="s">
        <v>70</v>
      </c>
      <c r="D1929" s="15">
        <v>45163220459</v>
      </c>
      <c r="E1929" s="5" t="s">
        <v>83</v>
      </c>
      <c r="H1929" s="9">
        <v>1479.17</v>
      </c>
      <c r="I1929" s="5" t="s">
        <v>28</v>
      </c>
      <c r="J1929" s="5" t="s">
        <v>80</v>
      </c>
    </row>
    <row r="1930" spans="1:10">
      <c r="A1930" s="5" t="s">
        <v>1004</v>
      </c>
      <c r="B1930" s="6">
        <v>44953.840857488423</v>
      </c>
      <c r="C1930" s="5" t="s">
        <v>70</v>
      </c>
      <c r="D1930" s="15">
        <v>45153127132</v>
      </c>
      <c r="E1930" s="5" t="s">
        <v>83</v>
      </c>
      <c r="H1930" s="9">
        <v>446.4</v>
      </c>
      <c r="I1930" s="5" t="s">
        <v>28</v>
      </c>
      <c r="J1930" s="8" t="s">
        <v>84</v>
      </c>
    </row>
    <row r="1931" spans="1:10">
      <c r="A1931" s="5" t="s">
        <v>1004</v>
      </c>
      <c r="B1931" s="6">
        <v>44953.840857488423</v>
      </c>
      <c r="C1931" s="5" t="s">
        <v>70</v>
      </c>
      <c r="D1931" s="15">
        <v>45163223334</v>
      </c>
      <c r="E1931" s="5" t="s">
        <v>83</v>
      </c>
      <c r="H1931" s="9">
        <v>10801.8</v>
      </c>
      <c r="I1931" s="5" t="s">
        <v>28</v>
      </c>
      <c r="J1931" s="8" t="s">
        <v>84</v>
      </c>
    </row>
    <row r="1932" spans="1:10">
      <c r="A1932" s="5" t="s">
        <v>1004</v>
      </c>
      <c r="B1932" s="6">
        <v>44953.840857488423</v>
      </c>
      <c r="C1932" s="5" t="s">
        <v>70</v>
      </c>
      <c r="D1932" s="7">
        <v>462983</v>
      </c>
      <c r="E1932" s="5" t="s">
        <v>83</v>
      </c>
      <c r="H1932" s="9">
        <v>53097.2</v>
      </c>
      <c r="I1932" s="5" t="s">
        <v>28</v>
      </c>
      <c r="J1932" s="8" t="s">
        <v>92</v>
      </c>
    </row>
    <row r="1933" spans="1:10">
      <c r="A1933" s="5" t="s">
        <v>1004</v>
      </c>
      <c r="B1933" s="6">
        <v>44953.840857488423</v>
      </c>
      <c r="C1933" s="5" t="s">
        <v>70</v>
      </c>
      <c r="D1933" s="7">
        <v>413304</v>
      </c>
      <c r="E1933" s="5" t="s">
        <v>83</v>
      </c>
      <c r="H1933" s="9">
        <v>126920.3</v>
      </c>
      <c r="I1933" s="5" t="s">
        <v>28</v>
      </c>
      <c r="J1933" s="5" t="s">
        <v>86</v>
      </c>
    </row>
    <row r="1934" spans="1:10">
      <c r="A1934" s="5" t="s">
        <v>1004</v>
      </c>
      <c r="B1934" s="6">
        <v>44953.840857488423</v>
      </c>
      <c r="C1934" s="5" t="s">
        <v>70</v>
      </c>
      <c r="D1934" s="15">
        <v>297501005860020</v>
      </c>
      <c r="E1934" s="5" t="s">
        <v>85</v>
      </c>
      <c r="H1934" s="9">
        <v>8354.2999999999993</v>
      </c>
      <c r="I1934" s="5" t="s">
        <v>28</v>
      </c>
      <c r="J1934" s="5" t="s">
        <v>86</v>
      </c>
    </row>
    <row r="1935" spans="1:10">
      <c r="A1935" s="5" t="s">
        <v>1004</v>
      </c>
      <c r="B1935" s="6">
        <v>44953.840857488423</v>
      </c>
      <c r="C1935" s="5" t="s">
        <v>70</v>
      </c>
      <c r="D1935" s="15">
        <v>45153125199</v>
      </c>
      <c r="E1935" s="5" t="s">
        <v>83</v>
      </c>
      <c r="H1935" s="9">
        <v>1461.4</v>
      </c>
      <c r="I1935" s="5" t="s">
        <v>28</v>
      </c>
      <c r="J1935" s="8" t="s">
        <v>84</v>
      </c>
    </row>
    <row r="1936" spans="1:10">
      <c r="A1936" s="5" t="s">
        <v>1004</v>
      </c>
      <c r="B1936" s="6">
        <v>44953.840857488423</v>
      </c>
      <c r="C1936" s="5" t="s">
        <v>70</v>
      </c>
      <c r="D1936" s="15">
        <v>45153125199</v>
      </c>
      <c r="E1936" s="5" t="s">
        <v>83</v>
      </c>
      <c r="H1936" s="9">
        <v>500.81</v>
      </c>
      <c r="I1936" s="5" t="s">
        <v>28</v>
      </c>
      <c r="J1936" s="8" t="s">
        <v>84</v>
      </c>
    </row>
    <row r="1937" spans="1:10">
      <c r="A1937" s="5" t="s">
        <v>1004</v>
      </c>
      <c r="B1937" s="6">
        <v>44953.840857488423</v>
      </c>
      <c r="C1937" s="5" t="s">
        <v>70</v>
      </c>
      <c r="D1937" s="15">
        <v>45163219323</v>
      </c>
      <c r="E1937" s="5" t="s">
        <v>83</v>
      </c>
      <c r="H1937" s="9">
        <v>64.12</v>
      </c>
      <c r="I1937" s="5" t="s">
        <v>28</v>
      </c>
      <c r="J1937" s="8" t="s">
        <v>84</v>
      </c>
    </row>
    <row r="1938" spans="1:10">
      <c r="A1938" s="5" t="s">
        <v>1004</v>
      </c>
      <c r="B1938" s="6">
        <v>44953.840857488423</v>
      </c>
      <c r="C1938" s="5" t="s">
        <v>70</v>
      </c>
      <c r="D1938" s="15">
        <v>45133131501</v>
      </c>
      <c r="E1938" s="5" t="s">
        <v>83</v>
      </c>
      <c r="H1938" s="9">
        <v>560.32000000000005</v>
      </c>
      <c r="I1938" s="5" t="s">
        <v>28</v>
      </c>
      <c r="J1938" s="8" t="s">
        <v>84</v>
      </c>
    </row>
    <row r="1939" spans="1:10">
      <c r="A1939" s="5" t="s">
        <v>1004</v>
      </c>
      <c r="B1939" s="6">
        <v>44953.840857488423</v>
      </c>
      <c r="C1939" s="5" t="s">
        <v>70</v>
      </c>
      <c r="D1939" s="15">
        <v>45153125198</v>
      </c>
      <c r="E1939" s="5" t="s">
        <v>83</v>
      </c>
      <c r="H1939" s="9">
        <v>733.2</v>
      </c>
      <c r="I1939" s="5" t="s">
        <v>28</v>
      </c>
      <c r="J1939" s="8" t="s">
        <v>84</v>
      </c>
    </row>
    <row r="1940" spans="1:10">
      <c r="A1940" s="5" t="s">
        <v>1004</v>
      </c>
      <c r="B1940" s="6">
        <v>44953.840857488423</v>
      </c>
      <c r="C1940" s="5" t="s">
        <v>70</v>
      </c>
      <c r="D1940" s="15">
        <v>45143498551</v>
      </c>
      <c r="E1940" s="5" t="s">
        <v>83</v>
      </c>
      <c r="H1940" s="9">
        <v>15917.05</v>
      </c>
      <c r="I1940" s="5" t="s">
        <v>28</v>
      </c>
      <c r="J1940" s="8" t="s">
        <v>84</v>
      </c>
    </row>
    <row r="1941" spans="1:10">
      <c r="A1941" s="5" t="s">
        <v>1004</v>
      </c>
      <c r="B1941" s="6">
        <v>44953.840857488423</v>
      </c>
      <c r="C1941" s="5" t="s">
        <v>70</v>
      </c>
      <c r="D1941" s="15">
        <v>45143498551</v>
      </c>
      <c r="E1941" s="5" t="s">
        <v>83</v>
      </c>
      <c r="H1941" s="9">
        <v>33856.199999999997</v>
      </c>
      <c r="I1941" s="5" t="s">
        <v>28</v>
      </c>
      <c r="J1941" s="8" t="s">
        <v>84</v>
      </c>
    </row>
    <row r="1942" spans="1:10">
      <c r="A1942" s="5" t="s">
        <v>1004</v>
      </c>
      <c r="B1942" s="6">
        <v>44953.840857488423</v>
      </c>
      <c r="C1942" s="5" t="s">
        <v>70</v>
      </c>
      <c r="D1942" s="15">
        <v>45143498551</v>
      </c>
      <c r="E1942" s="5" t="s">
        <v>83</v>
      </c>
      <c r="H1942" s="9">
        <v>5427.94</v>
      </c>
      <c r="I1942" s="5" t="s">
        <v>28</v>
      </c>
      <c r="J1942" s="8" t="s">
        <v>84</v>
      </c>
    </row>
    <row r="1943" spans="1:10">
      <c r="A1943" s="5" t="s">
        <v>1004</v>
      </c>
      <c r="B1943" s="6">
        <v>44953.840857488423</v>
      </c>
      <c r="C1943" s="5" t="s">
        <v>70</v>
      </c>
      <c r="D1943" s="15">
        <v>45143498551</v>
      </c>
      <c r="E1943" s="5" t="s">
        <v>83</v>
      </c>
      <c r="H1943" s="9">
        <v>14198.66</v>
      </c>
      <c r="I1943" s="5" t="s">
        <v>28</v>
      </c>
      <c r="J1943" s="8" t="s">
        <v>84</v>
      </c>
    </row>
    <row r="1944" spans="1:10">
      <c r="A1944" s="5" t="s">
        <v>1004</v>
      </c>
      <c r="B1944" s="6">
        <v>44953.840857488423</v>
      </c>
      <c r="C1944" s="5" t="s">
        <v>70</v>
      </c>
      <c r="D1944" s="7">
        <v>192534</v>
      </c>
      <c r="E1944" s="5" t="s">
        <v>88</v>
      </c>
      <c r="H1944" s="9">
        <v>405020</v>
      </c>
      <c r="I1944" s="5" t="s">
        <v>28</v>
      </c>
      <c r="J1944" s="5" t="s">
        <v>87</v>
      </c>
    </row>
    <row r="1945" spans="1:10">
      <c r="A1945" s="5" t="s">
        <v>1005</v>
      </c>
      <c r="B1945" s="6">
        <v>44953.840857488423</v>
      </c>
      <c r="C1945" s="5" t="s">
        <v>82</v>
      </c>
      <c r="D1945" s="7"/>
      <c r="E1945" s="8"/>
      <c r="F1945" s="9">
        <v>4226</v>
      </c>
      <c r="I1945" s="10" t="s">
        <v>9</v>
      </c>
      <c r="J1945" s="8" t="s">
        <v>75</v>
      </c>
    </row>
    <row r="1946" spans="1:10">
      <c r="A1946" s="5" t="s">
        <v>1004</v>
      </c>
      <c r="B1946" s="6">
        <v>44953.840857488423</v>
      </c>
      <c r="C1946" s="5" t="s">
        <v>70</v>
      </c>
      <c r="D1946" s="7"/>
      <c r="E1946" s="8"/>
      <c r="F1946" s="9">
        <v>400000</v>
      </c>
      <c r="I1946" s="10" t="s">
        <v>9</v>
      </c>
      <c r="J1946" s="5" t="s">
        <v>91</v>
      </c>
    </row>
    <row r="1947" spans="1:10">
      <c r="A1947" s="5" t="s">
        <v>1004</v>
      </c>
      <c r="B1947" s="6">
        <v>44953.840857488423</v>
      </c>
      <c r="C1947" s="5" t="s">
        <v>70</v>
      </c>
      <c r="D1947" s="7"/>
      <c r="E1947" s="8"/>
      <c r="F1947" s="9">
        <v>6902</v>
      </c>
      <c r="I1947" s="10" t="s">
        <v>9</v>
      </c>
      <c r="J1947" s="8" t="s">
        <v>71</v>
      </c>
    </row>
    <row r="1948" spans="1:10">
      <c r="A1948" s="5" t="s">
        <v>1004</v>
      </c>
      <c r="B1948" s="6">
        <v>44953.840857488423</v>
      </c>
      <c r="C1948" s="5" t="s">
        <v>70</v>
      </c>
      <c r="D1948" s="7"/>
      <c r="E1948" s="8"/>
      <c r="F1948" s="9">
        <v>54713.2</v>
      </c>
      <c r="I1948" s="10" t="s">
        <v>9</v>
      </c>
      <c r="J1948" s="5" t="s">
        <v>72</v>
      </c>
    </row>
    <row r="1949" spans="1:10">
      <c r="A1949" s="5" t="s">
        <v>1004</v>
      </c>
      <c r="B1949" s="6">
        <v>44953.840857488423</v>
      </c>
      <c r="C1949" s="5" t="s">
        <v>70</v>
      </c>
      <c r="D1949" s="7"/>
      <c r="E1949" s="8"/>
      <c r="F1949" s="9">
        <v>5739.5</v>
      </c>
      <c r="I1949" s="10" t="s">
        <v>9</v>
      </c>
      <c r="J1949" s="5" t="s">
        <v>96</v>
      </c>
    </row>
    <row r="1950" spans="1:10">
      <c r="A1950" s="5" t="s">
        <v>1004</v>
      </c>
      <c r="B1950" s="6">
        <v>44953.840857488423</v>
      </c>
      <c r="C1950" s="5" t="s">
        <v>70</v>
      </c>
      <c r="D1950" s="7"/>
      <c r="E1950" s="8"/>
      <c r="F1950" s="9">
        <v>15909.4</v>
      </c>
      <c r="I1950" s="10" t="s">
        <v>9</v>
      </c>
      <c r="J1950" s="8" t="s">
        <v>97</v>
      </c>
    </row>
    <row r="1951" spans="1:10">
      <c r="A1951" s="5" t="s">
        <v>1004</v>
      </c>
      <c r="B1951" s="6">
        <v>44953.840857488423</v>
      </c>
      <c r="C1951" s="5" t="s">
        <v>70</v>
      </c>
      <c r="D1951" s="7"/>
      <c r="E1951" s="8"/>
      <c r="F1951" s="9">
        <v>5791.7</v>
      </c>
      <c r="I1951" s="10" t="s">
        <v>9</v>
      </c>
      <c r="J1951" s="5" t="s">
        <v>98</v>
      </c>
    </row>
    <row r="1952" spans="1:10">
      <c r="A1952" s="5" t="s">
        <v>1004</v>
      </c>
      <c r="B1952" s="6">
        <v>44953.840857488423</v>
      </c>
      <c r="C1952" s="5" t="s">
        <v>70</v>
      </c>
      <c r="D1952" s="7"/>
      <c r="E1952" s="8"/>
      <c r="F1952" s="9">
        <v>120</v>
      </c>
      <c r="I1952" s="10" t="s">
        <v>9</v>
      </c>
      <c r="J1952" s="8" t="s">
        <v>239</v>
      </c>
    </row>
    <row r="1953" spans="1:10">
      <c r="A1953" s="5" t="s">
        <v>1004</v>
      </c>
      <c r="B1953" s="6">
        <v>44953.840857488423</v>
      </c>
      <c r="C1953" s="5" t="s">
        <v>70</v>
      </c>
      <c r="D1953" s="7"/>
      <c r="E1953" s="8"/>
      <c r="F1953" s="9">
        <v>5366.2</v>
      </c>
      <c r="I1953" s="10" t="s">
        <v>9</v>
      </c>
      <c r="J1953" s="8" t="s">
        <v>74</v>
      </c>
    </row>
    <row r="1954" spans="1:10">
      <c r="A1954" s="5" t="s">
        <v>1004</v>
      </c>
      <c r="B1954" s="6">
        <v>44953.840857488423</v>
      </c>
      <c r="C1954" s="5" t="s">
        <v>70</v>
      </c>
      <c r="D1954" s="7"/>
      <c r="E1954" s="8"/>
      <c r="F1954" s="9">
        <v>17718.400000000001</v>
      </c>
      <c r="I1954" s="10" t="s">
        <v>9</v>
      </c>
      <c r="J1954" s="8" t="s">
        <v>99</v>
      </c>
    </row>
    <row r="1955" spans="1:10">
      <c r="A1955" s="5" t="s">
        <v>1004</v>
      </c>
      <c r="B1955" s="6">
        <v>44953.840857488423</v>
      </c>
      <c r="C1955" s="5" t="s">
        <v>70</v>
      </c>
      <c r="D1955" s="7"/>
      <c r="E1955" s="8"/>
      <c r="F1955" s="9">
        <v>5501</v>
      </c>
      <c r="I1955" s="10" t="s">
        <v>9</v>
      </c>
      <c r="J1955" s="8" t="s">
        <v>94</v>
      </c>
    </row>
    <row r="1956" spans="1:10">
      <c r="A1956" s="5" t="s">
        <v>1004</v>
      </c>
      <c r="B1956" s="6">
        <v>44953.840857488423</v>
      </c>
      <c r="C1956" s="5" t="s">
        <v>70</v>
      </c>
      <c r="D1956" s="7"/>
      <c r="E1956" s="8"/>
      <c r="F1956" s="9">
        <v>21445.200000000001</v>
      </c>
      <c r="I1956" s="10" t="s">
        <v>9</v>
      </c>
      <c r="J1956" s="8" t="s">
        <v>240</v>
      </c>
    </row>
    <row r="1957" spans="1:10">
      <c r="A1957" s="5" t="s">
        <v>1004</v>
      </c>
      <c r="B1957" s="6">
        <v>44953.840857488423</v>
      </c>
      <c r="C1957" s="5" t="s">
        <v>70</v>
      </c>
      <c r="D1957" s="7"/>
      <c r="E1957" s="8"/>
      <c r="F1957" s="9">
        <v>3584.5</v>
      </c>
      <c r="I1957" s="10" t="s">
        <v>9</v>
      </c>
      <c r="J1957" s="8" t="s">
        <v>100</v>
      </c>
    </row>
    <row r="1958" spans="1:10">
      <c r="A1958" s="5" t="s">
        <v>1004</v>
      </c>
      <c r="B1958" s="6">
        <v>44953.840857488423</v>
      </c>
      <c r="C1958" s="5" t="s">
        <v>70</v>
      </c>
      <c r="D1958" s="7"/>
      <c r="E1958" s="8"/>
      <c r="F1958" s="9">
        <v>7094.4</v>
      </c>
      <c r="I1958" s="10" t="s">
        <v>9</v>
      </c>
      <c r="J1958" s="8" t="s">
        <v>76</v>
      </c>
    </row>
    <row r="1959" spans="1:10">
      <c r="A1959" s="5" t="s">
        <v>1004</v>
      </c>
      <c r="B1959" s="6">
        <v>44953.840857488423</v>
      </c>
      <c r="C1959" s="5" t="s">
        <v>70</v>
      </c>
      <c r="D1959" s="7"/>
      <c r="E1959" s="8"/>
      <c r="F1959" s="9">
        <v>8052.8</v>
      </c>
      <c r="I1959" s="10" t="s">
        <v>9</v>
      </c>
      <c r="J1959" s="8" t="s">
        <v>101</v>
      </c>
    </row>
    <row r="1960" spans="1:10">
      <c r="A1960" s="5" t="s">
        <v>1004</v>
      </c>
      <c r="B1960" s="6">
        <v>44953.840857488423</v>
      </c>
      <c r="C1960" s="5" t="s">
        <v>70</v>
      </c>
      <c r="D1960" s="7"/>
      <c r="E1960" s="8"/>
      <c r="F1960" s="9">
        <v>5675.5</v>
      </c>
      <c r="I1960" s="10" t="s">
        <v>9</v>
      </c>
      <c r="J1960" s="8" t="s">
        <v>102</v>
      </c>
    </row>
    <row r="1961" spans="1:10">
      <c r="A1961" s="5" t="s">
        <v>1004</v>
      </c>
      <c r="B1961" s="6">
        <v>44953.840857488423</v>
      </c>
      <c r="C1961" s="5" t="s">
        <v>70</v>
      </c>
      <c r="D1961" s="7"/>
      <c r="E1961" s="8"/>
      <c r="F1961" s="9">
        <v>6809.6</v>
      </c>
      <c r="I1961" s="10" t="s">
        <v>9</v>
      </c>
      <c r="J1961" s="8" t="s">
        <v>77</v>
      </c>
    </row>
    <row r="1962" spans="1:10">
      <c r="A1962" s="5" t="s">
        <v>1004</v>
      </c>
      <c r="B1962" s="6">
        <v>44953.840857488423</v>
      </c>
      <c r="C1962" s="5" t="s">
        <v>70</v>
      </c>
      <c r="D1962" s="7"/>
      <c r="E1962" s="8"/>
      <c r="F1962" s="9">
        <v>27730.5</v>
      </c>
      <c r="I1962" s="10" t="s">
        <v>9</v>
      </c>
      <c r="J1962" s="8" t="s">
        <v>104</v>
      </c>
    </row>
    <row r="1963" spans="1:10">
      <c r="A1963" s="5" t="s">
        <v>1004</v>
      </c>
      <c r="B1963" s="6">
        <v>44953.840857488423</v>
      </c>
      <c r="C1963" s="5" t="s">
        <v>70</v>
      </c>
      <c r="D1963" s="7"/>
      <c r="E1963" s="8"/>
      <c r="F1963" s="9">
        <v>3409.3</v>
      </c>
      <c r="I1963" s="10" t="s">
        <v>9</v>
      </c>
      <c r="J1963" s="8" t="s">
        <v>385</v>
      </c>
    </row>
    <row r="1964" spans="1:10">
      <c r="A1964" s="11" t="s">
        <v>22</v>
      </c>
      <c r="B1964" s="3"/>
      <c r="C1964" s="3"/>
      <c r="D1964" s="76">
        <f>607700.09+4176</f>
        <v>611876.09</v>
      </c>
      <c r="E1964" s="8"/>
      <c r="F1964" s="37">
        <f>SUM(F1894:G1963)</f>
        <v>611876.09000000008</v>
      </c>
      <c r="H1964" s="9"/>
      <c r="I1964" s="5"/>
      <c r="J1964" s="8"/>
    </row>
    <row r="1965" spans="1:10">
      <c r="A1965" s="13" t="s">
        <v>23</v>
      </c>
      <c r="B1965" s="13" t="s">
        <v>24</v>
      </c>
      <c r="C1965" s="13" t="s">
        <v>25</v>
      </c>
      <c r="D1965" s="7"/>
      <c r="E1965" s="8"/>
      <c r="H1965" s="9"/>
      <c r="I1965" s="5"/>
      <c r="J1965" s="8"/>
    </row>
    <row r="1966" spans="1:10" ht="15.75">
      <c r="A1966" s="5"/>
      <c r="B1966" s="6"/>
      <c r="C1966" s="5"/>
      <c r="D1966" s="14">
        <v>112676032</v>
      </c>
      <c r="E1966" s="8"/>
      <c r="H1966" s="9"/>
      <c r="I1966" s="5"/>
      <c r="J1966" s="8"/>
    </row>
    <row r="1967" spans="1:10" ht="15.75">
      <c r="A1967" s="5"/>
      <c r="B1967" s="6"/>
      <c r="C1967" s="5"/>
      <c r="D1967" s="14">
        <v>112681945</v>
      </c>
      <c r="E1967" s="8"/>
      <c r="H1967" s="9"/>
      <c r="I1967" s="5"/>
      <c r="J1967" s="8"/>
    </row>
    <row r="1968" spans="1:10">
      <c r="A1968" s="5"/>
      <c r="B1968" s="6"/>
      <c r="C1968" s="5"/>
      <c r="D1968" s="7"/>
      <c r="E1968" s="8"/>
      <c r="H1968" s="9"/>
      <c r="I1968" s="5"/>
      <c r="J1968" s="8"/>
    </row>
    <row r="1969" spans="1:10">
      <c r="A1969" s="1" t="s">
        <v>0</v>
      </c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1:10">
      <c r="A1970" s="3" t="s">
        <v>981</v>
      </c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1:10">
      <c r="A1971" s="95" t="s">
        <v>0</v>
      </c>
      <c r="B1971" s="95" t="s">
        <v>2</v>
      </c>
      <c r="C1971" s="95" t="s">
        <v>3</v>
      </c>
      <c r="D1971" s="95" t="s">
        <v>4</v>
      </c>
      <c r="E1971" s="95" t="s">
        <v>5</v>
      </c>
      <c r="F1971" s="97" t="s">
        <v>6</v>
      </c>
      <c r="G1971" s="98"/>
      <c r="H1971" s="99"/>
      <c r="I1971" s="95" t="s">
        <v>7</v>
      </c>
      <c r="J1971" s="95" t="s">
        <v>8</v>
      </c>
    </row>
    <row r="1972" spans="1:10">
      <c r="A1972" s="96"/>
      <c r="B1972" s="96"/>
      <c r="C1972" s="96"/>
      <c r="D1972" s="96"/>
      <c r="E1972" s="96"/>
      <c r="F1972" s="4" t="s">
        <v>9</v>
      </c>
      <c r="G1972" s="4" t="s">
        <v>10</v>
      </c>
      <c r="H1972" s="4" t="s">
        <v>11</v>
      </c>
      <c r="I1972" s="96"/>
      <c r="J1972" s="96"/>
    </row>
    <row r="1973" spans="1:10">
      <c r="A1973" s="5" t="s">
        <v>1003</v>
      </c>
      <c r="B1973" s="6">
        <v>44954.435276307871</v>
      </c>
      <c r="C1973" s="5" t="s">
        <v>70</v>
      </c>
      <c r="D1973" s="7"/>
      <c r="E1973" s="8"/>
      <c r="F1973" s="9">
        <v>21412.799999999999</v>
      </c>
      <c r="I1973" s="10" t="s">
        <v>9</v>
      </c>
      <c r="J1973" s="8" t="s">
        <v>236</v>
      </c>
    </row>
    <row r="1974" spans="1:10">
      <c r="A1974" s="5" t="s">
        <v>1003</v>
      </c>
      <c r="B1974" s="6">
        <v>44954.435276307871</v>
      </c>
      <c r="C1974" s="5" t="s">
        <v>70</v>
      </c>
      <c r="D1974" s="7"/>
      <c r="E1974" s="8"/>
      <c r="F1974" s="9">
        <v>44713.2</v>
      </c>
      <c r="I1974" s="10" t="s">
        <v>9</v>
      </c>
      <c r="J1974" s="8" t="s">
        <v>956</v>
      </c>
    </row>
    <row r="1975" spans="1:10">
      <c r="A1975" s="5" t="s">
        <v>1003</v>
      </c>
      <c r="B1975" s="6">
        <v>44954.435276307871</v>
      </c>
      <c r="C1975" s="5" t="s">
        <v>70</v>
      </c>
      <c r="D1975" s="7"/>
      <c r="E1975" s="8"/>
      <c r="F1975" s="9">
        <v>43111.3</v>
      </c>
      <c r="I1975" s="10" t="s">
        <v>9</v>
      </c>
      <c r="J1975" s="8" t="s">
        <v>237</v>
      </c>
    </row>
    <row r="1976" spans="1:10">
      <c r="A1976" s="5" t="s">
        <v>1003</v>
      </c>
      <c r="B1976" s="6">
        <v>44954.435276307871</v>
      </c>
      <c r="C1976" s="5" t="s">
        <v>70</v>
      </c>
      <c r="D1976" s="7"/>
      <c r="E1976" s="8"/>
      <c r="F1976" s="9">
        <v>25262.5</v>
      </c>
      <c r="I1976" s="10" t="s">
        <v>9</v>
      </c>
      <c r="J1976" s="8" t="s">
        <v>103</v>
      </c>
    </row>
    <row r="1977" spans="1:10">
      <c r="A1977" s="5" t="s">
        <v>1003</v>
      </c>
      <c r="B1977" s="6">
        <v>44954.435276307871</v>
      </c>
      <c r="C1977" s="5" t="s">
        <v>70</v>
      </c>
      <c r="D1977" s="7"/>
      <c r="E1977" s="8"/>
      <c r="F1977" s="9">
        <v>25368</v>
      </c>
      <c r="I1977" s="10" t="s">
        <v>9</v>
      </c>
      <c r="J1977" s="8" t="s">
        <v>241</v>
      </c>
    </row>
    <row r="1978" spans="1:10">
      <c r="A1978" s="5" t="s">
        <v>1003</v>
      </c>
      <c r="B1978" s="6">
        <v>44954.435276307871</v>
      </c>
      <c r="C1978" s="5" t="s">
        <v>70</v>
      </c>
      <c r="D1978" s="7"/>
      <c r="E1978" s="8"/>
      <c r="F1978" s="9">
        <v>31746.400000000001</v>
      </c>
      <c r="I1978" s="10" t="s">
        <v>9</v>
      </c>
      <c r="J1978" s="8" t="s">
        <v>242</v>
      </c>
    </row>
    <row r="1979" spans="1:10">
      <c r="A1979" s="11" t="s">
        <v>22</v>
      </c>
      <c r="B1979" s="3"/>
      <c r="C1979" s="3"/>
      <c r="D1979" s="19">
        <f>183610.2+80004</f>
        <v>263614.2</v>
      </c>
      <c r="E1979" s="8"/>
      <c r="F1979" s="37">
        <f>SUM(F1973:G1978)</f>
        <v>191614.19999999998</v>
      </c>
      <c r="H1979" s="9"/>
      <c r="I1979" s="5"/>
      <c r="J1979" s="8"/>
    </row>
    <row r="1980" spans="1:10">
      <c r="A1980" s="13" t="s">
        <v>23</v>
      </c>
      <c r="B1980" s="13" t="s">
        <v>24</v>
      </c>
      <c r="C1980" s="13" t="s">
        <v>25</v>
      </c>
      <c r="D1980" s="7"/>
      <c r="E1980" s="8"/>
      <c r="H1980" s="9"/>
      <c r="I1980" s="5"/>
      <c r="J1980" s="8"/>
    </row>
    <row r="1981" spans="1:10" ht="15.75">
      <c r="A1981" s="5"/>
      <c r="B1981" s="6"/>
      <c r="C1981" s="5"/>
      <c r="D1981" s="14">
        <v>112676153</v>
      </c>
      <c r="E1981" s="8"/>
      <c r="H1981" s="9"/>
      <c r="I1981" s="5"/>
      <c r="J1981" s="8"/>
    </row>
    <row r="1982" spans="1:10" ht="15.75">
      <c r="A1982" s="5"/>
      <c r="B1982" s="6"/>
      <c r="C1982" s="5"/>
      <c r="D1982" s="14">
        <v>112681946</v>
      </c>
      <c r="E1982" s="8"/>
      <c r="H1982" s="9"/>
      <c r="I1982" s="5"/>
      <c r="J1982" s="8"/>
    </row>
    <row r="1983" spans="1:10">
      <c r="A1983" s="5"/>
      <c r="B1983" s="6"/>
      <c r="C1983" s="5"/>
      <c r="D1983" s="7"/>
      <c r="E1983" s="8"/>
      <c r="H1983" s="9"/>
      <c r="I1983" s="5"/>
      <c r="J1983" s="8"/>
    </row>
    <row r="1984" spans="1:10">
      <c r="A1984" s="5" t="s">
        <v>1002</v>
      </c>
      <c r="B1984" s="6">
        <v>44954.674483784722</v>
      </c>
      <c r="C1984" s="5" t="s">
        <v>82</v>
      </c>
      <c r="D1984" s="15">
        <v>45123267474</v>
      </c>
      <c r="E1984" s="5" t="s">
        <v>83</v>
      </c>
      <c r="H1984" s="9">
        <v>39907.46</v>
      </c>
      <c r="I1984" s="5" t="s">
        <v>28</v>
      </c>
      <c r="J1984" s="8" t="s">
        <v>84</v>
      </c>
    </row>
    <row r="1985" spans="1:10">
      <c r="A1985" s="5" t="s">
        <v>1001</v>
      </c>
      <c r="B1985" s="6">
        <v>44954.674483784722</v>
      </c>
      <c r="C1985" s="5" t="s">
        <v>70</v>
      </c>
      <c r="D1985" s="15">
        <v>45113282990</v>
      </c>
      <c r="E1985" s="5" t="s">
        <v>83</v>
      </c>
      <c r="H1985" s="9">
        <v>12055.5</v>
      </c>
      <c r="I1985" s="5" t="s">
        <v>28</v>
      </c>
      <c r="J1985" s="5" t="s">
        <v>80</v>
      </c>
    </row>
    <row r="1986" spans="1:10">
      <c r="A1986" s="5" t="s">
        <v>1001</v>
      </c>
      <c r="B1986" s="6">
        <v>44954.674483784722</v>
      </c>
      <c r="C1986" s="5" t="s">
        <v>70</v>
      </c>
      <c r="D1986" s="15">
        <v>45153128976</v>
      </c>
      <c r="E1986" s="5" t="s">
        <v>83</v>
      </c>
      <c r="H1986" s="9">
        <v>3895.12</v>
      </c>
      <c r="I1986" s="5" t="s">
        <v>28</v>
      </c>
      <c r="J1986" s="5" t="s">
        <v>80</v>
      </c>
    </row>
    <row r="1987" spans="1:10">
      <c r="A1987" s="5" t="s">
        <v>1001</v>
      </c>
      <c r="B1987" s="6">
        <v>44954.674483784722</v>
      </c>
      <c r="C1987" s="5" t="s">
        <v>70</v>
      </c>
      <c r="D1987" s="15">
        <v>45143502404</v>
      </c>
      <c r="E1987" s="5" t="s">
        <v>83</v>
      </c>
      <c r="H1987" s="9">
        <v>2009</v>
      </c>
      <c r="I1987" s="5" t="s">
        <v>28</v>
      </c>
      <c r="J1987" s="5" t="s">
        <v>80</v>
      </c>
    </row>
    <row r="1988" spans="1:10">
      <c r="A1988" s="5" t="s">
        <v>1001</v>
      </c>
      <c r="B1988" s="6">
        <v>44954.674483784722</v>
      </c>
      <c r="C1988" s="5" t="s">
        <v>70</v>
      </c>
      <c r="D1988" s="15">
        <v>45143502404</v>
      </c>
      <c r="E1988" s="5" t="s">
        <v>83</v>
      </c>
      <c r="H1988" s="9">
        <v>17977.599999999999</v>
      </c>
      <c r="I1988" s="5" t="s">
        <v>28</v>
      </c>
      <c r="J1988" s="5" t="s">
        <v>80</v>
      </c>
    </row>
    <row r="1989" spans="1:10">
      <c r="A1989" s="5" t="s">
        <v>1001</v>
      </c>
      <c r="B1989" s="6">
        <v>44954.674483784722</v>
      </c>
      <c r="C1989" s="5" t="s">
        <v>70</v>
      </c>
      <c r="D1989" s="15">
        <v>45163223145</v>
      </c>
      <c r="E1989" s="5" t="s">
        <v>83</v>
      </c>
      <c r="H1989" s="9">
        <v>1504.69</v>
      </c>
      <c r="I1989" s="5" t="s">
        <v>28</v>
      </c>
      <c r="J1989" s="5" t="s">
        <v>91</v>
      </c>
    </row>
    <row r="1990" spans="1:10">
      <c r="A1990" s="5" t="s">
        <v>1001</v>
      </c>
      <c r="B1990" s="6">
        <v>44954.674483784722</v>
      </c>
      <c r="C1990" s="5" t="s">
        <v>70</v>
      </c>
      <c r="D1990" s="15">
        <v>45113282840</v>
      </c>
      <c r="E1990" s="5" t="s">
        <v>83</v>
      </c>
      <c r="H1990" s="9">
        <v>546.48</v>
      </c>
      <c r="I1990" s="5" t="s">
        <v>28</v>
      </c>
      <c r="J1990" s="5" t="s">
        <v>91</v>
      </c>
    </row>
    <row r="1991" spans="1:10">
      <c r="A1991" s="5" t="s">
        <v>1001</v>
      </c>
      <c r="B1991" s="6">
        <v>44954.674483784722</v>
      </c>
      <c r="C1991" s="5" t="s">
        <v>70</v>
      </c>
      <c r="D1991" s="15">
        <v>45143502415</v>
      </c>
      <c r="E1991" s="5" t="s">
        <v>83</v>
      </c>
      <c r="H1991" s="9">
        <v>3500</v>
      </c>
      <c r="I1991" s="5" t="s">
        <v>28</v>
      </c>
      <c r="J1991" s="5" t="s">
        <v>91</v>
      </c>
    </row>
    <row r="1992" spans="1:10">
      <c r="A1992" s="5" t="s">
        <v>1001</v>
      </c>
      <c r="B1992" s="6">
        <v>44954.674483784722</v>
      </c>
      <c r="C1992" s="5" t="s">
        <v>70</v>
      </c>
      <c r="D1992" s="15">
        <v>45113282879</v>
      </c>
      <c r="E1992" s="5" t="s">
        <v>83</v>
      </c>
      <c r="H1992" s="9">
        <v>11136</v>
      </c>
      <c r="I1992" s="5" t="s">
        <v>28</v>
      </c>
      <c r="J1992" s="5" t="s">
        <v>91</v>
      </c>
    </row>
    <row r="1993" spans="1:10">
      <c r="A1993" s="5" t="s">
        <v>1001</v>
      </c>
      <c r="B1993" s="6">
        <v>44954.674483784722</v>
      </c>
      <c r="C1993" s="5" t="s">
        <v>70</v>
      </c>
      <c r="D1993" s="15">
        <v>45123266342</v>
      </c>
      <c r="E1993" s="5" t="s">
        <v>83</v>
      </c>
      <c r="H1993" s="9">
        <v>2283</v>
      </c>
      <c r="I1993" s="5" t="s">
        <v>28</v>
      </c>
      <c r="J1993" s="5" t="s">
        <v>80</v>
      </c>
    </row>
    <row r="1994" spans="1:10">
      <c r="A1994" s="5" t="s">
        <v>1001</v>
      </c>
      <c r="B1994" s="6">
        <v>44954.674483784722</v>
      </c>
      <c r="C1994" s="5" t="s">
        <v>70</v>
      </c>
      <c r="D1994" s="15">
        <v>45153128934</v>
      </c>
      <c r="E1994" s="5" t="s">
        <v>83</v>
      </c>
      <c r="H1994" s="9">
        <v>17640</v>
      </c>
      <c r="I1994" s="5" t="s">
        <v>28</v>
      </c>
      <c r="J1994" s="5" t="s">
        <v>80</v>
      </c>
    </row>
    <row r="1995" spans="1:10">
      <c r="A1995" s="5" t="s">
        <v>1001</v>
      </c>
      <c r="B1995" s="6">
        <v>44954.674483784722</v>
      </c>
      <c r="C1995" s="5" t="s">
        <v>70</v>
      </c>
      <c r="D1995" s="15">
        <v>45163223240</v>
      </c>
      <c r="E1995" s="5" t="s">
        <v>83</v>
      </c>
      <c r="H1995" s="9">
        <v>8904</v>
      </c>
      <c r="I1995" s="5" t="s">
        <v>28</v>
      </c>
      <c r="J1995" s="5" t="s">
        <v>91</v>
      </c>
    </row>
    <row r="1996" spans="1:10">
      <c r="A1996" s="5" t="s">
        <v>1001</v>
      </c>
      <c r="B1996" s="6">
        <v>44954.674483784722</v>
      </c>
      <c r="C1996" s="5" t="s">
        <v>70</v>
      </c>
      <c r="D1996" s="15">
        <v>45133136525</v>
      </c>
      <c r="E1996" s="5" t="s">
        <v>83</v>
      </c>
      <c r="H1996" s="9">
        <v>9408</v>
      </c>
      <c r="I1996" s="5" t="s">
        <v>28</v>
      </c>
      <c r="J1996" s="5" t="s">
        <v>80</v>
      </c>
    </row>
    <row r="1997" spans="1:10">
      <c r="A1997" s="5" t="s">
        <v>1001</v>
      </c>
      <c r="B1997" s="6">
        <v>44954.674483784722</v>
      </c>
      <c r="C1997" s="5" t="s">
        <v>70</v>
      </c>
      <c r="D1997" s="15">
        <v>45173195788</v>
      </c>
      <c r="E1997" s="5" t="s">
        <v>83</v>
      </c>
      <c r="H1997" s="9">
        <v>2056</v>
      </c>
      <c r="I1997" s="5" t="s">
        <v>28</v>
      </c>
      <c r="J1997" s="5" t="s">
        <v>91</v>
      </c>
    </row>
    <row r="1998" spans="1:10">
      <c r="A1998" s="5" t="s">
        <v>1001</v>
      </c>
      <c r="B1998" s="6">
        <v>44954.674483784722</v>
      </c>
      <c r="C1998" s="5" t="s">
        <v>70</v>
      </c>
      <c r="D1998" s="15">
        <v>45143502644</v>
      </c>
      <c r="E1998" s="5" t="s">
        <v>83</v>
      </c>
      <c r="H1998" s="9">
        <v>742</v>
      </c>
      <c r="I1998" s="5" t="s">
        <v>28</v>
      </c>
      <c r="J1998" s="5" t="s">
        <v>80</v>
      </c>
    </row>
    <row r="1999" spans="1:10">
      <c r="A1999" s="5" t="s">
        <v>1001</v>
      </c>
      <c r="B1999" s="6">
        <v>44954.674483784722</v>
      </c>
      <c r="C1999" s="5" t="s">
        <v>70</v>
      </c>
      <c r="D1999" s="15">
        <v>45143502723</v>
      </c>
      <c r="E1999" s="5" t="s">
        <v>83</v>
      </c>
      <c r="H1999" s="9">
        <v>11851.84</v>
      </c>
      <c r="I1999" s="5" t="s">
        <v>28</v>
      </c>
      <c r="J1999" s="5" t="s">
        <v>91</v>
      </c>
    </row>
    <row r="2000" spans="1:10">
      <c r="A2000" s="5" t="s">
        <v>1001</v>
      </c>
      <c r="B2000" s="6">
        <v>44954.674483784722</v>
      </c>
      <c r="C2000" s="5" t="s">
        <v>70</v>
      </c>
      <c r="D2000" s="7">
        <v>157657</v>
      </c>
      <c r="E2000" s="5" t="s">
        <v>88</v>
      </c>
      <c r="H2000" s="9">
        <v>8403.83</v>
      </c>
      <c r="I2000" s="5" t="s">
        <v>28</v>
      </c>
      <c r="J2000" s="5" t="s">
        <v>80</v>
      </c>
    </row>
    <row r="2001" spans="1:10">
      <c r="A2001" s="5" t="s">
        <v>1001</v>
      </c>
      <c r="B2001" s="6">
        <v>44954.674483784722</v>
      </c>
      <c r="C2001" s="5" t="s">
        <v>70</v>
      </c>
      <c r="D2001" s="15">
        <v>45163223577</v>
      </c>
      <c r="E2001" s="5" t="s">
        <v>83</v>
      </c>
      <c r="H2001" s="9">
        <v>542.24</v>
      </c>
      <c r="I2001" s="5" t="s">
        <v>28</v>
      </c>
      <c r="J2001" s="5" t="s">
        <v>91</v>
      </c>
    </row>
    <row r="2002" spans="1:10">
      <c r="A2002" s="5" t="s">
        <v>1001</v>
      </c>
      <c r="B2002" s="6">
        <v>44954.674483784722</v>
      </c>
      <c r="C2002" s="5" t="s">
        <v>70</v>
      </c>
      <c r="D2002" s="15">
        <v>52516742847</v>
      </c>
      <c r="E2002" s="5" t="s">
        <v>83</v>
      </c>
      <c r="H2002" s="9">
        <v>170.98</v>
      </c>
      <c r="I2002" s="5" t="s">
        <v>28</v>
      </c>
      <c r="J2002" s="5" t="s">
        <v>91</v>
      </c>
    </row>
    <row r="2003" spans="1:10">
      <c r="A2003" s="5" t="s">
        <v>1001</v>
      </c>
      <c r="B2003" s="6">
        <v>44954.674483784722</v>
      </c>
      <c r="C2003" s="5" t="s">
        <v>70</v>
      </c>
      <c r="D2003" s="15">
        <v>45173196035</v>
      </c>
      <c r="E2003" s="5" t="s">
        <v>83</v>
      </c>
      <c r="H2003" s="9">
        <v>5137.5</v>
      </c>
      <c r="I2003" s="5" t="s">
        <v>28</v>
      </c>
      <c r="J2003" s="5" t="s">
        <v>91</v>
      </c>
    </row>
    <row r="2004" spans="1:10">
      <c r="A2004" s="5" t="s">
        <v>1001</v>
      </c>
      <c r="B2004" s="6">
        <v>44954.674483784722</v>
      </c>
      <c r="C2004" s="5" t="s">
        <v>70</v>
      </c>
      <c r="D2004" s="15">
        <v>45143503285</v>
      </c>
      <c r="E2004" s="5" t="s">
        <v>83</v>
      </c>
      <c r="H2004" s="9">
        <v>126</v>
      </c>
      <c r="I2004" s="5" t="s">
        <v>28</v>
      </c>
      <c r="J2004" s="5" t="s">
        <v>91</v>
      </c>
    </row>
    <row r="2005" spans="1:10">
      <c r="A2005" s="5" t="s">
        <v>1001</v>
      </c>
      <c r="B2005" s="6">
        <v>44954.674483784722</v>
      </c>
      <c r="C2005" s="5" t="s">
        <v>70</v>
      </c>
      <c r="D2005" s="15">
        <v>45143503295</v>
      </c>
      <c r="E2005" s="5" t="s">
        <v>83</v>
      </c>
      <c r="H2005" s="9">
        <v>3051.2</v>
      </c>
      <c r="I2005" s="5" t="s">
        <v>28</v>
      </c>
      <c r="J2005" s="5" t="s">
        <v>91</v>
      </c>
    </row>
    <row r="2006" spans="1:10">
      <c r="A2006" s="5" t="s">
        <v>1001</v>
      </c>
      <c r="B2006" s="6">
        <v>44954.674483784722</v>
      </c>
      <c r="C2006" s="5" t="s">
        <v>70</v>
      </c>
      <c r="D2006" s="15">
        <v>45163224205</v>
      </c>
      <c r="E2006" s="5" t="s">
        <v>83</v>
      </c>
      <c r="H2006" s="9">
        <v>596.23</v>
      </c>
      <c r="I2006" s="5" t="s">
        <v>28</v>
      </c>
      <c r="J2006" s="5" t="s">
        <v>91</v>
      </c>
    </row>
    <row r="2007" spans="1:10">
      <c r="A2007" s="5" t="s">
        <v>1001</v>
      </c>
      <c r="B2007" s="6">
        <v>44954.674483784722</v>
      </c>
      <c r="C2007" s="5" t="s">
        <v>70</v>
      </c>
      <c r="D2007" s="15">
        <v>19050395792</v>
      </c>
      <c r="E2007" s="5" t="s">
        <v>83</v>
      </c>
      <c r="H2007" s="9">
        <v>2988.36</v>
      </c>
      <c r="I2007" s="5" t="s">
        <v>28</v>
      </c>
      <c r="J2007" s="5" t="s">
        <v>91</v>
      </c>
    </row>
    <row r="2008" spans="1:10">
      <c r="A2008" s="5" t="s">
        <v>1001</v>
      </c>
      <c r="B2008" s="6">
        <v>44954.674483784722</v>
      </c>
      <c r="C2008" s="5" t="s">
        <v>70</v>
      </c>
      <c r="D2008" s="7">
        <v>316572</v>
      </c>
      <c r="E2008" s="5" t="s">
        <v>89</v>
      </c>
      <c r="H2008" s="9">
        <v>1636</v>
      </c>
      <c r="I2008" s="5" t="s">
        <v>28</v>
      </c>
      <c r="J2008" s="5" t="s">
        <v>91</v>
      </c>
    </row>
    <row r="2009" spans="1:10">
      <c r="A2009" s="5" t="s">
        <v>1001</v>
      </c>
      <c r="B2009" s="6">
        <v>44954.674483784722</v>
      </c>
      <c r="C2009" s="5" t="s">
        <v>70</v>
      </c>
      <c r="D2009" s="15">
        <v>45113282563</v>
      </c>
      <c r="E2009" s="8" t="s">
        <v>27</v>
      </c>
      <c r="H2009" s="9">
        <v>15443.2</v>
      </c>
      <c r="I2009" s="5" t="s">
        <v>28</v>
      </c>
      <c r="J2009" s="5" t="s">
        <v>80</v>
      </c>
    </row>
    <row r="2010" spans="1:10">
      <c r="A2010" s="5" t="s">
        <v>1001</v>
      </c>
      <c r="B2010" s="6">
        <v>44954.674483784722</v>
      </c>
      <c r="C2010" s="5" t="s">
        <v>70</v>
      </c>
      <c r="D2010" s="15">
        <v>45173195396</v>
      </c>
      <c r="E2010" s="8" t="s">
        <v>27</v>
      </c>
      <c r="H2010" s="9">
        <v>684</v>
      </c>
      <c r="I2010" s="5" t="s">
        <v>28</v>
      </c>
      <c r="J2010" s="5" t="s">
        <v>80</v>
      </c>
    </row>
    <row r="2011" spans="1:10">
      <c r="A2011" s="5" t="s">
        <v>1001</v>
      </c>
      <c r="B2011" s="6">
        <v>44954.674483784722</v>
      </c>
      <c r="C2011" s="5" t="s">
        <v>70</v>
      </c>
      <c r="D2011" s="15">
        <v>45173196713</v>
      </c>
      <c r="E2011" s="5" t="s">
        <v>83</v>
      </c>
      <c r="H2011" s="9">
        <v>490.5</v>
      </c>
      <c r="I2011" s="5" t="s">
        <v>28</v>
      </c>
      <c r="J2011" s="5" t="s">
        <v>80</v>
      </c>
    </row>
    <row r="2012" spans="1:10">
      <c r="A2012" s="5" t="s">
        <v>1001</v>
      </c>
      <c r="B2012" s="6">
        <v>44954.674483784722</v>
      </c>
      <c r="C2012" s="5" t="s">
        <v>70</v>
      </c>
      <c r="D2012" s="15">
        <v>45123267546</v>
      </c>
      <c r="E2012" s="5" t="s">
        <v>83</v>
      </c>
      <c r="H2012" s="9">
        <v>4064.26</v>
      </c>
      <c r="I2012" s="5" t="s">
        <v>28</v>
      </c>
      <c r="J2012" s="5" t="s">
        <v>91</v>
      </c>
    </row>
    <row r="2013" spans="1:10">
      <c r="A2013" s="5" t="s">
        <v>1001</v>
      </c>
      <c r="B2013" s="6">
        <v>44954.674483784722</v>
      </c>
      <c r="C2013" s="5" t="s">
        <v>70</v>
      </c>
      <c r="D2013" s="15">
        <v>45153129894</v>
      </c>
      <c r="E2013" s="5" t="s">
        <v>83</v>
      </c>
      <c r="H2013" s="9">
        <v>1412.95</v>
      </c>
      <c r="I2013" s="5" t="s">
        <v>28</v>
      </c>
      <c r="J2013" s="5" t="s">
        <v>80</v>
      </c>
    </row>
    <row r="2014" spans="1:10">
      <c r="A2014" s="5" t="s">
        <v>1001</v>
      </c>
      <c r="B2014" s="6">
        <v>44954.674483784722</v>
      </c>
      <c r="C2014" s="5" t="s">
        <v>70</v>
      </c>
      <c r="D2014" s="15">
        <v>45143503497</v>
      </c>
      <c r="E2014" s="5" t="s">
        <v>83</v>
      </c>
      <c r="H2014" s="9">
        <v>1212</v>
      </c>
      <c r="I2014" s="5" t="s">
        <v>28</v>
      </c>
      <c r="J2014" s="5" t="s">
        <v>91</v>
      </c>
    </row>
    <row r="2015" spans="1:10">
      <c r="A2015" s="5" t="s">
        <v>1001</v>
      </c>
      <c r="B2015" s="6">
        <v>44954.674483784722</v>
      </c>
      <c r="C2015" s="5" t="s">
        <v>70</v>
      </c>
      <c r="D2015" s="15">
        <v>45163224470</v>
      </c>
      <c r="E2015" s="5" t="s">
        <v>83</v>
      </c>
      <c r="H2015" s="9">
        <v>3528</v>
      </c>
      <c r="I2015" s="5" t="s">
        <v>28</v>
      </c>
      <c r="J2015" s="5" t="s">
        <v>80</v>
      </c>
    </row>
    <row r="2016" spans="1:10">
      <c r="A2016" s="5" t="s">
        <v>1001</v>
      </c>
      <c r="B2016" s="6">
        <v>44954.674483784722</v>
      </c>
      <c r="C2016" s="5" t="s">
        <v>70</v>
      </c>
      <c r="D2016" s="15">
        <v>45163224465</v>
      </c>
      <c r="E2016" s="5" t="s">
        <v>83</v>
      </c>
      <c r="H2016" s="9">
        <v>2914.92</v>
      </c>
      <c r="I2016" s="5" t="s">
        <v>28</v>
      </c>
      <c r="J2016" s="5" t="s">
        <v>80</v>
      </c>
    </row>
    <row r="2017" spans="1:10">
      <c r="A2017" s="5" t="s">
        <v>1001</v>
      </c>
      <c r="B2017" s="6">
        <v>44954.674483784722</v>
      </c>
      <c r="C2017" s="5" t="s">
        <v>70</v>
      </c>
      <c r="D2017" s="15">
        <v>45123267474</v>
      </c>
      <c r="E2017" s="5" t="s">
        <v>83</v>
      </c>
      <c r="H2017" s="9">
        <v>42457.33</v>
      </c>
      <c r="I2017" s="5" t="s">
        <v>28</v>
      </c>
      <c r="J2017" s="8" t="s">
        <v>84</v>
      </c>
    </row>
    <row r="2018" spans="1:10">
      <c r="A2018" s="5" t="s">
        <v>1001</v>
      </c>
      <c r="B2018" s="6">
        <v>44954.674483784722</v>
      </c>
      <c r="C2018" s="5" t="s">
        <v>70</v>
      </c>
      <c r="D2018" s="15">
        <v>45123267474</v>
      </c>
      <c r="E2018" s="5" t="s">
        <v>83</v>
      </c>
      <c r="H2018" s="9">
        <v>11822.78</v>
      </c>
      <c r="I2018" s="5" t="s">
        <v>28</v>
      </c>
      <c r="J2018" s="8" t="s">
        <v>84</v>
      </c>
    </row>
    <row r="2019" spans="1:10">
      <c r="A2019" s="5" t="s">
        <v>1001</v>
      </c>
      <c r="B2019" s="6">
        <v>44954.674483784722</v>
      </c>
      <c r="C2019" s="5" t="s">
        <v>70</v>
      </c>
      <c r="D2019" s="15">
        <v>45123267474</v>
      </c>
      <c r="E2019" s="5" t="s">
        <v>83</v>
      </c>
      <c r="H2019" s="9">
        <v>74457.5</v>
      </c>
      <c r="I2019" s="5" t="s">
        <v>28</v>
      </c>
      <c r="J2019" s="8" t="s">
        <v>84</v>
      </c>
    </row>
    <row r="2020" spans="1:10">
      <c r="A2020" s="5" t="s">
        <v>1001</v>
      </c>
      <c r="B2020" s="6">
        <v>44954.674483784722</v>
      </c>
      <c r="C2020" s="5" t="s">
        <v>70</v>
      </c>
      <c r="D2020" s="15">
        <v>45123267474</v>
      </c>
      <c r="E2020" s="5" t="s">
        <v>83</v>
      </c>
      <c r="H2020" s="9">
        <v>80570.2</v>
      </c>
      <c r="I2020" s="5" t="s">
        <v>28</v>
      </c>
      <c r="J2020" s="8" t="s">
        <v>84</v>
      </c>
    </row>
    <row r="2021" spans="1:10">
      <c r="A2021" s="5" t="s">
        <v>1001</v>
      </c>
      <c r="B2021" s="6">
        <v>44954.674483784722</v>
      </c>
      <c r="C2021" s="5" t="s">
        <v>70</v>
      </c>
      <c r="D2021" s="15">
        <v>45123267474</v>
      </c>
      <c r="E2021" s="5" t="s">
        <v>83</v>
      </c>
      <c r="H2021" s="9">
        <v>42538.54</v>
      </c>
      <c r="I2021" s="5" t="s">
        <v>28</v>
      </c>
      <c r="J2021" s="8" t="s">
        <v>84</v>
      </c>
    </row>
    <row r="2022" spans="1:10">
      <c r="A2022" s="5" t="s">
        <v>1001</v>
      </c>
      <c r="B2022" s="6">
        <v>44954.674483784722</v>
      </c>
      <c r="C2022" s="5" t="s">
        <v>70</v>
      </c>
      <c r="D2022" s="15">
        <v>45123267474</v>
      </c>
      <c r="E2022" s="5" t="s">
        <v>83</v>
      </c>
      <c r="H2022" s="9">
        <v>30065.87</v>
      </c>
      <c r="I2022" s="5" t="s">
        <v>28</v>
      </c>
      <c r="J2022" s="8" t="s">
        <v>84</v>
      </c>
    </row>
    <row r="2023" spans="1:10">
      <c r="A2023" s="5" t="s">
        <v>1001</v>
      </c>
      <c r="B2023" s="6">
        <v>44954.674483784722</v>
      </c>
      <c r="C2023" s="5" t="s">
        <v>70</v>
      </c>
      <c r="D2023" s="15">
        <v>45123267474</v>
      </c>
      <c r="E2023" s="5" t="s">
        <v>83</v>
      </c>
      <c r="H2023" s="9">
        <v>132701.23000000001</v>
      </c>
      <c r="I2023" s="5" t="s">
        <v>28</v>
      </c>
      <c r="J2023" s="8" t="s">
        <v>84</v>
      </c>
    </row>
    <row r="2024" spans="1:10">
      <c r="A2024" s="5" t="s">
        <v>1001</v>
      </c>
      <c r="B2024" s="6">
        <v>44954.674483784722</v>
      </c>
      <c r="C2024" s="5" t="s">
        <v>70</v>
      </c>
      <c r="D2024" s="15">
        <v>45123267474</v>
      </c>
      <c r="E2024" s="5" t="s">
        <v>83</v>
      </c>
      <c r="H2024" s="9">
        <v>67620.320000000007</v>
      </c>
      <c r="I2024" s="5" t="s">
        <v>28</v>
      </c>
      <c r="J2024" s="8" t="s">
        <v>84</v>
      </c>
    </row>
    <row r="2025" spans="1:10">
      <c r="A2025" s="5" t="s">
        <v>1001</v>
      </c>
      <c r="B2025" s="6">
        <v>44954.674483784722</v>
      </c>
      <c r="C2025" s="5" t="s">
        <v>70</v>
      </c>
      <c r="D2025" s="15">
        <v>45123267474</v>
      </c>
      <c r="E2025" s="5" t="s">
        <v>83</v>
      </c>
      <c r="H2025" s="9">
        <v>90959.27</v>
      </c>
      <c r="I2025" s="5" t="s">
        <v>28</v>
      </c>
      <c r="J2025" s="8" t="s">
        <v>84</v>
      </c>
    </row>
    <row r="2026" spans="1:10">
      <c r="A2026" s="5" t="s">
        <v>1001</v>
      </c>
      <c r="B2026" s="6">
        <v>44954.674483784722</v>
      </c>
      <c r="C2026" s="5" t="s">
        <v>70</v>
      </c>
      <c r="D2026" s="15">
        <v>45123267474</v>
      </c>
      <c r="E2026" s="5" t="s">
        <v>83</v>
      </c>
      <c r="H2026" s="9">
        <v>14154.76</v>
      </c>
      <c r="I2026" s="5" t="s">
        <v>28</v>
      </c>
      <c r="J2026" s="8" t="s">
        <v>84</v>
      </c>
    </row>
    <row r="2027" spans="1:10">
      <c r="A2027" s="5" t="s">
        <v>1001</v>
      </c>
      <c r="B2027" s="6">
        <v>44954.674483784722</v>
      </c>
      <c r="C2027" s="5" t="s">
        <v>70</v>
      </c>
      <c r="D2027" s="15">
        <v>45123267474</v>
      </c>
      <c r="E2027" s="5" t="s">
        <v>83</v>
      </c>
      <c r="H2027" s="9">
        <v>2176.98</v>
      </c>
      <c r="I2027" s="5" t="s">
        <v>28</v>
      </c>
      <c r="J2027" s="8" t="s">
        <v>84</v>
      </c>
    </row>
    <row r="2028" spans="1:10">
      <c r="A2028" s="5" t="s">
        <v>1001</v>
      </c>
      <c r="B2028" s="6">
        <v>44954.674483784722</v>
      </c>
      <c r="C2028" s="5" t="s">
        <v>70</v>
      </c>
      <c r="D2028" s="15">
        <v>45123267474</v>
      </c>
      <c r="E2028" s="5" t="s">
        <v>83</v>
      </c>
      <c r="H2028" s="9">
        <v>386.07</v>
      </c>
      <c r="I2028" s="5" t="s">
        <v>28</v>
      </c>
      <c r="J2028" s="8" t="s">
        <v>84</v>
      </c>
    </row>
    <row r="2029" spans="1:10">
      <c r="A2029" s="5" t="s">
        <v>1001</v>
      </c>
      <c r="B2029" s="6">
        <v>44954.674483784722</v>
      </c>
      <c r="C2029" s="5" t="s">
        <v>70</v>
      </c>
      <c r="D2029" s="15">
        <v>45123267474</v>
      </c>
      <c r="E2029" s="5" t="s">
        <v>83</v>
      </c>
      <c r="H2029" s="9">
        <v>1158.3</v>
      </c>
      <c r="I2029" s="5" t="s">
        <v>28</v>
      </c>
      <c r="J2029" s="8" t="s">
        <v>84</v>
      </c>
    </row>
    <row r="2030" spans="1:10">
      <c r="A2030" s="5" t="s">
        <v>1001</v>
      </c>
      <c r="B2030" s="6">
        <v>44954.674483784722</v>
      </c>
      <c r="C2030" s="5" t="s">
        <v>70</v>
      </c>
      <c r="D2030" s="15">
        <v>45123267474</v>
      </c>
      <c r="E2030" s="5" t="s">
        <v>83</v>
      </c>
      <c r="H2030" s="9">
        <v>1711.59</v>
      </c>
      <c r="I2030" s="5" t="s">
        <v>28</v>
      </c>
      <c r="J2030" s="8" t="s">
        <v>84</v>
      </c>
    </row>
    <row r="2031" spans="1:10">
      <c r="A2031" s="5" t="s">
        <v>1001</v>
      </c>
      <c r="B2031" s="6">
        <v>44954.674483784722</v>
      </c>
      <c r="C2031" s="5" t="s">
        <v>70</v>
      </c>
      <c r="D2031" s="15">
        <v>45123267474</v>
      </c>
      <c r="E2031" s="5" t="s">
        <v>83</v>
      </c>
      <c r="H2031" s="9">
        <v>2419.31</v>
      </c>
      <c r="I2031" s="5" t="s">
        <v>28</v>
      </c>
      <c r="J2031" s="8" t="s">
        <v>84</v>
      </c>
    </row>
    <row r="2032" spans="1:10">
      <c r="A2032" s="5" t="s">
        <v>1001</v>
      </c>
      <c r="B2032" s="6">
        <v>44954.674483784722</v>
      </c>
      <c r="C2032" s="5" t="s">
        <v>70</v>
      </c>
      <c r="D2032" s="15">
        <v>45123267474</v>
      </c>
      <c r="E2032" s="5" t="s">
        <v>83</v>
      </c>
      <c r="H2032" s="9">
        <v>1158.29</v>
      </c>
      <c r="I2032" s="5" t="s">
        <v>28</v>
      </c>
      <c r="J2032" s="8" t="s">
        <v>84</v>
      </c>
    </row>
    <row r="2033" spans="1:10">
      <c r="A2033" s="5" t="s">
        <v>1001</v>
      </c>
      <c r="B2033" s="6">
        <v>44954.674483784722</v>
      </c>
      <c r="C2033" s="5" t="s">
        <v>70</v>
      </c>
      <c r="D2033" s="15">
        <v>45123267474</v>
      </c>
      <c r="E2033" s="5" t="s">
        <v>83</v>
      </c>
      <c r="H2033" s="9">
        <v>386.1</v>
      </c>
      <c r="I2033" s="5" t="s">
        <v>28</v>
      </c>
      <c r="J2033" s="8" t="s">
        <v>84</v>
      </c>
    </row>
    <row r="2034" spans="1:10">
      <c r="A2034" s="5" t="s">
        <v>1001</v>
      </c>
      <c r="B2034" s="6">
        <v>44954.674483784722</v>
      </c>
      <c r="C2034" s="5" t="s">
        <v>70</v>
      </c>
      <c r="D2034" s="15">
        <v>45123267474</v>
      </c>
      <c r="E2034" s="5" t="s">
        <v>83</v>
      </c>
      <c r="H2034" s="9">
        <v>2702.69</v>
      </c>
      <c r="I2034" s="5" t="s">
        <v>28</v>
      </c>
      <c r="J2034" s="8" t="s">
        <v>84</v>
      </c>
    </row>
    <row r="2035" spans="1:10">
      <c r="A2035" s="5" t="s">
        <v>1001</v>
      </c>
      <c r="B2035" s="6">
        <v>44954.674483784722</v>
      </c>
      <c r="C2035" s="5" t="s">
        <v>70</v>
      </c>
      <c r="D2035" s="7">
        <v>189653</v>
      </c>
      <c r="E2035" s="5" t="s">
        <v>89</v>
      </c>
      <c r="H2035" s="9">
        <v>1750</v>
      </c>
      <c r="I2035" s="5" t="s">
        <v>28</v>
      </c>
      <c r="J2035" s="8" t="s">
        <v>92</v>
      </c>
    </row>
    <row r="2036" spans="1:10">
      <c r="A2036" s="5" t="s">
        <v>1001</v>
      </c>
      <c r="B2036" s="6">
        <v>44954.674483784722</v>
      </c>
      <c r="C2036" s="5" t="s">
        <v>70</v>
      </c>
      <c r="D2036" s="7">
        <v>623485</v>
      </c>
      <c r="E2036" s="5" t="s">
        <v>83</v>
      </c>
      <c r="H2036" s="9">
        <v>34690.400000000001</v>
      </c>
      <c r="I2036" s="5" t="s">
        <v>28</v>
      </c>
      <c r="J2036" s="8" t="s">
        <v>92</v>
      </c>
    </row>
    <row r="2037" spans="1:10">
      <c r="A2037" s="5" t="s">
        <v>1001</v>
      </c>
      <c r="B2037" s="6">
        <v>44954.674483784722</v>
      </c>
      <c r="C2037" s="5" t="s">
        <v>70</v>
      </c>
      <c r="D2037" s="7">
        <v>623482</v>
      </c>
      <c r="E2037" s="8" t="s">
        <v>274</v>
      </c>
      <c r="H2037" s="9">
        <v>139.19999999999999</v>
      </c>
      <c r="I2037" s="5" t="s">
        <v>28</v>
      </c>
      <c r="J2037" s="8" t="s">
        <v>92</v>
      </c>
    </row>
    <row r="2038" spans="1:10">
      <c r="A2038" s="5" t="s">
        <v>1001</v>
      </c>
      <c r="B2038" s="6">
        <v>44954.674483784722</v>
      </c>
      <c r="C2038" s="5" t="s">
        <v>70</v>
      </c>
      <c r="D2038" s="7">
        <v>134648</v>
      </c>
      <c r="E2038" s="5" t="s">
        <v>88</v>
      </c>
      <c r="H2038" s="9">
        <v>204833.5</v>
      </c>
      <c r="I2038" s="5" t="s">
        <v>28</v>
      </c>
      <c r="J2038" s="5" t="s">
        <v>87</v>
      </c>
    </row>
    <row r="2039" spans="1:10">
      <c r="A2039" s="5" t="s">
        <v>1001</v>
      </c>
      <c r="B2039" s="6">
        <v>44954.674483784722</v>
      </c>
      <c r="C2039" s="5" t="s">
        <v>70</v>
      </c>
      <c r="D2039" s="7">
        <v>134341</v>
      </c>
      <c r="E2039" s="5" t="s">
        <v>93</v>
      </c>
      <c r="H2039" s="9">
        <v>696</v>
      </c>
      <c r="I2039" s="5" t="s">
        <v>28</v>
      </c>
      <c r="J2039" s="5" t="s">
        <v>87</v>
      </c>
    </row>
    <row r="2040" spans="1:10">
      <c r="A2040" s="5" t="s">
        <v>1001</v>
      </c>
      <c r="B2040" s="6">
        <v>44954.674483784722</v>
      </c>
      <c r="C2040" s="5" t="s">
        <v>70</v>
      </c>
      <c r="D2040" s="7"/>
      <c r="E2040" s="8"/>
      <c r="F2040" s="9">
        <v>3316</v>
      </c>
      <c r="I2040" s="10" t="s">
        <v>9</v>
      </c>
      <c r="J2040" s="5" t="s">
        <v>98</v>
      </c>
    </row>
    <row r="2041" spans="1:10">
      <c r="A2041" s="5" t="s">
        <v>1001</v>
      </c>
      <c r="B2041" s="6">
        <v>44954.674483784722</v>
      </c>
      <c r="C2041" s="5" t="s">
        <v>70</v>
      </c>
      <c r="D2041" s="7"/>
      <c r="E2041" s="8"/>
      <c r="F2041" s="9">
        <v>500000</v>
      </c>
      <c r="I2041" s="10" t="s">
        <v>9</v>
      </c>
      <c r="J2041" s="5" t="s">
        <v>86</v>
      </c>
    </row>
    <row r="2042" spans="1:10">
      <c r="A2042" s="5" t="s">
        <v>1001</v>
      </c>
      <c r="B2042" s="6">
        <v>44954.674483784722</v>
      </c>
      <c r="C2042" s="5" t="s">
        <v>70</v>
      </c>
      <c r="D2042" s="7"/>
      <c r="E2042" s="8"/>
      <c r="F2042" s="9">
        <v>2472.9</v>
      </c>
      <c r="I2042" s="10" t="s">
        <v>9</v>
      </c>
      <c r="J2042" s="8" t="s">
        <v>74</v>
      </c>
    </row>
    <row r="2043" spans="1:10">
      <c r="A2043" s="5" t="s">
        <v>1001</v>
      </c>
      <c r="B2043" s="6">
        <v>44954.674483784722</v>
      </c>
      <c r="C2043" s="5" t="s">
        <v>70</v>
      </c>
      <c r="D2043" s="7"/>
      <c r="E2043" s="8"/>
      <c r="F2043" s="9">
        <v>14123</v>
      </c>
      <c r="I2043" s="10" t="s">
        <v>9</v>
      </c>
      <c r="J2043" s="8" t="s">
        <v>99</v>
      </c>
    </row>
    <row r="2044" spans="1:10">
      <c r="A2044" s="5" t="s">
        <v>1001</v>
      </c>
      <c r="B2044" s="6">
        <v>44954.674483784722</v>
      </c>
      <c r="C2044" s="5" t="s">
        <v>70</v>
      </c>
      <c r="D2044" s="7"/>
      <c r="E2044" s="8"/>
      <c r="F2044" s="9">
        <v>3420.2</v>
      </c>
      <c r="I2044" s="10" t="s">
        <v>9</v>
      </c>
      <c r="J2044" s="8" t="s">
        <v>100</v>
      </c>
    </row>
    <row r="2045" spans="1:10">
      <c r="A2045" s="5" t="s">
        <v>1001</v>
      </c>
      <c r="B2045" s="6">
        <v>44954.674483784722</v>
      </c>
      <c r="C2045" s="5" t="s">
        <v>70</v>
      </c>
      <c r="D2045" s="7"/>
      <c r="E2045" s="8"/>
      <c r="F2045" s="9">
        <v>85425</v>
      </c>
      <c r="I2045" s="10" t="s">
        <v>9</v>
      </c>
      <c r="J2045" s="8" t="s">
        <v>78</v>
      </c>
    </row>
    <row r="2046" spans="1:10">
      <c r="A2046" s="5" t="s">
        <v>1001</v>
      </c>
      <c r="B2046" s="6">
        <v>44954.674483784722</v>
      </c>
      <c r="C2046" s="5" t="s">
        <v>70</v>
      </c>
      <c r="D2046" s="7"/>
      <c r="E2046" s="8"/>
      <c r="F2046" s="9">
        <v>13636.8</v>
      </c>
      <c r="I2046" s="10" t="s">
        <v>9</v>
      </c>
      <c r="J2046" s="8" t="s">
        <v>241</v>
      </c>
    </row>
    <row r="2047" spans="1:10">
      <c r="A2047" s="11" t="s">
        <v>22</v>
      </c>
      <c r="B2047" s="3"/>
      <c r="C2047" s="3"/>
      <c r="D2047" s="19">
        <f>606385.9+16008</f>
        <v>622393.9</v>
      </c>
      <c r="E2047" s="8"/>
      <c r="F2047" s="37">
        <f>SUM(F1984:G2046)</f>
        <v>622393.90000000014</v>
      </c>
      <c r="H2047" s="9"/>
      <c r="I2047" s="5"/>
      <c r="J2047" s="8"/>
    </row>
    <row r="2048" spans="1:10">
      <c r="A2048" s="13" t="s">
        <v>23</v>
      </c>
      <c r="B2048" s="13" t="s">
        <v>24</v>
      </c>
      <c r="C2048" s="13" t="s">
        <v>25</v>
      </c>
      <c r="D2048" s="7"/>
      <c r="E2048" s="8"/>
      <c r="H2048" s="9"/>
      <c r="I2048" s="5"/>
      <c r="J2048" s="8"/>
    </row>
    <row r="2049" spans="1:10" ht="15.75">
      <c r="A2049" s="5"/>
      <c r="B2049" s="6"/>
      <c r="C2049" s="5"/>
      <c r="D2049" s="14">
        <v>112676292</v>
      </c>
      <c r="E2049" s="8"/>
      <c r="H2049" s="9"/>
      <c r="I2049" s="5"/>
      <c r="J2049" s="8"/>
    </row>
    <row r="2050" spans="1:10" ht="15.75">
      <c r="D2050" s="14">
        <v>112681947</v>
      </c>
    </row>
    <row r="2052" spans="1:10">
      <c r="A2052" s="1" t="s">
        <v>0</v>
      </c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1:10">
      <c r="A2053" s="3" t="s">
        <v>1052</v>
      </c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1:10">
      <c r="A2054" s="95" t="s">
        <v>0</v>
      </c>
      <c r="B2054" s="95" t="s">
        <v>2</v>
      </c>
      <c r="C2054" s="95" t="s">
        <v>3</v>
      </c>
      <c r="D2054" s="95" t="s">
        <v>4</v>
      </c>
      <c r="E2054" s="95" t="s">
        <v>5</v>
      </c>
      <c r="F2054" s="97" t="s">
        <v>6</v>
      </c>
      <c r="G2054" s="98"/>
      <c r="H2054" s="99"/>
      <c r="I2054" s="95" t="s">
        <v>7</v>
      </c>
      <c r="J2054" s="95" t="s">
        <v>8</v>
      </c>
    </row>
    <row r="2055" spans="1:10">
      <c r="A2055" s="96"/>
      <c r="B2055" s="96"/>
      <c r="C2055" s="96"/>
      <c r="D2055" s="96"/>
      <c r="E2055" s="96"/>
      <c r="F2055" s="4" t="s">
        <v>9</v>
      </c>
      <c r="G2055" s="4" t="s">
        <v>10</v>
      </c>
      <c r="H2055" s="4" t="s">
        <v>11</v>
      </c>
      <c r="I2055" s="96"/>
      <c r="J2055" s="96"/>
    </row>
    <row r="2056" spans="1:10">
      <c r="A2056" s="5" t="s">
        <v>1064</v>
      </c>
      <c r="B2056" s="6">
        <v>44956.456131053237</v>
      </c>
      <c r="C2056" s="5" t="s">
        <v>70</v>
      </c>
      <c r="D2056" s="7">
        <v>92107</v>
      </c>
      <c r="E2056" s="5" t="s">
        <v>89</v>
      </c>
      <c r="H2056" s="9">
        <v>303.60000000000002</v>
      </c>
      <c r="I2056" s="5" t="s">
        <v>28</v>
      </c>
      <c r="J2056" s="5" t="s">
        <v>91</v>
      </c>
    </row>
    <row r="2057" spans="1:10">
      <c r="A2057" s="5" t="s">
        <v>1064</v>
      </c>
      <c r="B2057" s="6">
        <v>44956.456131053237</v>
      </c>
      <c r="C2057" s="5" t="s">
        <v>70</v>
      </c>
      <c r="D2057" s="7">
        <v>252887</v>
      </c>
      <c r="E2057" s="5" t="s">
        <v>89</v>
      </c>
      <c r="H2057" s="9">
        <v>1536</v>
      </c>
      <c r="I2057" s="5" t="s">
        <v>28</v>
      </c>
      <c r="J2057" s="5" t="s">
        <v>91</v>
      </c>
    </row>
    <row r="2058" spans="1:10">
      <c r="A2058" s="5" t="s">
        <v>1064</v>
      </c>
      <c r="B2058" s="6">
        <v>44956.456131053237</v>
      </c>
      <c r="C2058" s="5" t="s">
        <v>70</v>
      </c>
      <c r="D2058" s="7">
        <v>185478</v>
      </c>
      <c r="E2058" s="5" t="s">
        <v>89</v>
      </c>
      <c r="H2058" s="9">
        <v>99</v>
      </c>
      <c r="I2058" s="5" t="s">
        <v>28</v>
      </c>
      <c r="J2058" s="5" t="s">
        <v>91</v>
      </c>
    </row>
    <row r="2059" spans="1:10">
      <c r="A2059" s="5" t="s">
        <v>1064</v>
      </c>
      <c r="B2059" s="6">
        <v>44956.456131053237</v>
      </c>
      <c r="C2059" s="5" t="s">
        <v>70</v>
      </c>
      <c r="D2059" s="7">
        <v>230312</v>
      </c>
      <c r="E2059" s="5" t="s">
        <v>89</v>
      </c>
      <c r="H2059" s="9">
        <v>1559.16</v>
      </c>
      <c r="I2059" s="5" t="s">
        <v>28</v>
      </c>
      <c r="J2059" s="5" t="s">
        <v>91</v>
      </c>
    </row>
    <row r="2060" spans="1:10">
      <c r="A2060" s="5" t="s">
        <v>1064</v>
      </c>
      <c r="B2060" s="6">
        <v>44956.456131053237</v>
      </c>
      <c r="C2060" s="5" t="s">
        <v>70</v>
      </c>
      <c r="D2060" s="7">
        <v>277067</v>
      </c>
      <c r="E2060" s="5" t="s">
        <v>89</v>
      </c>
      <c r="H2060" s="9">
        <v>2161.6</v>
      </c>
      <c r="I2060" s="5" t="s">
        <v>28</v>
      </c>
      <c r="J2060" s="5" t="s">
        <v>91</v>
      </c>
    </row>
    <row r="2061" spans="1:10">
      <c r="A2061" s="5" t="s">
        <v>1064</v>
      </c>
      <c r="B2061" s="6">
        <v>44956.456131053237</v>
      </c>
      <c r="C2061" s="5" t="s">
        <v>70</v>
      </c>
      <c r="D2061" s="7">
        <v>3102569716</v>
      </c>
      <c r="E2061" s="8" t="s">
        <v>90</v>
      </c>
      <c r="H2061" s="9">
        <v>3823.92</v>
      </c>
      <c r="I2061" s="5" t="s">
        <v>28</v>
      </c>
      <c r="J2061" s="5" t="s">
        <v>91</v>
      </c>
    </row>
    <row r="2062" spans="1:10">
      <c r="A2062" s="5" t="s">
        <v>1064</v>
      </c>
      <c r="B2062" s="6">
        <v>44956.456131053237</v>
      </c>
      <c r="C2062" s="5" t="s">
        <v>70</v>
      </c>
      <c r="D2062" s="7">
        <v>36688714</v>
      </c>
      <c r="E2062" s="8" t="s">
        <v>90</v>
      </c>
      <c r="H2062" s="9">
        <v>2500</v>
      </c>
      <c r="I2062" s="5" t="s">
        <v>28</v>
      </c>
      <c r="J2062" s="5" t="s">
        <v>91</v>
      </c>
    </row>
    <row r="2063" spans="1:10">
      <c r="A2063" s="5" t="s">
        <v>1064</v>
      </c>
      <c r="B2063" s="6">
        <v>44956.456131053237</v>
      </c>
      <c r="C2063" s="5" t="s">
        <v>70</v>
      </c>
      <c r="D2063" s="7">
        <v>3103359163</v>
      </c>
      <c r="E2063" s="8" t="s">
        <v>90</v>
      </c>
      <c r="H2063" s="9">
        <v>3500</v>
      </c>
      <c r="I2063" s="5" t="s">
        <v>28</v>
      </c>
      <c r="J2063" s="5" t="s">
        <v>91</v>
      </c>
    </row>
    <row r="2064" spans="1:10">
      <c r="A2064" s="5" t="s">
        <v>1064</v>
      </c>
      <c r="B2064" s="6">
        <v>44956.456131053237</v>
      </c>
      <c r="C2064" s="5" t="s">
        <v>70</v>
      </c>
      <c r="D2064" s="7">
        <v>3103394523</v>
      </c>
      <c r="E2064" s="8" t="s">
        <v>90</v>
      </c>
      <c r="H2064" s="9">
        <v>5000</v>
      </c>
      <c r="I2064" s="5" t="s">
        <v>28</v>
      </c>
      <c r="J2064" s="5" t="s">
        <v>91</v>
      </c>
    </row>
    <row r="2065" spans="1:10">
      <c r="A2065" s="5" t="s">
        <v>1064</v>
      </c>
      <c r="B2065" s="6">
        <v>44956.456131053237</v>
      </c>
      <c r="C2065" s="5" t="s">
        <v>70</v>
      </c>
      <c r="D2065" s="15">
        <v>45173197047</v>
      </c>
      <c r="E2065" s="5" t="s">
        <v>83</v>
      </c>
      <c r="H2065" s="9">
        <v>1349.76</v>
      </c>
      <c r="I2065" s="5" t="s">
        <v>28</v>
      </c>
      <c r="J2065" s="5" t="s">
        <v>91</v>
      </c>
    </row>
    <row r="2066" spans="1:10">
      <c r="A2066" s="5" t="s">
        <v>1064</v>
      </c>
      <c r="B2066" s="6">
        <v>44956.456131053237</v>
      </c>
      <c r="C2066" s="5" t="s">
        <v>70</v>
      </c>
      <c r="D2066" s="15">
        <v>45133136924</v>
      </c>
      <c r="E2066" s="5" t="s">
        <v>83</v>
      </c>
      <c r="H2066" s="9">
        <v>235.01</v>
      </c>
      <c r="I2066" s="5" t="s">
        <v>28</v>
      </c>
      <c r="J2066" s="5" t="s">
        <v>91</v>
      </c>
    </row>
    <row r="2067" spans="1:10">
      <c r="A2067" s="5" t="s">
        <v>1064</v>
      </c>
      <c r="B2067" s="6">
        <v>44956.456131053237</v>
      </c>
      <c r="C2067" s="5" t="s">
        <v>70</v>
      </c>
      <c r="D2067" s="15">
        <v>45113284325</v>
      </c>
      <c r="E2067" s="5" t="s">
        <v>83</v>
      </c>
      <c r="H2067" s="9">
        <v>490.8</v>
      </c>
      <c r="I2067" s="5" t="s">
        <v>28</v>
      </c>
      <c r="J2067" s="5" t="s">
        <v>91</v>
      </c>
    </row>
    <row r="2068" spans="1:10">
      <c r="A2068" s="5" t="s">
        <v>1064</v>
      </c>
      <c r="B2068" s="6">
        <v>44956.456131053237</v>
      </c>
      <c r="C2068" s="5" t="s">
        <v>70</v>
      </c>
      <c r="D2068" s="15">
        <v>45123267938</v>
      </c>
      <c r="E2068" s="5" t="s">
        <v>83</v>
      </c>
      <c r="H2068" s="9">
        <v>13535.07</v>
      </c>
      <c r="I2068" s="5" t="s">
        <v>28</v>
      </c>
      <c r="J2068" s="5" t="s">
        <v>91</v>
      </c>
    </row>
    <row r="2069" spans="1:10">
      <c r="A2069" s="5" t="s">
        <v>1064</v>
      </c>
      <c r="B2069" s="6">
        <v>44956.456131053237</v>
      </c>
      <c r="C2069" s="5" t="s">
        <v>70</v>
      </c>
      <c r="D2069" s="15">
        <v>45173197221</v>
      </c>
      <c r="E2069" s="5" t="s">
        <v>83</v>
      </c>
      <c r="H2069" s="9">
        <v>692.8</v>
      </c>
      <c r="I2069" s="5" t="s">
        <v>28</v>
      </c>
      <c r="J2069" s="5" t="s">
        <v>91</v>
      </c>
    </row>
    <row r="2070" spans="1:10">
      <c r="A2070" s="5" t="s">
        <v>1064</v>
      </c>
      <c r="B2070" s="6">
        <v>44956.456131053237</v>
      </c>
      <c r="C2070" s="5" t="s">
        <v>70</v>
      </c>
      <c r="D2070" s="15">
        <v>45143503858</v>
      </c>
      <c r="E2070" s="5" t="s">
        <v>83</v>
      </c>
      <c r="H2070" s="9">
        <v>172.48</v>
      </c>
      <c r="I2070" s="5" t="s">
        <v>28</v>
      </c>
      <c r="J2070" s="5" t="s">
        <v>91</v>
      </c>
    </row>
    <row r="2071" spans="1:10">
      <c r="A2071" s="5" t="s">
        <v>1064</v>
      </c>
      <c r="B2071" s="6">
        <v>44956.456131053237</v>
      </c>
      <c r="C2071" s="5" t="s">
        <v>70</v>
      </c>
      <c r="D2071" s="15">
        <v>45153130489</v>
      </c>
      <c r="E2071" s="5" t="s">
        <v>83</v>
      </c>
      <c r="H2071" s="9">
        <v>904</v>
      </c>
      <c r="I2071" s="5" t="s">
        <v>28</v>
      </c>
      <c r="J2071" s="5" t="s">
        <v>91</v>
      </c>
    </row>
    <row r="2072" spans="1:10">
      <c r="A2072" s="5" t="s">
        <v>1064</v>
      </c>
      <c r="B2072" s="6">
        <v>44956.456131053237</v>
      </c>
      <c r="C2072" s="5" t="s">
        <v>70</v>
      </c>
      <c r="D2072" s="7">
        <v>775398</v>
      </c>
      <c r="E2072" s="5" t="s">
        <v>89</v>
      </c>
      <c r="H2072" s="9">
        <v>3208.8</v>
      </c>
      <c r="I2072" s="5" t="s">
        <v>28</v>
      </c>
      <c r="J2072" s="5" t="s">
        <v>91</v>
      </c>
    </row>
    <row r="2073" spans="1:10">
      <c r="A2073" s="5" t="s">
        <v>1064</v>
      </c>
      <c r="B2073" s="6">
        <v>44956.456131053237</v>
      </c>
      <c r="C2073" s="5" t="s">
        <v>70</v>
      </c>
      <c r="D2073" s="7"/>
      <c r="E2073" s="8"/>
      <c r="F2073" s="9">
        <v>194720.5</v>
      </c>
      <c r="I2073" s="10" t="s">
        <v>9</v>
      </c>
      <c r="J2073" s="8" t="s">
        <v>446</v>
      </c>
    </row>
    <row r="2074" spans="1:10">
      <c r="A2074" s="5" t="s">
        <v>1064</v>
      </c>
      <c r="B2074" s="6">
        <v>44956.456131053237</v>
      </c>
      <c r="C2074" s="5" t="s">
        <v>70</v>
      </c>
      <c r="D2074" s="7"/>
      <c r="E2074" s="8"/>
      <c r="F2074" s="9">
        <v>5474</v>
      </c>
      <c r="I2074" s="10" t="s">
        <v>9</v>
      </c>
      <c r="J2074" s="8" t="s">
        <v>236</v>
      </c>
    </row>
    <row r="2075" spans="1:10">
      <c r="A2075" s="5" t="s">
        <v>1064</v>
      </c>
      <c r="B2075" s="6">
        <v>44956.456131053237</v>
      </c>
      <c r="C2075" s="5" t="s">
        <v>70</v>
      </c>
      <c r="D2075" s="7"/>
      <c r="E2075" s="8"/>
      <c r="F2075" s="9">
        <v>26666.1</v>
      </c>
      <c r="I2075" s="10" t="s">
        <v>9</v>
      </c>
      <c r="J2075" s="8" t="s">
        <v>71</v>
      </c>
    </row>
    <row r="2076" spans="1:10">
      <c r="A2076" s="5" t="s">
        <v>1064</v>
      </c>
      <c r="B2076" s="6">
        <v>44956.456131053237</v>
      </c>
      <c r="C2076" s="5" t="s">
        <v>70</v>
      </c>
      <c r="D2076" s="7"/>
      <c r="E2076" s="8"/>
      <c r="F2076" s="9">
        <v>9884.7000000000007</v>
      </c>
      <c r="I2076" s="10" t="s">
        <v>9</v>
      </c>
      <c r="J2076" s="5" t="s">
        <v>72</v>
      </c>
    </row>
    <row r="2077" spans="1:10">
      <c r="A2077" s="5" t="s">
        <v>1064</v>
      </c>
      <c r="B2077" s="6">
        <v>44956.456131053237</v>
      </c>
      <c r="C2077" s="5" t="s">
        <v>70</v>
      </c>
      <c r="D2077" s="7"/>
      <c r="E2077" s="8"/>
      <c r="F2077" s="9">
        <v>69028.7</v>
      </c>
      <c r="I2077" s="10" t="s">
        <v>9</v>
      </c>
      <c r="J2077" s="8" t="s">
        <v>95</v>
      </c>
    </row>
    <row r="2078" spans="1:10">
      <c r="A2078" s="5" t="s">
        <v>1064</v>
      </c>
      <c r="B2078" s="6">
        <v>44956.456131053237</v>
      </c>
      <c r="C2078" s="5" t="s">
        <v>70</v>
      </c>
      <c r="D2078" s="7"/>
      <c r="E2078" s="8"/>
      <c r="F2078" s="9">
        <v>2750.4</v>
      </c>
      <c r="I2078" s="10" t="s">
        <v>9</v>
      </c>
      <c r="J2078" s="5" t="s">
        <v>96</v>
      </c>
    </row>
    <row r="2079" spans="1:10">
      <c r="A2079" s="5" t="s">
        <v>1064</v>
      </c>
      <c r="B2079" s="6">
        <v>44956.456131053237</v>
      </c>
      <c r="C2079" s="5" t="s">
        <v>70</v>
      </c>
      <c r="D2079" s="7"/>
      <c r="E2079" s="8"/>
      <c r="F2079" s="9">
        <v>10471</v>
      </c>
      <c r="I2079" s="10" t="s">
        <v>9</v>
      </c>
      <c r="J2079" s="8" t="s">
        <v>97</v>
      </c>
    </row>
    <row r="2080" spans="1:10">
      <c r="A2080" s="5" t="s">
        <v>1064</v>
      </c>
      <c r="B2080" s="6">
        <v>44956.456131053237</v>
      </c>
      <c r="C2080" s="5" t="s">
        <v>70</v>
      </c>
      <c r="D2080" s="7"/>
      <c r="E2080" s="8"/>
      <c r="F2080" s="9">
        <v>312</v>
      </c>
      <c r="I2080" s="10" t="s">
        <v>9</v>
      </c>
      <c r="J2080" s="8" t="s">
        <v>239</v>
      </c>
    </row>
    <row r="2081" spans="1:10">
      <c r="A2081" s="5" t="s">
        <v>1064</v>
      </c>
      <c r="B2081" s="6">
        <v>44956.456131053237</v>
      </c>
      <c r="C2081" s="5" t="s">
        <v>70</v>
      </c>
      <c r="D2081" s="7"/>
      <c r="E2081" s="8"/>
      <c r="F2081" s="9">
        <v>3790.1</v>
      </c>
      <c r="I2081" s="10" t="s">
        <v>9</v>
      </c>
      <c r="J2081" s="8" t="s">
        <v>73</v>
      </c>
    </row>
    <row r="2082" spans="1:10">
      <c r="A2082" s="5" t="s">
        <v>1064</v>
      </c>
      <c r="B2082" s="6">
        <v>44956.456131053237</v>
      </c>
      <c r="C2082" s="5" t="s">
        <v>70</v>
      </c>
      <c r="D2082" s="7"/>
      <c r="E2082" s="8"/>
      <c r="F2082" s="9">
        <v>285</v>
      </c>
      <c r="I2082" s="10" t="s">
        <v>9</v>
      </c>
      <c r="J2082" s="8" t="s">
        <v>75</v>
      </c>
    </row>
    <row r="2083" spans="1:10">
      <c r="A2083" s="5" t="s">
        <v>1064</v>
      </c>
      <c r="B2083" s="6">
        <v>44956.456131053237</v>
      </c>
      <c r="C2083" s="5" t="s">
        <v>70</v>
      </c>
      <c r="D2083" s="7"/>
      <c r="E2083" s="8"/>
      <c r="F2083" s="9">
        <v>13390.7</v>
      </c>
      <c r="I2083" s="10" t="s">
        <v>9</v>
      </c>
      <c r="J2083" s="8" t="s">
        <v>94</v>
      </c>
    </row>
    <row r="2084" spans="1:10">
      <c r="A2084" s="5" t="s">
        <v>1064</v>
      </c>
      <c r="B2084" s="6">
        <v>44956.456131053237</v>
      </c>
      <c r="C2084" s="5" t="s">
        <v>70</v>
      </c>
      <c r="D2084" s="7"/>
      <c r="E2084" s="8"/>
      <c r="F2084" s="9">
        <v>31673.7</v>
      </c>
      <c r="I2084" s="10" t="s">
        <v>9</v>
      </c>
      <c r="J2084" s="8" t="s">
        <v>240</v>
      </c>
    </row>
    <row r="2085" spans="1:10">
      <c r="A2085" s="5" t="s">
        <v>1064</v>
      </c>
      <c r="B2085" s="6">
        <v>44956.456131053237</v>
      </c>
      <c r="C2085" s="5" t="s">
        <v>70</v>
      </c>
      <c r="D2085" s="7"/>
      <c r="E2085" s="8"/>
      <c r="F2085" s="9">
        <v>3221.7</v>
      </c>
      <c r="I2085" s="10" t="s">
        <v>9</v>
      </c>
      <c r="J2085" s="8" t="s">
        <v>76</v>
      </c>
    </row>
    <row r="2086" spans="1:10">
      <c r="A2086" s="5" t="s">
        <v>1064</v>
      </c>
      <c r="B2086" s="6">
        <v>44956.456131053237</v>
      </c>
      <c r="C2086" s="5" t="s">
        <v>70</v>
      </c>
      <c r="D2086" s="7"/>
      <c r="E2086" s="8"/>
      <c r="F2086" s="9">
        <v>5240</v>
      </c>
      <c r="I2086" s="10" t="s">
        <v>9</v>
      </c>
      <c r="J2086" s="8" t="s">
        <v>101</v>
      </c>
    </row>
    <row r="2087" spans="1:10">
      <c r="A2087" s="5" t="s">
        <v>1064</v>
      </c>
      <c r="B2087" s="6">
        <v>44956.456131053237</v>
      </c>
      <c r="C2087" s="5" t="s">
        <v>70</v>
      </c>
      <c r="D2087" s="7"/>
      <c r="E2087" s="8"/>
      <c r="F2087" s="9">
        <v>3926</v>
      </c>
      <c r="I2087" s="10" t="s">
        <v>9</v>
      </c>
      <c r="J2087" s="8" t="s">
        <v>102</v>
      </c>
    </row>
    <row r="2088" spans="1:10">
      <c r="A2088" s="5" t="s">
        <v>1064</v>
      </c>
      <c r="B2088" s="6">
        <v>44956.456131053237</v>
      </c>
      <c r="C2088" s="5" t="s">
        <v>70</v>
      </c>
      <c r="D2088" s="7"/>
      <c r="E2088" s="8"/>
      <c r="F2088" s="9">
        <v>5102.5</v>
      </c>
      <c r="I2088" s="10" t="s">
        <v>9</v>
      </c>
      <c r="J2088" s="8" t="s">
        <v>77</v>
      </c>
    </row>
    <row r="2089" spans="1:10">
      <c r="A2089" s="5" t="s">
        <v>1064</v>
      </c>
      <c r="B2089" s="6">
        <v>44956.456131053237</v>
      </c>
      <c r="C2089" s="5" t="s">
        <v>70</v>
      </c>
      <c r="D2089" s="7"/>
      <c r="E2089" s="8"/>
      <c r="F2089" s="9">
        <v>8216.7000000000007</v>
      </c>
      <c r="I2089" s="10" t="s">
        <v>9</v>
      </c>
      <c r="J2089" s="8" t="s">
        <v>103</v>
      </c>
    </row>
    <row r="2090" spans="1:10">
      <c r="A2090" s="5" t="s">
        <v>1064</v>
      </c>
      <c r="B2090" s="6">
        <v>44956.456131053237</v>
      </c>
      <c r="C2090" s="5" t="s">
        <v>70</v>
      </c>
      <c r="D2090" s="7"/>
      <c r="E2090" s="8"/>
      <c r="F2090" s="9">
        <v>18601.5</v>
      </c>
      <c r="I2090" s="10" t="s">
        <v>9</v>
      </c>
      <c r="J2090" s="8" t="s">
        <v>104</v>
      </c>
    </row>
    <row r="2091" spans="1:10">
      <c r="A2091" s="5" t="s">
        <v>1064</v>
      </c>
      <c r="B2091" s="6">
        <v>44956.456131053237</v>
      </c>
      <c r="C2091" s="5" t="s">
        <v>70</v>
      </c>
      <c r="D2091" s="7"/>
      <c r="E2091" s="8"/>
      <c r="F2091" s="9">
        <v>5746.7</v>
      </c>
      <c r="I2091" s="10" t="s">
        <v>9</v>
      </c>
      <c r="J2091" s="8" t="s">
        <v>385</v>
      </c>
    </row>
    <row r="2092" spans="1:10">
      <c r="A2092" s="5" t="s">
        <v>1064</v>
      </c>
      <c r="B2092" s="6">
        <v>44956.456131053237</v>
      </c>
      <c r="C2092" s="5" t="s">
        <v>70</v>
      </c>
      <c r="D2092" s="7"/>
      <c r="E2092" s="8"/>
      <c r="F2092" s="9">
        <v>21991.5</v>
      </c>
      <c r="I2092" s="10" t="s">
        <v>9</v>
      </c>
      <c r="J2092" s="8" t="s">
        <v>106</v>
      </c>
    </row>
    <row r="2093" spans="1:10">
      <c r="A2093" s="11" t="s">
        <v>22</v>
      </c>
      <c r="B2093" s="3"/>
      <c r="C2093" s="3"/>
      <c r="D2093" s="19">
        <f>422049.5+18444</f>
        <v>440493.5</v>
      </c>
      <c r="E2093" s="8"/>
      <c r="F2093" s="37">
        <f>SUM(F2056:G2092)</f>
        <v>440493.50000000006</v>
      </c>
      <c r="G2093" s="9"/>
      <c r="I2093" s="10"/>
      <c r="J2093" s="8"/>
    </row>
    <row r="2094" spans="1:10">
      <c r="A2094" s="13" t="s">
        <v>23</v>
      </c>
      <c r="B2094" s="13" t="s">
        <v>24</v>
      </c>
      <c r="C2094" s="13" t="s">
        <v>25</v>
      </c>
      <c r="D2094" s="7"/>
      <c r="E2094" s="8"/>
      <c r="G2094" s="9"/>
      <c r="I2094" s="10"/>
      <c r="J2094" s="8"/>
    </row>
    <row r="2095" spans="1:10" ht="15.75">
      <c r="A2095" s="5"/>
      <c r="B2095" s="6"/>
      <c r="C2095" s="5"/>
      <c r="D2095" s="14">
        <v>112676396</v>
      </c>
      <c r="E2095" s="8"/>
      <c r="G2095" s="9"/>
      <c r="I2095" s="10"/>
      <c r="J2095" s="8"/>
    </row>
    <row r="2096" spans="1:10" ht="15.75">
      <c r="A2096" s="5"/>
      <c r="B2096" s="6"/>
      <c r="C2096" s="5"/>
      <c r="D2096" s="14">
        <v>112681948</v>
      </c>
      <c r="E2096" s="8"/>
      <c r="G2096" s="9"/>
      <c r="I2096" s="10"/>
      <c r="J2096" s="8"/>
    </row>
    <row r="2097" spans="1:10">
      <c r="A2097" s="5"/>
      <c r="B2097" s="6"/>
      <c r="C2097" s="5"/>
      <c r="D2097" s="7"/>
      <c r="E2097" s="8"/>
      <c r="G2097" s="9"/>
      <c r="I2097" s="10"/>
      <c r="J2097" s="8"/>
    </row>
    <row r="2098" spans="1:10">
      <c r="A2098" s="5" t="s">
        <v>1062</v>
      </c>
      <c r="B2098" s="6">
        <v>44956.862930358795</v>
      </c>
      <c r="C2098" s="5" t="s">
        <v>70</v>
      </c>
      <c r="D2098" s="7"/>
      <c r="E2098" s="8"/>
      <c r="G2098" s="9">
        <v>2365.54</v>
      </c>
      <c r="I2098" s="10" t="s">
        <v>10</v>
      </c>
      <c r="J2098" s="5" t="s">
        <v>80</v>
      </c>
    </row>
    <row r="2099" spans="1:10">
      <c r="A2099" s="5" t="s">
        <v>1062</v>
      </c>
      <c r="B2099" s="6">
        <v>44956.862930358795</v>
      </c>
      <c r="C2099" s="5" t="s">
        <v>70</v>
      </c>
      <c r="D2099" s="7"/>
      <c r="E2099" s="8"/>
      <c r="G2099" s="9">
        <v>3196.8</v>
      </c>
      <c r="I2099" s="10" t="s">
        <v>10</v>
      </c>
      <c r="J2099" s="8" t="s">
        <v>99</v>
      </c>
    </row>
    <row r="2100" spans="1:10">
      <c r="A2100" s="5" t="s">
        <v>1063</v>
      </c>
      <c r="B2100" s="6">
        <v>44956.862930358795</v>
      </c>
      <c r="C2100" s="5" t="s">
        <v>82</v>
      </c>
      <c r="D2100" s="15">
        <v>45123267473</v>
      </c>
      <c r="E2100" s="5" t="s">
        <v>83</v>
      </c>
      <c r="H2100" s="9">
        <v>1158.26</v>
      </c>
      <c r="I2100" s="5" t="s">
        <v>28</v>
      </c>
      <c r="J2100" s="8" t="s">
        <v>84</v>
      </c>
    </row>
    <row r="2101" spans="1:10">
      <c r="A2101" s="5" t="s">
        <v>1063</v>
      </c>
      <c r="B2101" s="6">
        <v>44956.862930358795</v>
      </c>
      <c r="C2101" s="5" t="s">
        <v>82</v>
      </c>
      <c r="D2101" s="15">
        <v>52616766258</v>
      </c>
      <c r="E2101" s="5" t="s">
        <v>83</v>
      </c>
      <c r="H2101" s="9">
        <v>2925</v>
      </c>
      <c r="I2101" s="5" t="s">
        <v>28</v>
      </c>
      <c r="J2101" s="5" t="s">
        <v>91</v>
      </c>
    </row>
    <row r="2102" spans="1:10">
      <c r="A2102" s="5" t="s">
        <v>1062</v>
      </c>
      <c r="B2102" s="6">
        <v>44956.862930358795</v>
      </c>
      <c r="C2102" s="5" t="s">
        <v>70</v>
      </c>
      <c r="D2102" s="15">
        <v>45113285850</v>
      </c>
      <c r="E2102" s="5" t="s">
        <v>83</v>
      </c>
      <c r="H2102" s="9">
        <v>433</v>
      </c>
      <c r="I2102" s="5" t="s">
        <v>28</v>
      </c>
      <c r="J2102" s="5" t="s">
        <v>80</v>
      </c>
    </row>
    <row r="2103" spans="1:10">
      <c r="A2103" s="5" t="s">
        <v>1062</v>
      </c>
      <c r="B2103" s="6">
        <v>44956.862930358795</v>
      </c>
      <c r="C2103" s="5" t="s">
        <v>70</v>
      </c>
      <c r="D2103" s="7">
        <v>185640</v>
      </c>
      <c r="E2103" s="5" t="s">
        <v>88</v>
      </c>
      <c r="H2103" s="9">
        <v>13479.84</v>
      </c>
      <c r="I2103" s="5" t="s">
        <v>28</v>
      </c>
      <c r="J2103" s="5" t="s">
        <v>80</v>
      </c>
    </row>
    <row r="2104" spans="1:10">
      <c r="A2104" s="5" t="s">
        <v>1062</v>
      </c>
      <c r="B2104" s="6">
        <v>44956.862930358795</v>
      </c>
      <c r="C2104" s="5" t="s">
        <v>70</v>
      </c>
      <c r="D2104" s="15">
        <v>45123267473</v>
      </c>
      <c r="E2104" s="5" t="s">
        <v>83</v>
      </c>
      <c r="H2104" s="9">
        <v>2743.2</v>
      </c>
      <c r="I2104" s="5" t="s">
        <v>28</v>
      </c>
      <c r="J2104" s="8" t="s">
        <v>84</v>
      </c>
    </row>
    <row r="2105" spans="1:10">
      <c r="A2105" s="5" t="s">
        <v>1062</v>
      </c>
      <c r="B2105" s="6">
        <v>44956.862930358795</v>
      </c>
      <c r="C2105" s="5" t="s">
        <v>70</v>
      </c>
      <c r="D2105" s="15">
        <v>45123267473</v>
      </c>
      <c r="E2105" s="5" t="s">
        <v>83</v>
      </c>
      <c r="H2105" s="9">
        <v>4773.71</v>
      </c>
      <c r="I2105" s="5" t="s">
        <v>28</v>
      </c>
      <c r="J2105" s="8" t="s">
        <v>84</v>
      </c>
    </row>
    <row r="2106" spans="1:10">
      <c r="A2106" s="5" t="s">
        <v>1062</v>
      </c>
      <c r="B2106" s="6">
        <v>44956.862930358795</v>
      </c>
      <c r="C2106" s="5" t="s">
        <v>70</v>
      </c>
      <c r="D2106" s="15">
        <v>45123267473</v>
      </c>
      <c r="E2106" s="5" t="s">
        <v>83</v>
      </c>
      <c r="H2106" s="9">
        <v>8577.4500000000007</v>
      </c>
      <c r="I2106" s="5" t="s">
        <v>28</v>
      </c>
      <c r="J2106" s="8" t="s">
        <v>84</v>
      </c>
    </row>
    <row r="2107" spans="1:10">
      <c r="A2107" s="5" t="s">
        <v>1062</v>
      </c>
      <c r="B2107" s="6">
        <v>44956.862930358795</v>
      </c>
      <c r="C2107" s="5" t="s">
        <v>70</v>
      </c>
      <c r="D2107" s="15">
        <v>45123267473</v>
      </c>
      <c r="E2107" s="5" t="s">
        <v>83</v>
      </c>
      <c r="H2107" s="9">
        <v>2694.96</v>
      </c>
      <c r="I2107" s="5" t="s">
        <v>28</v>
      </c>
      <c r="J2107" s="8" t="s">
        <v>84</v>
      </c>
    </row>
    <row r="2108" spans="1:10">
      <c r="A2108" s="5" t="s">
        <v>1062</v>
      </c>
      <c r="B2108" s="6">
        <v>44956.862930358795</v>
      </c>
      <c r="C2108" s="5" t="s">
        <v>70</v>
      </c>
      <c r="D2108" s="15">
        <v>45123267473</v>
      </c>
      <c r="E2108" s="5" t="s">
        <v>83</v>
      </c>
      <c r="H2108" s="9">
        <v>2306.56</v>
      </c>
      <c r="I2108" s="5" t="s">
        <v>28</v>
      </c>
      <c r="J2108" s="8" t="s">
        <v>84</v>
      </c>
    </row>
    <row r="2109" spans="1:10">
      <c r="A2109" s="5" t="s">
        <v>1062</v>
      </c>
      <c r="B2109" s="6">
        <v>44956.862930358795</v>
      </c>
      <c r="C2109" s="5" t="s">
        <v>70</v>
      </c>
      <c r="D2109" s="15">
        <v>45123267473</v>
      </c>
      <c r="E2109" s="5" t="s">
        <v>83</v>
      </c>
      <c r="H2109" s="9">
        <v>3201.25</v>
      </c>
      <c r="I2109" s="5" t="s">
        <v>28</v>
      </c>
      <c r="J2109" s="8" t="s">
        <v>84</v>
      </c>
    </row>
    <row r="2110" spans="1:10">
      <c r="A2110" s="5" t="s">
        <v>1062</v>
      </c>
      <c r="B2110" s="6">
        <v>44956.862930358795</v>
      </c>
      <c r="C2110" s="5" t="s">
        <v>70</v>
      </c>
      <c r="D2110" s="15">
        <v>45123267473</v>
      </c>
      <c r="E2110" s="5" t="s">
        <v>83</v>
      </c>
      <c r="H2110" s="9">
        <v>10435.52</v>
      </c>
      <c r="I2110" s="5" t="s">
        <v>28</v>
      </c>
      <c r="J2110" s="8" t="s">
        <v>84</v>
      </c>
    </row>
    <row r="2111" spans="1:10">
      <c r="A2111" s="5" t="s">
        <v>1062</v>
      </c>
      <c r="B2111" s="6">
        <v>44956.862930358795</v>
      </c>
      <c r="C2111" s="5" t="s">
        <v>70</v>
      </c>
      <c r="D2111" s="15">
        <v>45123267473</v>
      </c>
      <c r="E2111" s="5" t="s">
        <v>83</v>
      </c>
      <c r="H2111" s="9">
        <v>2635.88</v>
      </c>
      <c r="I2111" s="5" t="s">
        <v>28</v>
      </c>
      <c r="J2111" s="8" t="s">
        <v>84</v>
      </c>
    </row>
    <row r="2112" spans="1:10">
      <c r="A2112" s="5" t="s">
        <v>1062</v>
      </c>
      <c r="B2112" s="6">
        <v>44956.862930358795</v>
      </c>
      <c r="C2112" s="5" t="s">
        <v>70</v>
      </c>
      <c r="D2112" s="15">
        <v>45123267473</v>
      </c>
      <c r="E2112" s="5" t="s">
        <v>83</v>
      </c>
      <c r="H2112" s="9">
        <v>2679.69</v>
      </c>
      <c r="I2112" s="5" t="s">
        <v>28</v>
      </c>
      <c r="J2112" s="8" t="s">
        <v>84</v>
      </c>
    </row>
    <row r="2113" spans="1:10">
      <c r="A2113" s="5" t="s">
        <v>1062</v>
      </c>
      <c r="B2113" s="6">
        <v>44956.862930358795</v>
      </c>
      <c r="C2113" s="5" t="s">
        <v>70</v>
      </c>
      <c r="D2113" s="15">
        <v>45123267473</v>
      </c>
      <c r="E2113" s="5" t="s">
        <v>83</v>
      </c>
      <c r="H2113" s="9">
        <v>9273.75</v>
      </c>
      <c r="I2113" s="5" t="s">
        <v>28</v>
      </c>
      <c r="J2113" s="8" t="s">
        <v>84</v>
      </c>
    </row>
    <row r="2114" spans="1:10">
      <c r="A2114" s="5" t="s">
        <v>1062</v>
      </c>
      <c r="B2114" s="6">
        <v>44956.862930358795</v>
      </c>
      <c r="C2114" s="5" t="s">
        <v>70</v>
      </c>
      <c r="D2114" s="15">
        <v>45123267473</v>
      </c>
      <c r="E2114" s="5" t="s">
        <v>83</v>
      </c>
      <c r="H2114" s="9">
        <v>970.55</v>
      </c>
      <c r="I2114" s="5" t="s">
        <v>28</v>
      </c>
      <c r="J2114" s="8" t="s">
        <v>84</v>
      </c>
    </row>
    <row r="2115" spans="1:10">
      <c r="A2115" s="5" t="s">
        <v>1062</v>
      </c>
      <c r="B2115" s="6">
        <v>44956.862930358795</v>
      </c>
      <c r="C2115" s="5" t="s">
        <v>70</v>
      </c>
      <c r="D2115" s="15">
        <v>45123267473</v>
      </c>
      <c r="E2115" s="5" t="s">
        <v>83</v>
      </c>
      <c r="H2115" s="9">
        <v>6081.63</v>
      </c>
      <c r="I2115" s="5" t="s">
        <v>28</v>
      </c>
      <c r="J2115" s="8" t="s">
        <v>84</v>
      </c>
    </row>
    <row r="2116" spans="1:10">
      <c r="A2116" s="5" t="s">
        <v>1062</v>
      </c>
      <c r="B2116" s="6">
        <v>44956.862930358795</v>
      </c>
      <c r="C2116" s="5" t="s">
        <v>70</v>
      </c>
      <c r="D2116" s="15">
        <v>45123267473</v>
      </c>
      <c r="E2116" s="5" t="s">
        <v>83</v>
      </c>
      <c r="H2116" s="9">
        <v>10177.4</v>
      </c>
      <c r="I2116" s="5" t="s">
        <v>28</v>
      </c>
      <c r="J2116" s="8" t="s">
        <v>84</v>
      </c>
    </row>
    <row r="2117" spans="1:10">
      <c r="A2117" s="5" t="s">
        <v>1062</v>
      </c>
      <c r="B2117" s="6">
        <v>44956.862930358795</v>
      </c>
      <c r="C2117" s="5" t="s">
        <v>70</v>
      </c>
      <c r="D2117" s="15">
        <v>45123267473</v>
      </c>
      <c r="E2117" s="5" t="s">
        <v>83</v>
      </c>
      <c r="H2117" s="9">
        <v>17115.88</v>
      </c>
      <c r="I2117" s="5" t="s">
        <v>28</v>
      </c>
      <c r="J2117" s="8" t="s">
        <v>84</v>
      </c>
    </row>
    <row r="2118" spans="1:10">
      <c r="A2118" s="5" t="s">
        <v>1062</v>
      </c>
      <c r="B2118" s="6">
        <v>44956.862930358795</v>
      </c>
      <c r="C2118" s="5" t="s">
        <v>70</v>
      </c>
      <c r="D2118" s="15">
        <v>45123267473</v>
      </c>
      <c r="E2118" s="5" t="s">
        <v>83</v>
      </c>
      <c r="H2118" s="9">
        <v>2603.62</v>
      </c>
      <c r="I2118" s="5" t="s">
        <v>28</v>
      </c>
      <c r="J2118" s="8" t="s">
        <v>84</v>
      </c>
    </row>
    <row r="2119" spans="1:10">
      <c r="A2119" s="5" t="s">
        <v>1062</v>
      </c>
      <c r="B2119" s="6">
        <v>44956.862930358795</v>
      </c>
      <c r="C2119" s="5" t="s">
        <v>70</v>
      </c>
      <c r="D2119" s="15">
        <v>45123267473</v>
      </c>
      <c r="E2119" s="5" t="s">
        <v>83</v>
      </c>
      <c r="H2119" s="9">
        <v>10782.83</v>
      </c>
      <c r="I2119" s="5" t="s">
        <v>28</v>
      </c>
      <c r="J2119" s="8" t="s">
        <v>84</v>
      </c>
    </row>
    <row r="2120" spans="1:10">
      <c r="A2120" s="5" t="s">
        <v>1062</v>
      </c>
      <c r="B2120" s="6">
        <v>44956.862930358795</v>
      </c>
      <c r="C2120" s="5" t="s">
        <v>70</v>
      </c>
      <c r="D2120" s="15">
        <v>45123267473</v>
      </c>
      <c r="E2120" s="5" t="s">
        <v>83</v>
      </c>
      <c r="H2120" s="9">
        <v>7099.6</v>
      </c>
      <c r="I2120" s="5" t="s">
        <v>28</v>
      </c>
      <c r="J2120" s="8" t="s">
        <v>84</v>
      </c>
    </row>
    <row r="2121" spans="1:10">
      <c r="A2121" s="5" t="s">
        <v>1062</v>
      </c>
      <c r="B2121" s="6">
        <v>44956.862930358795</v>
      </c>
      <c r="C2121" s="5" t="s">
        <v>70</v>
      </c>
      <c r="D2121" s="15">
        <v>45123267473</v>
      </c>
      <c r="E2121" s="5" t="s">
        <v>83</v>
      </c>
      <c r="H2121" s="9">
        <v>9547.43</v>
      </c>
      <c r="I2121" s="5" t="s">
        <v>28</v>
      </c>
      <c r="J2121" s="8" t="s">
        <v>84</v>
      </c>
    </row>
    <row r="2122" spans="1:10">
      <c r="A2122" s="5" t="s">
        <v>1062</v>
      </c>
      <c r="B2122" s="6">
        <v>44956.862930358795</v>
      </c>
      <c r="C2122" s="5" t="s">
        <v>70</v>
      </c>
      <c r="D2122" s="15">
        <v>45123267473</v>
      </c>
      <c r="E2122" s="5" t="s">
        <v>83</v>
      </c>
      <c r="H2122" s="9">
        <v>9033.74</v>
      </c>
      <c r="I2122" s="5" t="s">
        <v>28</v>
      </c>
      <c r="J2122" s="8" t="s">
        <v>84</v>
      </c>
    </row>
    <row r="2123" spans="1:10">
      <c r="A2123" s="5" t="s">
        <v>1062</v>
      </c>
      <c r="B2123" s="6">
        <v>44956.862930358795</v>
      </c>
      <c r="C2123" s="5" t="s">
        <v>70</v>
      </c>
      <c r="D2123" s="15">
        <v>45123267473</v>
      </c>
      <c r="E2123" s="5" t="s">
        <v>83</v>
      </c>
      <c r="H2123" s="9">
        <v>579.12</v>
      </c>
      <c r="I2123" s="5" t="s">
        <v>28</v>
      </c>
      <c r="J2123" s="8" t="s">
        <v>84</v>
      </c>
    </row>
    <row r="2124" spans="1:10">
      <c r="A2124" s="5" t="s">
        <v>1062</v>
      </c>
      <c r="B2124" s="6">
        <v>44956.862930358795</v>
      </c>
      <c r="C2124" s="5" t="s">
        <v>70</v>
      </c>
      <c r="D2124" s="15">
        <v>45123267473</v>
      </c>
      <c r="E2124" s="5" t="s">
        <v>83</v>
      </c>
      <c r="H2124" s="9">
        <v>1929.91</v>
      </c>
      <c r="I2124" s="5" t="s">
        <v>28</v>
      </c>
      <c r="J2124" s="8" t="s">
        <v>84</v>
      </c>
    </row>
    <row r="2125" spans="1:10">
      <c r="A2125" s="5" t="s">
        <v>1062</v>
      </c>
      <c r="B2125" s="6">
        <v>44956.862930358795</v>
      </c>
      <c r="C2125" s="5" t="s">
        <v>70</v>
      </c>
      <c r="D2125" s="15">
        <v>45123267473</v>
      </c>
      <c r="E2125" s="5" t="s">
        <v>83</v>
      </c>
      <c r="H2125" s="9">
        <v>965.25</v>
      </c>
      <c r="I2125" s="5" t="s">
        <v>28</v>
      </c>
      <c r="J2125" s="8" t="s">
        <v>84</v>
      </c>
    </row>
    <row r="2126" spans="1:10">
      <c r="A2126" s="5" t="s">
        <v>1062</v>
      </c>
      <c r="B2126" s="6">
        <v>44956.862930358795</v>
      </c>
      <c r="C2126" s="5" t="s">
        <v>70</v>
      </c>
      <c r="D2126" s="15">
        <v>45123267473</v>
      </c>
      <c r="E2126" s="5" t="s">
        <v>83</v>
      </c>
      <c r="H2126" s="9">
        <v>1401.38</v>
      </c>
      <c r="I2126" s="5" t="s">
        <v>28</v>
      </c>
      <c r="J2126" s="8" t="s">
        <v>84</v>
      </c>
    </row>
    <row r="2127" spans="1:10">
      <c r="A2127" s="5" t="s">
        <v>1062</v>
      </c>
      <c r="B2127" s="6">
        <v>44956.862930358795</v>
      </c>
      <c r="C2127" s="5" t="s">
        <v>70</v>
      </c>
      <c r="D2127" s="15">
        <v>45123267473</v>
      </c>
      <c r="E2127" s="5" t="s">
        <v>83</v>
      </c>
      <c r="H2127" s="9">
        <v>772.2</v>
      </c>
      <c r="I2127" s="5" t="s">
        <v>28</v>
      </c>
      <c r="J2127" s="8" t="s">
        <v>84</v>
      </c>
    </row>
    <row r="2128" spans="1:10">
      <c r="A2128" s="5" t="s">
        <v>1062</v>
      </c>
      <c r="B2128" s="6">
        <v>44956.862930358795</v>
      </c>
      <c r="C2128" s="5" t="s">
        <v>70</v>
      </c>
      <c r="D2128" s="15">
        <v>45123267473</v>
      </c>
      <c r="E2128" s="5" t="s">
        <v>83</v>
      </c>
      <c r="H2128" s="9">
        <v>965.22</v>
      </c>
      <c r="I2128" s="5" t="s">
        <v>28</v>
      </c>
      <c r="J2128" s="8" t="s">
        <v>84</v>
      </c>
    </row>
    <row r="2129" spans="1:10">
      <c r="A2129" s="5" t="s">
        <v>1062</v>
      </c>
      <c r="B2129" s="6">
        <v>44956.862930358795</v>
      </c>
      <c r="C2129" s="5" t="s">
        <v>70</v>
      </c>
      <c r="D2129" s="15">
        <v>45123267473</v>
      </c>
      <c r="E2129" s="5" t="s">
        <v>83</v>
      </c>
      <c r="H2129" s="9">
        <v>386.1</v>
      </c>
      <c r="I2129" s="5" t="s">
        <v>28</v>
      </c>
      <c r="J2129" s="8" t="s">
        <v>84</v>
      </c>
    </row>
    <row r="2130" spans="1:10">
      <c r="A2130" s="5" t="s">
        <v>1062</v>
      </c>
      <c r="B2130" s="6">
        <v>44956.862930358795</v>
      </c>
      <c r="C2130" s="5" t="s">
        <v>70</v>
      </c>
      <c r="D2130" s="15">
        <v>45123267473</v>
      </c>
      <c r="E2130" s="5" t="s">
        <v>83</v>
      </c>
      <c r="H2130" s="9">
        <v>929.38</v>
      </c>
      <c r="I2130" s="5" t="s">
        <v>28</v>
      </c>
      <c r="J2130" s="8" t="s">
        <v>84</v>
      </c>
    </row>
    <row r="2131" spans="1:10">
      <c r="A2131" s="5" t="s">
        <v>1062</v>
      </c>
      <c r="B2131" s="6">
        <v>44956.862930358795</v>
      </c>
      <c r="C2131" s="5" t="s">
        <v>70</v>
      </c>
      <c r="D2131" s="15">
        <v>45123267473</v>
      </c>
      <c r="E2131" s="5" t="s">
        <v>83</v>
      </c>
      <c r="H2131" s="9">
        <v>1544.36</v>
      </c>
      <c r="I2131" s="5" t="s">
        <v>28</v>
      </c>
      <c r="J2131" s="8" t="s">
        <v>84</v>
      </c>
    </row>
    <row r="2132" spans="1:10">
      <c r="A2132" s="5" t="s">
        <v>1062</v>
      </c>
      <c r="B2132" s="6">
        <v>44956.862930358795</v>
      </c>
      <c r="C2132" s="5" t="s">
        <v>70</v>
      </c>
      <c r="D2132" s="15">
        <v>45123267473</v>
      </c>
      <c r="E2132" s="5" t="s">
        <v>83</v>
      </c>
      <c r="H2132" s="9">
        <v>1158.3</v>
      </c>
      <c r="I2132" s="5" t="s">
        <v>28</v>
      </c>
      <c r="J2132" s="8" t="s">
        <v>84</v>
      </c>
    </row>
    <row r="2133" spans="1:10">
      <c r="A2133" s="5" t="s">
        <v>1062</v>
      </c>
      <c r="B2133" s="6">
        <v>44956.862930358795</v>
      </c>
      <c r="C2133" s="5" t="s">
        <v>70</v>
      </c>
      <c r="D2133" s="15">
        <v>45123267473</v>
      </c>
      <c r="E2133" s="5" t="s">
        <v>83</v>
      </c>
      <c r="H2133" s="9">
        <v>1790.86</v>
      </c>
      <c r="I2133" s="5" t="s">
        <v>28</v>
      </c>
      <c r="J2133" s="8" t="s">
        <v>84</v>
      </c>
    </row>
    <row r="2134" spans="1:10">
      <c r="A2134" s="5" t="s">
        <v>1062</v>
      </c>
      <c r="B2134" s="6">
        <v>44956.862930358795</v>
      </c>
      <c r="C2134" s="5" t="s">
        <v>70</v>
      </c>
      <c r="D2134" s="15">
        <v>451232674731</v>
      </c>
      <c r="E2134" s="5" t="s">
        <v>83</v>
      </c>
      <c r="H2134" s="9">
        <v>772.2</v>
      </c>
      <c r="I2134" s="5" t="s">
        <v>28</v>
      </c>
      <c r="J2134" s="8" t="s">
        <v>84</v>
      </c>
    </row>
    <row r="2135" spans="1:10">
      <c r="A2135" s="5" t="s">
        <v>1062</v>
      </c>
      <c r="B2135" s="6">
        <v>44956.862930358795</v>
      </c>
      <c r="C2135" s="5" t="s">
        <v>70</v>
      </c>
      <c r="D2135" s="15">
        <v>45123267473</v>
      </c>
      <c r="E2135" s="5" t="s">
        <v>83</v>
      </c>
      <c r="H2135" s="9">
        <v>193.05</v>
      </c>
      <c r="I2135" s="5" t="s">
        <v>28</v>
      </c>
      <c r="J2135" s="8" t="s">
        <v>84</v>
      </c>
    </row>
    <row r="2136" spans="1:10">
      <c r="A2136" s="5" t="s">
        <v>1062</v>
      </c>
      <c r="B2136" s="6">
        <v>44956.862930358795</v>
      </c>
      <c r="C2136" s="5" t="s">
        <v>70</v>
      </c>
      <c r="D2136" s="15">
        <v>45123267473</v>
      </c>
      <c r="E2136" s="5" t="s">
        <v>83</v>
      </c>
      <c r="H2136" s="9">
        <v>579.15</v>
      </c>
      <c r="I2136" s="5" t="s">
        <v>28</v>
      </c>
      <c r="J2136" s="8" t="s">
        <v>84</v>
      </c>
    </row>
    <row r="2137" spans="1:10">
      <c r="A2137" s="5" t="s">
        <v>1062</v>
      </c>
      <c r="B2137" s="6">
        <v>44956.862930358795</v>
      </c>
      <c r="C2137" s="5" t="s">
        <v>70</v>
      </c>
      <c r="D2137" s="15">
        <v>45153129943</v>
      </c>
      <c r="E2137" s="5" t="s">
        <v>83</v>
      </c>
      <c r="H2137" s="9">
        <v>63464.68</v>
      </c>
      <c r="I2137" s="5" t="s">
        <v>28</v>
      </c>
      <c r="J2137" s="8" t="s">
        <v>84</v>
      </c>
    </row>
    <row r="2138" spans="1:10">
      <c r="A2138" s="5" t="s">
        <v>1062</v>
      </c>
      <c r="B2138" s="6">
        <v>44956.862930358795</v>
      </c>
      <c r="C2138" s="5" t="s">
        <v>70</v>
      </c>
      <c r="D2138" s="15">
        <v>45153129943</v>
      </c>
      <c r="E2138" s="5" t="s">
        <v>83</v>
      </c>
      <c r="H2138" s="9">
        <v>3433.79</v>
      </c>
      <c r="I2138" s="5" t="s">
        <v>28</v>
      </c>
      <c r="J2138" s="8" t="s">
        <v>84</v>
      </c>
    </row>
    <row r="2139" spans="1:10">
      <c r="A2139" s="5" t="s">
        <v>1062</v>
      </c>
      <c r="B2139" s="6">
        <v>44956.862930358795</v>
      </c>
      <c r="C2139" s="5" t="s">
        <v>70</v>
      </c>
      <c r="D2139" s="15">
        <v>45153129943</v>
      </c>
      <c r="E2139" s="5" t="s">
        <v>83</v>
      </c>
      <c r="H2139" s="9">
        <v>74589.08</v>
      </c>
      <c r="I2139" s="5" t="s">
        <v>28</v>
      </c>
      <c r="J2139" s="8" t="s">
        <v>84</v>
      </c>
    </row>
    <row r="2140" spans="1:10">
      <c r="A2140" s="5" t="s">
        <v>1062</v>
      </c>
      <c r="B2140" s="6">
        <v>44956.862930358795</v>
      </c>
      <c r="C2140" s="5" t="s">
        <v>70</v>
      </c>
      <c r="D2140" s="15">
        <v>45153129943</v>
      </c>
      <c r="E2140" s="5" t="s">
        <v>83</v>
      </c>
      <c r="H2140" s="9">
        <v>16966.29</v>
      </c>
      <c r="I2140" s="5" t="s">
        <v>28</v>
      </c>
      <c r="J2140" s="8" t="s">
        <v>84</v>
      </c>
    </row>
    <row r="2141" spans="1:10">
      <c r="A2141" s="5" t="s">
        <v>1062</v>
      </c>
      <c r="B2141" s="6">
        <v>44956.862930358795</v>
      </c>
      <c r="C2141" s="5" t="s">
        <v>70</v>
      </c>
      <c r="D2141" s="15">
        <v>45153129943</v>
      </c>
      <c r="E2141" s="5" t="s">
        <v>83</v>
      </c>
      <c r="H2141" s="9">
        <v>6087.66</v>
      </c>
      <c r="I2141" s="5" t="s">
        <v>28</v>
      </c>
      <c r="J2141" s="8" t="s">
        <v>84</v>
      </c>
    </row>
    <row r="2142" spans="1:10">
      <c r="A2142" s="5" t="s">
        <v>1062</v>
      </c>
      <c r="B2142" s="6">
        <v>44956.862930358795</v>
      </c>
      <c r="C2142" s="5" t="s">
        <v>70</v>
      </c>
      <c r="D2142" s="15">
        <v>45153129943</v>
      </c>
      <c r="E2142" s="5" t="s">
        <v>83</v>
      </c>
      <c r="H2142" s="9">
        <v>20369.509999999998</v>
      </c>
      <c r="I2142" s="5" t="s">
        <v>28</v>
      </c>
      <c r="J2142" s="8" t="s">
        <v>84</v>
      </c>
    </row>
    <row r="2143" spans="1:10">
      <c r="A2143" s="5" t="s">
        <v>1062</v>
      </c>
      <c r="B2143" s="6">
        <v>44956.862930358795</v>
      </c>
      <c r="C2143" s="5" t="s">
        <v>70</v>
      </c>
      <c r="D2143" s="15">
        <v>45153129943</v>
      </c>
      <c r="E2143" s="5" t="s">
        <v>83</v>
      </c>
      <c r="H2143" s="9">
        <v>32325.51</v>
      </c>
      <c r="I2143" s="5" t="s">
        <v>28</v>
      </c>
      <c r="J2143" s="8" t="s">
        <v>84</v>
      </c>
    </row>
    <row r="2144" spans="1:10">
      <c r="A2144" s="5" t="s">
        <v>1062</v>
      </c>
      <c r="B2144" s="6">
        <v>44956.862930358795</v>
      </c>
      <c r="C2144" s="5" t="s">
        <v>70</v>
      </c>
      <c r="D2144" s="15">
        <v>45153129943</v>
      </c>
      <c r="E2144" s="5" t="s">
        <v>83</v>
      </c>
      <c r="H2144" s="9">
        <v>13290.68</v>
      </c>
      <c r="I2144" s="5" t="s">
        <v>28</v>
      </c>
      <c r="J2144" s="8" t="s">
        <v>84</v>
      </c>
    </row>
    <row r="2145" spans="1:10">
      <c r="A2145" s="5" t="s">
        <v>1062</v>
      </c>
      <c r="B2145" s="6">
        <v>44956.862930358795</v>
      </c>
      <c r="C2145" s="5" t="s">
        <v>70</v>
      </c>
      <c r="D2145" s="15">
        <v>45153129943</v>
      </c>
      <c r="E2145" s="5" t="s">
        <v>83</v>
      </c>
      <c r="H2145" s="9">
        <v>22957.25</v>
      </c>
      <c r="I2145" s="5" t="s">
        <v>28</v>
      </c>
      <c r="J2145" s="8" t="s">
        <v>84</v>
      </c>
    </row>
    <row r="2146" spans="1:10">
      <c r="A2146" s="5" t="s">
        <v>1062</v>
      </c>
      <c r="B2146" s="6">
        <v>44956.862930358795</v>
      </c>
      <c r="C2146" s="5" t="s">
        <v>70</v>
      </c>
      <c r="D2146" s="15">
        <v>45153129943</v>
      </c>
      <c r="E2146" s="5" t="s">
        <v>83</v>
      </c>
      <c r="H2146" s="9">
        <v>12910.83</v>
      </c>
      <c r="I2146" s="5" t="s">
        <v>28</v>
      </c>
      <c r="J2146" s="8" t="s">
        <v>84</v>
      </c>
    </row>
    <row r="2147" spans="1:10">
      <c r="A2147" s="5" t="s">
        <v>1062</v>
      </c>
      <c r="B2147" s="6">
        <v>44956.862930358795</v>
      </c>
      <c r="C2147" s="5" t="s">
        <v>70</v>
      </c>
      <c r="D2147" s="15">
        <v>45153129943</v>
      </c>
      <c r="E2147" s="5" t="s">
        <v>83</v>
      </c>
      <c r="H2147" s="9">
        <v>36497.769999999997</v>
      </c>
      <c r="I2147" s="5" t="s">
        <v>28</v>
      </c>
      <c r="J2147" s="8" t="s">
        <v>84</v>
      </c>
    </row>
    <row r="2148" spans="1:10">
      <c r="A2148" s="5" t="s">
        <v>1062</v>
      </c>
      <c r="B2148" s="6">
        <v>44956.862930358795</v>
      </c>
      <c r="C2148" s="5" t="s">
        <v>70</v>
      </c>
      <c r="D2148" s="15">
        <v>45153129943</v>
      </c>
      <c r="E2148" s="5" t="s">
        <v>83</v>
      </c>
      <c r="H2148" s="9">
        <v>726.02</v>
      </c>
      <c r="I2148" s="5" t="s">
        <v>28</v>
      </c>
      <c r="J2148" s="8" t="s">
        <v>84</v>
      </c>
    </row>
    <row r="2149" spans="1:10">
      <c r="A2149" s="5" t="s">
        <v>1062</v>
      </c>
      <c r="B2149" s="6">
        <v>44956.862930358795</v>
      </c>
      <c r="C2149" s="5" t="s">
        <v>70</v>
      </c>
      <c r="D2149" s="15">
        <v>45153129943</v>
      </c>
      <c r="E2149" s="5" t="s">
        <v>83</v>
      </c>
      <c r="H2149" s="9">
        <v>117393.96</v>
      </c>
      <c r="I2149" s="5" t="s">
        <v>28</v>
      </c>
      <c r="J2149" s="8" t="s">
        <v>84</v>
      </c>
    </row>
    <row r="2150" spans="1:10">
      <c r="A2150" s="5" t="s">
        <v>1062</v>
      </c>
      <c r="B2150" s="6">
        <v>44956.862930358795</v>
      </c>
      <c r="C2150" s="5" t="s">
        <v>70</v>
      </c>
      <c r="D2150" s="15">
        <v>45153129943</v>
      </c>
      <c r="E2150" s="5" t="s">
        <v>83</v>
      </c>
      <c r="H2150" s="9">
        <v>9270.9699999999993</v>
      </c>
      <c r="I2150" s="5" t="s">
        <v>28</v>
      </c>
      <c r="J2150" s="8" t="s">
        <v>84</v>
      </c>
    </row>
    <row r="2151" spans="1:10">
      <c r="A2151" s="5" t="s">
        <v>1062</v>
      </c>
      <c r="B2151" s="6">
        <v>44956.862930358795</v>
      </c>
      <c r="C2151" s="5" t="s">
        <v>70</v>
      </c>
      <c r="D2151" s="15">
        <v>45153129943</v>
      </c>
      <c r="E2151" s="5" t="s">
        <v>83</v>
      </c>
      <c r="H2151" s="9">
        <v>12772.36</v>
      </c>
      <c r="I2151" s="5" t="s">
        <v>28</v>
      </c>
      <c r="J2151" s="8" t="s">
        <v>84</v>
      </c>
    </row>
    <row r="2152" spans="1:10">
      <c r="A2152" s="5" t="s">
        <v>1062</v>
      </c>
      <c r="B2152" s="6">
        <v>44956.862930358795</v>
      </c>
      <c r="C2152" s="5" t="s">
        <v>70</v>
      </c>
      <c r="D2152" s="15">
        <v>45153129943</v>
      </c>
      <c r="E2152" s="5" t="s">
        <v>83</v>
      </c>
      <c r="H2152" s="9">
        <v>70069.81</v>
      </c>
      <c r="I2152" s="5" t="s">
        <v>28</v>
      </c>
      <c r="J2152" s="8" t="s">
        <v>84</v>
      </c>
    </row>
    <row r="2153" spans="1:10">
      <c r="A2153" s="5" t="s">
        <v>1062</v>
      </c>
      <c r="B2153" s="6">
        <v>44956.862930358795</v>
      </c>
      <c r="C2153" s="5" t="s">
        <v>70</v>
      </c>
      <c r="D2153" s="15">
        <v>45153129943</v>
      </c>
      <c r="E2153" s="5" t="s">
        <v>83</v>
      </c>
      <c r="H2153" s="9">
        <v>798.1</v>
      </c>
      <c r="I2153" s="5" t="s">
        <v>28</v>
      </c>
      <c r="J2153" s="8" t="s">
        <v>84</v>
      </c>
    </row>
    <row r="2154" spans="1:10">
      <c r="A2154" s="5" t="s">
        <v>1062</v>
      </c>
      <c r="B2154" s="6">
        <v>44956.862930358795</v>
      </c>
      <c r="C2154" s="5" t="s">
        <v>70</v>
      </c>
      <c r="D2154" s="15">
        <v>45153129943</v>
      </c>
      <c r="E2154" s="5" t="s">
        <v>83</v>
      </c>
      <c r="H2154" s="9">
        <v>386.09</v>
      </c>
      <c r="I2154" s="5" t="s">
        <v>28</v>
      </c>
      <c r="J2154" s="8" t="s">
        <v>84</v>
      </c>
    </row>
    <row r="2155" spans="1:10">
      <c r="A2155" s="5" t="s">
        <v>1062</v>
      </c>
      <c r="B2155" s="6">
        <v>44956.862930358795</v>
      </c>
      <c r="C2155" s="5" t="s">
        <v>70</v>
      </c>
      <c r="D2155" s="15">
        <v>45153129943</v>
      </c>
      <c r="E2155" s="5" t="s">
        <v>83</v>
      </c>
      <c r="H2155" s="9">
        <v>2485.3200000000002</v>
      </c>
      <c r="I2155" s="5" t="s">
        <v>28</v>
      </c>
      <c r="J2155" s="8" t="s">
        <v>84</v>
      </c>
    </row>
    <row r="2156" spans="1:10">
      <c r="A2156" s="5" t="s">
        <v>1062</v>
      </c>
      <c r="B2156" s="6">
        <v>44956.862930358795</v>
      </c>
      <c r="C2156" s="5" t="s">
        <v>70</v>
      </c>
      <c r="D2156" s="15">
        <v>45173199306</v>
      </c>
      <c r="E2156" s="5" t="s">
        <v>83</v>
      </c>
      <c r="H2156" s="9">
        <v>6358.25</v>
      </c>
      <c r="I2156" s="5" t="s">
        <v>28</v>
      </c>
      <c r="J2156" s="5" t="s">
        <v>87</v>
      </c>
    </row>
    <row r="2157" spans="1:10">
      <c r="A2157" s="5" t="s">
        <v>1062</v>
      </c>
      <c r="B2157" s="6">
        <v>44956.862930358795</v>
      </c>
      <c r="C2157" s="5" t="s">
        <v>70</v>
      </c>
      <c r="D2157" s="15">
        <v>45173198946</v>
      </c>
      <c r="E2157" s="5" t="s">
        <v>83</v>
      </c>
      <c r="H2157" s="9">
        <v>1713.96</v>
      </c>
      <c r="I2157" s="5" t="s">
        <v>28</v>
      </c>
      <c r="J2157" s="5" t="s">
        <v>80</v>
      </c>
    </row>
    <row r="2158" spans="1:10">
      <c r="A2158" s="5" t="s">
        <v>1062</v>
      </c>
      <c r="B2158" s="6">
        <v>44956.862930358795</v>
      </c>
      <c r="C2158" s="5" t="s">
        <v>70</v>
      </c>
      <c r="D2158" s="7">
        <v>285009</v>
      </c>
      <c r="E2158" s="8" t="s">
        <v>274</v>
      </c>
      <c r="H2158" s="9">
        <v>20184</v>
      </c>
      <c r="I2158" s="5" t="s">
        <v>28</v>
      </c>
      <c r="J2158" s="8" t="s">
        <v>238</v>
      </c>
    </row>
    <row r="2159" spans="1:10">
      <c r="A2159" s="5" t="s">
        <v>1062</v>
      </c>
      <c r="B2159" s="6">
        <v>44956.862930358795</v>
      </c>
      <c r="C2159" s="5" t="s">
        <v>70</v>
      </c>
      <c r="D2159" s="7">
        <v>285013</v>
      </c>
      <c r="E2159" s="5" t="s">
        <v>83</v>
      </c>
      <c r="H2159" s="9">
        <v>144400</v>
      </c>
      <c r="I2159" s="5" t="s">
        <v>28</v>
      </c>
      <c r="J2159" s="8" t="s">
        <v>238</v>
      </c>
    </row>
    <row r="2160" spans="1:10">
      <c r="A2160" s="5" t="s">
        <v>1062</v>
      </c>
      <c r="B2160" s="6">
        <v>44956.862930358795</v>
      </c>
      <c r="C2160" s="5" t="s">
        <v>70</v>
      </c>
      <c r="D2160" s="15">
        <v>45143505865</v>
      </c>
      <c r="E2160" s="5" t="s">
        <v>83</v>
      </c>
      <c r="H2160" s="9">
        <v>3903.63</v>
      </c>
      <c r="I2160" s="5" t="s">
        <v>28</v>
      </c>
      <c r="J2160" s="5" t="s">
        <v>80</v>
      </c>
    </row>
    <row r="2161" spans="1:10">
      <c r="A2161" s="5" t="s">
        <v>1062</v>
      </c>
      <c r="B2161" s="6">
        <v>44956.862930358795</v>
      </c>
      <c r="C2161" s="5" t="s">
        <v>70</v>
      </c>
      <c r="D2161" s="7">
        <v>27190</v>
      </c>
      <c r="E2161" s="5" t="s">
        <v>89</v>
      </c>
      <c r="H2161" s="9">
        <v>39.4</v>
      </c>
      <c r="I2161" s="5" t="s">
        <v>28</v>
      </c>
      <c r="J2161" s="5" t="s">
        <v>91</v>
      </c>
    </row>
    <row r="2162" spans="1:10">
      <c r="A2162" s="5" t="s">
        <v>1062</v>
      </c>
      <c r="B2162" s="6">
        <v>44956.862930358795</v>
      </c>
      <c r="C2162" s="5" t="s">
        <v>70</v>
      </c>
      <c r="D2162" s="15">
        <v>45143506140</v>
      </c>
      <c r="E2162" s="5" t="s">
        <v>83</v>
      </c>
      <c r="H2162" s="9">
        <v>61.73</v>
      </c>
      <c r="I2162" s="5" t="s">
        <v>28</v>
      </c>
      <c r="J2162" s="5" t="s">
        <v>80</v>
      </c>
    </row>
    <row r="2163" spans="1:10">
      <c r="A2163" s="5" t="s">
        <v>1062</v>
      </c>
      <c r="B2163" s="6">
        <v>44956.862930358795</v>
      </c>
      <c r="C2163" s="5" t="s">
        <v>70</v>
      </c>
      <c r="D2163" s="15">
        <v>45133138753</v>
      </c>
      <c r="E2163" s="5" t="s">
        <v>83</v>
      </c>
      <c r="H2163" s="9">
        <v>7219.95</v>
      </c>
      <c r="I2163" s="5" t="s">
        <v>28</v>
      </c>
      <c r="J2163" s="5" t="s">
        <v>91</v>
      </c>
    </row>
    <row r="2164" spans="1:10">
      <c r="A2164" s="5" t="s">
        <v>1062</v>
      </c>
      <c r="B2164" s="6">
        <v>44956.862930358795</v>
      </c>
      <c r="C2164" s="5" t="s">
        <v>70</v>
      </c>
      <c r="D2164" s="15">
        <v>45153132119</v>
      </c>
      <c r="E2164" s="5" t="s">
        <v>83</v>
      </c>
      <c r="H2164" s="9">
        <v>480</v>
      </c>
      <c r="I2164" s="5" t="s">
        <v>28</v>
      </c>
      <c r="J2164" s="5" t="s">
        <v>91</v>
      </c>
    </row>
    <row r="2165" spans="1:10">
      <c r="A2165" s="5" t="s">
        <v>1062</v>
      </c>
      <c r="B2165" s="6">
        <v>44956.862930358795</v>
      </c>
      <c r="C2165" s="5" t="s">
        <v>70</v>
      </c>
      <c r="D2165" s="15">
        <v>45123270258</v>
      </c>
      <c r="E2165" s="5" t="s">
        <v>83</v>
      </c>
      <c r="H2165" s="9">
        <v>400</v>
      </c>
      <c r="I2165" s="5" t="s">
        <v>28</v>
      </c>
      <c r="J2165" s="5" t="s">
        <v>80</v>
      </c>
    </row>
    <row r="2166" spans="1:10">
      <c r="A2166" s="5" t="s">
        <v>1062</v>
      </c>
      <c r="B2166" s="6">
        <v>44956.862930358795</v>
      </c>
      <c r="C2166" s="5" t="s">
        <v>70</v>
      </c>
      <c r="D2166" s="15">
        <v>45153132367</v>
      </c>
      <c r="E2166" s="5" t="s">
        <v>83</v>
      </c>
      <c r="H2166" s="9">
        <v>393.96</v>
      </c>
      <c r="I2166" s="5" t="s">
        <v>28</v>
      </c>
      <c r="J2166" s="5" t="s">
        <v>91</v>
      </c>
    </row>
    <row r="2167" spans="1:10">
      <c r="A2167" s="5" t="s">
        <v>1062</v>
      </c>
      <c r="B2167" s="6">
        <v>44956.862930358795</v>
      </c>
      <c r="C2167" s="5" t="s">
        <v>70</v>
      </c>
      <c r="D2167" s="15">
        <v>45123270426</v>
      </c>
      <c r="E2167" s="5" t="s">
        <v>83</v>
      </c>
      <c r="H2167" s="9">
        <v>1767.24</v>
      </c>
      <c r="I2167" s="5" t="s">
        <v>28</v>
      </c>
      <c r="J2167" s="5" t="s">
        <v>80</v>
      </c>
    </row>
    <row r="2168" spans="1:10">
      <c r="A2168" s="5" t="s">
        <v>1062</v>
      </c>
      <c r="B2168" s="6">
        <v>44956.862930358795</v>
      </c>
      <c r="C2168" s="5" t="s">
        <v>70</v>
      </c>
      <c r="D2168" s="15">
        <v>45143504401</v>
      </c>
      <c r="E2168" s="5" t="s">
        <v>83</v>
      </c>
      <c r="H2168" s="9">
        <v>20933.599999999999</v>
      </c>
      <c r="I2168" s="5" t="s">
        <v>28</v>
      </c>
      <c r="J2168" s="5" t="s">
        <v>80</v>
      </c>
    </row>
    <row r="2169" spans="1:10">
      <c r="A2169" s="5" t="s">
        <v>1062</v>
      </c>
      <c r="B2169" s="6">
        <v>44956.862930358795</v>
      </c>
      <c r="C2169" s="5" t="s">
        <v>70</v>
      </c>
      <c r="D2169" s="7">
        <v>267240</v>
      </c>
      <c r="E2169" s="5" t="s">
        <v>89</v>
      </c>
      <c r="H2169" s="9">
        <v>1200</v>
      </c>
      <c r="I2169" s="5" t="s">
        <v>28</v>
      </c>
      <c r="J2169" s="5" t="s">
        <v>91</v>
      </c>
    </row>
    <row r="2170" spans="1:10">
      <c r="A2170" s="5" t="s">
        <v>1062</v>
      </c>
      <c r="B2170" s="6">
        <v>44956.862930358795</v>
      </c>
      <c r="C2170" s="5" t="s">
        <v>70</v>
      </c>
      <c r="D2170" s="7">
        <v>129355</v>
      </c>
      <c r="E2170" s="5" t="s">
        <v>89</v>
      </c>
      <c r="H2170" s="9">
        <v>2323.6</v>
      </c>
      <c r="I2170" s="5" t="s">
        <v>28</v>
      </c>
      <c r="J2170" s="5" t="s">
        <v>91</v>
      </c>
    </row>
    <row r="2171" spans="1:10">
      <c r="A2171" s="5" t="s">
        <v>1062</v>
      </c>
      <c r="B2171" s="6">
        <v>44956.862930358795</v>
      </c>
      <c r="C2171" s="5" t="s">
        <v>70</v>
      </c>
      <c r="D2171" s="15">
        <v>45153132888</v>
      </c>
      <c r="E2171" s="5" t="s">
        <v>83</v>
      </c>
      <c r="H2171" s="9">
        <v>3958.09</v>
      </c>
      <c r="I2171" s="5" t="s">
        <v>28</v>
      </c>
      <c r="J2171" s="5" t="s">
        <v>87</v>
      </c>
    </row>
    <row r="2172" spans="1:10">
      <c r="A2172" s="5" t="s">
        <v>1062</v>
      </c>
      <c r="B2172" s="6">
        <v>44956.862930358795</v>
      </c>
      <c r="C2172" s="5" t="s">
        <v>70</v>
      </c>
      <c r="D2172" s="15">
        <v>45123270519</v>
      </c>
      <c r="E2172" s="5" t="s">
        <v>83</v>
      </c>
      <c r="H2172" s="9">
        <v>13279.95</v>
      </c>
      <c r="I2172" s="5" t="s">
        <v>28</v>
      </c>
      <c r="J2172" s="5" t="s">
        <v>80</v>
      </c>
    </row>
    <row r="2173" spans="1:10">
      <c r="A2173" s="5" t="s">
        <v>1062</v>
      </c>
      <c r="B2173" s="6">
        <v>44956.862930358795</v>
      </c>
      <c r="C2173" s="5" t="s">
        <v>70</v>
      </c>
      <c r="D2173" s="15">
        <v>45113282517</v>
      </c>
      <c r="E2173" s="5" t="s">
        <v>83</v>
      </c>
      <c r="H2173" s="9">
        <v>11224.52</v>
      </c>
      <c r="I2173" s="5" t="s">
        <v>28</v>
      </c>
      <c r="J2173" s="5" t="s">
        <v>80</v>
      </c>
    </row>
    <row r="2174" spans="1:10">
      <c r="A2174" s="5" t="s">
        <v>1062</v>
      </c>
      <c r="B2174" s="6">
        <v>44956.862930358795</v>
      </c>
      <c r="C2174" s="5" t="s">
        <v>70</v>
      </c>
      <c r="D2174" s="7">
        <v>140674</v>
      </c>
      <c r="E2174" s="5" t="s">
        <v>89</v>
      </c>
      <c r="H2174" s="9">
        <v>300</v>
      </c>
      <c r="I2174" s="5" t="s">
        <v>28</v>
      </c>
      <c r="J2174" s="8" t="s">
        <v>92</v>
      </c>
    </row>
    <row r="2175" spans="1:10">
      <c r="A2175" s="5" t="s">
        <v>1062</v>
      </c>
      <c r="B2175" s="6">
        <v>44956.862930358795</v>
      </c>
      <c r="C2175" s="5" t="s">
        <v>70</v>
      </c>
      <c r="D2175" s="15">
        <v>45123267473</v>
      </c>
      <c r="E2175" s="5" t="s">
        <v>83</v>
      </c>
      <c r="H2175" s="9">
        <v>666.21</v>
      </c>
      <c r="I2175" s="5" t="s">
        <v>28</v>
      </c>
      <c r="J2175" s="8" t="s">
        <v>84</v>
      </c>
    </row>
    <row r="2176" spans="1:10">
      <c r="A2176" s="5" t="s">
        <v>1062</v>
      </c>
      <c r="B2176" s="6">
        <v>44956.862930358795</v>
      </c>
      <c r="C2176" s="5" t="s">
        <v>70</v>
      </c>
      <c r="D2176" s="15">
        <v>297501005880015</v>
      </c>
      <c r="E2176" s="5" t="s">
        <v>85</v>
      </c>
      <c r="H2176" s="9">
        <v>31273</v>
      </c>
      <c r="I2176" s="5" t="s">
        <v>28</v>
      </c>
      <c r="J2176" s="5" t="s">
        <v>87</v>
      </c>
    </row>
    <row r="2177" spans="1:10">
      <c r="A2177" s="5" t="s">
        <v>1062</v>
      </c>
      <c r="B2177" s="6">
        <v>44956.862930358795</v>
      </c>
      <c r="C2177" s="5" t="s">
        <v>70</v>
      </c>
      <c r="D2177" s="15">
        <v>297501005880015</v>
      </c>
      <c r="E2177" s="5" t="s">
        <v>244</v>
      </c>
      <c r="H2177" s="9">
        <v>696</v>
      </c>
      <c r="I2177" s="5" t="s">
        <v>28</v>
      </c>
      <c r="J2177" s="5" t="s">
        <v>87</v>
      </c>
    </row>
    <row r="2178" spans="1:10">
      <c r="A2178" s="5" t="s">
        <v>1062</v>
      </c>
      <c r="B2178" s="6">
        <v>44956.862930358795</v>
      </c>
      <c r="C2178" s="5" t="s">
        <v>70</v>
      </c>
      <c r="D2178" s="15">
        <v>297501005880014</v>
      </c>
      <c r="E2178" s="5" t="s">
        <v>85</v>
      </c>
      <c r="H2178" s="9">
        <v>89280.57</v>
      </c>
      <c r="I2178" s="5" t="s">
        <v>28</v>
      </c>
      <c r="J2178" s="5" t="s">
        <v>86</v>
      </c>
    </row>
    <row r="2179" spans="1:10">
      <c r="A2179" s="5" t="s">
        <v>1062</v>
      </c>
      <c r="B2179" s="6">
        <v>44956.862930358795</v>
      </c>
      <c r="C2179" s="5" t="s">
        <v>70</v>
      </c>
      <c r="D2179" s="7"/>
      <c r="E2179" s="8"/>
      <c r="F2179" s="9">
        <v>72275.199999999997</v>
      </c>
      <c r="I2179" s="10" t="s">
        <v>9</v>
      </c>
      <c r="J2179" s="8" t="s">
        <v>446</v>
      </c>
    </row>
    <row r="2180" spans="1:10">
      <c r="A2180" s="5" t="s">
        <v>1062</v>
      </c>
      <c r="B2180" s="6">
        <v>44956.862930358795</v>
      </c>
      <c r="C2180" s="5" t="s">
        <v>70</v>
      </c>
      <c r="D2180" s="7"/>
      <c r="E2180" s="8"/>
      <c r="F2180" s="9">
        <v>77580.100000000006</v>
      </c>
      <c r="I2180" s="10" t="s">
        <v>9</v>
      </c>
      <c r="J2180" s="8" t="s">
        <v>92</v>
      </c>
    </row>
    <row r="2181" spans="1:10">
      <c r="A2181" s="5" t="s">
        <v>1062</v>
      </c>
      <c r="B2181" s="6">
        <v>44956.862930358795</v>
      </c>
      <c r="C2181" s="5" t="s">
        <v>70</v>
      </c>
      <c r="D2181" s="7"/>
      <c r="E2181" s="8"/>
      <c r="F2181" s="9">
        <v>8234.5</v>
      </c>
      <c r="I2181" s="10" t="s">
        <v>9</v>
      </c>
      <c r="J2181" s="8" t="s">
        <v>71</v>
      </c>
    </row>
    <row r="2182" spans="1:10">
      <c r="A2182" s="5" t="s">
        <v>1062</v>
      </c>
      <c r="B2182" s="6">
        <v>44956.862930358795</v>
      </c>
      <c r="C2182" s="5" t="s">
        <v>70</v>
      </c>
      <c r="D2182" s="7"/>
      <c r="E2182" s="8"/>
      <c r="F2182" s="9">
        <v>12243.6</v>
      </c>
      <c r="I2182" s="10" t="s">
        <v>9</v>
      </c>
      <c r="J2182" s="5" t="s">
        <v>72</v>
      </c>
    </row>
    <row r="2183" spans="1:10">
      <c r="A2183" s="5" t="s">
        <v>1062</v>
      </c>
      <c r="B2183" s="6">
        <v>44956.862930358795</v>
      </c>
      <c r="C2183" s="5" t="s">
        <v>70</v>
      </c>
      <c r="D2183" s="7"/>
      <c r="E2183" s="8"/>
      <c r="F2183" s="9">
        <v>14514.2</v>
      </c>
      <c r="I2183" s="10" t="s">
        <v>9</v>
      </c>
      <c r="J2183" s="8" t="s">
        <v>97</v>
      </c>
    </row>
    <row r="2184" spans="1:10">
      <c r="A2184" s="5" t="s">
        <v>1062</v>
      </c>
      <c r="B2184" s="6">
        <v>44956.862930358795</v>
      </c>
      <c r="C2184" s="5" t="s">
        <v>70</v>
      </c>
      <c r="D2184" s="7"/>
      <c r="E2184" s="8"/>
      <c r="F2184" s="9">
        <v>3642.6</v>
      </c>
      <c r="I2184" s="10" t="s">
        <v>9</v>
      </c>
      <c r="J2184" s="5" t="s">
        <v>98</v>
      </c>
    </row>
    <row r="2185" spans="1:10">
      <c r="A2185" s="5" t="s">
        <v>1062</v>
      </c>
      <c r="B2185" s="6">
        <v>44956.862930358795</v>
      </c>
      <c r="C2185" s="5" t="s">
        <v>70</v>
      </c>
      <c r="D2185" s="7"/>
      <c r="E2185" s="8"/>
      <c r="F2185" s="9">
        <v>27889</v>
      </c>
      <c r="I2185" s="10" t="s">
        <v>9</v>
      </c>
      <c r="J2185" s="8" t="s">
        <v>237</v>
      </c>
    </row>
    <row r="2186" spans="1:10">
      <c r="A2186" s="5" t="s">
        <v>1062</v>
      </c>
      <c r="B2186" s="6">
        <v>44956.862930358795</v>
      </c>
      <c r="C2186" s="5" t="s">
        <v>70</v>
      </c>
      <c r="D2186" s="7"/>
      <c r="E2186" s="8"/>
      <c r="F2186" s="9">
        <v>136766.29999999999</v>
      </c>
      <c r="I2186" s="10" t="s">
        <v>9</v>
      </c>
      <c r="J2186" s="8" t="s">
        <v>238</v>
      </c>
    </row>
    <row r="2187" spans="1:10">
      <c r="A2187" s="5" t="s">
        <v>1062</v>
      </c>
      <c r="B2187" s="6">
        <v>44956.862930358795</v>
      </c>
      <c r="C2187" s="5" t="s">
        <v>70</v>
      </c>
      <c r="D2187" s="7"/>
      <c r="E2187" s="8"/>
      <c r="F2187" s="9">
        <v>5028</v>
      </c>
      <c r="I2187" s="10" t="s">
        <v>9</v>
      </c>
      <c r="J2187" s="8" t="s">
        <v>239</v>
      </c>
    </row>
    <row r="2188" spans="1:10">
      <c r="A2188" s="5" t="s">
        <v>1062</v>
      </c>
      <c r="B2188" s="6">
        <v>44956.862930358795</v>
      </c>
      <c r="C2188" s="5" t="s">
        <v>70</v>
      </c>
      <c r="D2188" s="7"/>
      <c r="E2188" s="8"/>
      <c r="F2188" s="9">
        <v>5165.3999999999996</v>
      </c>
      <c r="I2188" s="10" t="s">
        <v>9</v>
      </c>
      <c r="J2188" s="8" t="s">
        <v>74</v>
      </c>
    </row>
    <row r="2189" spans="1:10">
      <c r="A2189" s="5" t="s">
        <v>1062</v>
      </c>
      <c r="B2189" s="6">
        <v>44956.862930358795</v>
      </c>
      <c r="C2189" s="5" t="s">
        <v>70</v>
      </c>
      <c r="D2189" s="7"/>
      <c r="E2189" s="8"/>
      <c r="F2189" s="9">
        <v>1863.5</v>
      </c>
      <c r="I2189" s="10" t="s">
        <v>9</v>
      </c>
      <c r="J2189" s="8" t="s">
        <v>75</v>
      </c>
    </row>
    <row r="2190" spans="1:10">
      <c r="A2190" s="5" t="s">
        <v>1062</v>
      </c>
      <c r="B2190" s="6">
        <v>44956.862930358795</v>
      </c>
      <c r="C2190" s="5" t="s">
        <v>70</v>
      </c>
      <c r="D2190" s="7"/>
      <c r="E2190" s="8"/>
      <c r="F2190" s="9">
        <v>11945</v>
      </c>
      <c r="I2190" s="10" t="s">
        <v>9</v>
      </c>
      <c r="J2190" s="8" t="s">
        <v>99</v>
      </c>
    </row>
    <row r="2191" spans="1:10">
      <c r="A2191" s="5" t="s">
        <v>1062</v>
      </c>
      <c r="B2191" s="6">
        <v>44956.862930358795</v>
      </c>
      <c r="C2191" s="5" t="s">
        <v>70</v>
      </c>
      <c r="D2191" s="7"/>
      <c r="E2191" s="8"/>
      <c r="F2191" s="9">
        <v>5840.5</v>
      </c>
      <c r="I2191" s="10" t="s">
        <v>9</v>
      </c>
      <c r="J2191" s="8" t="s">
        <v>94</v>
      </c>
    </row>
    <row r="2192" spans="1:10">
      <c r="A2192" s="5" t="s">
        <v>1062</v>
      </c>
      <c r="B2192" s="6">
        <v>44956.862930358795</v>
      </c>
      <c r="C2192" s="5" t="s">
        <v>70</v>
      </c>
      <c r="D2192" s="7"/>
      <c r="E2192" s="8"/>
      <c r="F2192" s="9">
        <v>21395.7</v>
      </c>
      <c r="I2192" s="10" t="s">
        <v>9</v>
      </c>
      <c r="J2192" s="8" t="s">
        <v>240</v>
      </c>
    </row>
    <row r="2193" spans="1:10">
      <c r="A2193" s="5" t="s">
        <v>1062</v>
      </c>
      <c r="B2193" s="6">
        <v>44956.862930358795</v>
      </c>
      <c r="C2193" s="5" t="s">
        <v>70</v>
      </c>
      <c r="D2193" s="7"/>
      <c r="E2193" s="8"/>
      <c r="F2193" s="9">
        <v>7305</v>
      </c>
      <c r="I2193" s="10" t="s">
        <v>9</v>
      </c>
      <c r="J2193" s="8" t="s">
        <v>76</v>
      </c>
    </row>
    <row r="2194" spans="1:10">
      <c r="A2194" s="5" t="s">
        <v>1062</v>
      </c>
      <c r="B2194" s="6">
        <v>44956.862930358795</v>
      </c>
      <c r="C2194" s="5" t="s">
        <v>70</v>
      </c>
      <c r="D2194" s="7"/>
      <c r="E2194" s="8"/>
      <c r="F2194" s="9">
        <v>5991.4</v>
      </c>
      <c r="I2194" s="10" t="s">
        <v>9</v>
      </c>
      <c r="J2194" s="8" t="s">
        <v>101</v>
      </c>
    </row>
    <row r="2195" spans="1:10">
      <c r="A2195" s="5" t="s">
        <v>1062</v>
      </c>
      <c r="B2195" s="6">
        <v>44956.862930358795</v>
      </c>
      <c r="C2195" s="5" t="s">
        <v>70</v>
      </c>
      <c r="D2195" s="7"/>
      <c r="E2195" s="8"/>
      <c r="F2195" s="9">
        <v>5129.7</v>
      </c>
      <c r="I2195" s="10" t="s">
        <v>9</v>
      </c>
      <c r="J2195" s="8" t="s">
        <v>104</v>
      </c>
    </row>
    <row r="2196" spans="1:10">
      <c r="A2196" s="5" t="s">
        <v>1062</v>
      </c>
      <c r="B2196" s="6">
        <v>44956.862930358795</v>
      </c>
      <c r="C2196" s="5" t="s">
        <v>70</v>
      </c>
      <c r="D2196" s="7"/>
      <c r="E2196" s="8"/>
      <c r="F2196" s="9">
        <v>390</v>
      </c>
      <c r="I2196" s="10" t="s">
        <v>9</v>
      </c>
      <c r="J2196" s="8" t="s">
        <v>385</v>
      </c>
    </row>
    <row r="2197" spans="1:10">
      <c r="A2197" s="11" t="s">
        <v>22</v>
      </c>
      <c r="B2197" s="3"/>
      <c r="C2197" s="3"/>
      <c r="D2197" s="19">
        <f>406664.04+22098</f>
        <v>428762.04</v>
      </c>
      <c r="E2197" s="8"/>
      <c r="F2197" s="37">
        <f>SUM(F2098:G2196)</f>
        <v>428762.0400000001</v>
      </c>
      <c r="G2197" s="9"/>
      <c r="I2197" s="10"/>
      <c r="J2197" s="8"/>
    </row>
    <row r="2198" spans="1:10">
      <c r="A2198" s="13" t="s">
        <v>23</v>
      </c>
      <c r="B2198" s="13" t="s">
        <v>24</v>
      </c>
      <c r="C2198" s="13" t="s">
        <v>25</v>
      </c>
      <c r="D2198" s="7"/>
      <c r="E2198" s="8"/>
      <c r="G2198" s="9"/>
      <c r="I2198" s="10"/>
      <c r="J2198" s="8"/>
    </row>
    <row r="2199" spans="1:10" ht="15.75">
      <c r="A2199" s="5"/>
      <c r="B2199" s="6"/>
      <c r="C2199" s="5"/>
      <c r="D2199" s="14">
        <v>112691632</v>
      </c>
      <c r="E2199" s="8"/>
      <c r="G2199" s="9"/>
      <c r="I2199" s="10"/>
      <c r="J2199" s="8"/>
    </row>
    <row r="2200" spans="1:10" ht="15.75">
      <c r="D2200" s="14">
        <v>112691667</v>
      </c>
    </row>
    <row r="2202" spans="1:10">
      <c r="A2202" s="1" t="s">
        <v>0</v>
      </c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1:10">
      <c r="A2203" s="3" t="s">
        <v>1093</v>
      </c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1:10">
      <c r="A2204" s="95" t="s">
        <v>0</v>
      </c>
      <c r="B2204" s="95" t="s">
        <v>2</v>
      </c>
      <c r="C2204" s="95" t="s">
        <v>3</v>
      </c>
      <c r="D2204" s="95" t="s">
        <v>4</v>
      </c>
      <c r="E2204" s="95" t="s">
        <v>5</v>
      </c>
      <c r="F2204" s="97" t="s">
        <v>6</v>
      </c>
      <c r="G2204" s="98"/>
      <c r="H2204" s="99"/>
      <c r="I2204" s="95" t="s">
        <v>7</v>
      </c>
      <c r="J2204" s="95" t="s">
        <v>8</v>
      </c>
    </row>
    <row r="2205" spans="1:10">
      <c r="A2205" s="96"/>
      <c r="B2205" s="96"/>
      <c r="C2205" s="96"/>
      <c r="D2205" s="96"/>
      <c r="E2205" s="96"/>
      <c r="F2205" s="4" t="s">
        <v>9</v>
      </c>
      <c r="G2205" s="4" t="s">
        <v>10</v>
      </c>
      <c r="H2205" s="4" t="s">
        <v>11</v>
      </c>
      <c r="I2205" s="96"/>
      <c r="J2205" s="96"/>
    </row>
    <row r="2206" spans="1:10">
      <c r="A2206" s="5" t="s">
        <v>1104</v>
      </c>
      <c r="B2206" s="6">
        <v>44957.396950532406</v>
      </c>
      <c r="C2206" s="5" t="s">
        <v>70</v>
      </c>
      <c r="D2206" s="10"/>
      <c r="E2206" s="8"/>
      <c r="F2206" s="9">
        <v>5153.3999999999996</v>
      </c>
      <c r="I2206" s="10" t="s">
        <v>9</v>
      </c>
      <c r="J2206" s="5" t="s">
        <v>96</v>
      </c>
    </row>
    <row r="2207" spans="1:10">
      <c r="A2207" s="5" t="s">
        <v>1104</v>
      </c>
      <c r="B2207" s="6">
        <v>44957.396950532406</v>
      </c>
      <c r="C2207" s="5" t="s">
        <v>70</v>
      </c>
      <c r="D2207" s="10"/>
      <c r="E2207" s="8"/>
      <c r="F2207" s="9">
        <v>6650.9</v>
      </c>
      <c r="I2207" s="10" t="s">
        <v>9</v>
      </c>
      <c r="J2207" s="8" t="s">
        <v>100</v>
      </c>
    </row>
    <row r="2208" spans="1:10">
      <c r="A2208" s="5" t="s">
        <v>1104</v>
      </c>
      <c r="B2208" s="6">
        <v>44957.396950532406</v>
      </c>
      <c r="C2208" s="5" t="s">
        <v>70</v>
      </c>
      <c r="D2208" s="10"/>
      <c r="E2208" s="8"/>
      <c r="F2208" s="9">
        <v>3128.8</v>
      </c>
      <c r="I2208" s="10" t="s">
        <v>9</v>
      </c>
      <c r="J2208" s="8" t="s">
        <v>102</v>
      </c>
    </row>
    <row r="2209" spans="1:10">
      <c r="A2209" s="5" t="s">
        <v>1104</v>
      </c>
      <c r="B2209" s="6">
        <v>44957.396950532406</v>
      </c>
      <c r="C2209" s="5" t="s">
        <v>70</v>
      </c>
      <c r="D2209" s="10"/>
      <c r="E2209" s="8"/>
      <c r="F2209" s="9">
        <v>18788.5</v>
      </c>
      <c r="I2209" s="10" t="s">
        <v>9</v>
      </c>
      <c r="J2209" s="8" t="s">
        <v>103</v>
      </c>
    </row>
    <row r="2210" spans="1:10">
      <c r="A2210" s="5" t="s">
        <v>1104</v>
      </c>
      <c r="B2210" s="6">
        <v>44957.396950532406</v>
      </c>
      <c r="C2210" s="5" t="s">
        <v>70</v>
      </c>
      <c r="D2210" s="10"/>
      <c r="E2210" s="8"/>
      <c r="F2210" s="9">
        <v>37017.199999999997</v>
      </c>
      <c r="I2210" s="10" t="s">
        <v>9</v>
      </c>
      <c r="J2210" s="8" t="s">
        <v>106</v>
      </c>
    </row>
    <row r="2211" spans="1:10">
      <c r="A2211" s="11" t="s">
        <v>22</v>
      </c>
      <c r="B2211" s="3"/>
      <c r="C2211" s="3"/>
      <c r="D2211" s="7"/>
      <c r="E2211" s="8"/>
      <c r="F2211" s="37">
        <f>SUM(F2206:G2210)</f>
        <v>70738.799999999988</v>
      </c>
      <c r="G2211" s="9"/>
      <c r="I2211" s="10"/>
      <c r="J2211" s="5"/>
    </row>
    <row r="2212" spans="1:10" ht="15.75">
      <c r="A2212" s="13" t="s">
        <v>23</v>
      </c>
      <c r="B2212" s="13" t="s">
        <v>24</v>
      </c>
      <c r="C2212" s="13" t="s">
        <v>25</v>
      </c>
      <c r="D2212" s="14">
        <v>112691633</v>
      </c>
      <c r="E2212" s="8"/>
      <c r="G2212" s="9"/>
      <c r="I2212" s="10"/>
      <c r="J2212" s="5"/>
    </row>
    <row r="2213" spans="1:10">
      <c r="A2213" s="5"/>
      <c r="B2213" s="6"/>
      <c r="C2213" s="5"/>
      <c r="D2213" s="7"/>
      <c r="E2213" s="8"/>
      <c r="G2213" s="9"/>
      <c r="I2213" s="10"/>
      <c r="J2213" s="5"/>
    </row>
    <row r="2214" spans="1:10">
      <c r="A2214" s="5"/>
      <c r="B2214" s="6"/>
      <c r="C2214" s="5"/>
      <c r="D2214" s="7"/>
      <c r="E2214" s="8"/>
      <c r="G2214" s="9"/>
      <c r="I2214" s="10"/>
      <c r="J2214" s="5"/>
    </row>
    <row r="2215" spans="1:10">
      <c r="A2215" s="5" t="s">
        <v>1102</v>
      </c>
      <c r="B2215" s="6">
        <v>44957.9591696875</v>
      </c>
      <c r="C2215" s="5" t="s">
        <v>70</v>
      </c>
      <c r="D2215" s="7"/>
      <c r="E2215" s="8"/>
      <c r="G2215" s="9">
        <v>786.59</v>
      </c>
      <c r="I2215" s="10" t="s">
        <v>10</v>
      </c>
      <c r="J2215" s="8" t="s">
        <v>71</v>
      </c>
    </row>
    <row r="2216" spans="1:10">
      <c r="A2216" s="5" t="s">
        <v>1102</v>
      </c>
      <c r="B2216" s="6">
        <v>44957.9591696875</v>
      </c>
      <c r="C2216" s="5" t="s">
        <v>70</v>
      </c>
      <c r="D2216" s="7"/>
      <c r="E2216" s="8"/>
      <c r="G2216" s="9">
        <v>368.45</v>
      </c>
      <c r="I2216" s="10" t="s">
        <v>10</v>
      </c>
      <c r="J2216" s="8" t="s">
        <v>97</v>
      </c>
    </row>
    <row r="2217" spans="1:10">
      <c r="A2217" s="5" t="s">
        <v>1102</v>
      </c>
      <c r="B2217" s="6">
        <v>44957.9591696875</v>
      </c>
      <c r="C2217" s="5" t="s">
        <v>70</v>
      </c>
      <c r="D2217" s="7"/>
      <c r="E2217" s="8"/>
      <c r="G2217" s="9">
        <v>1777</v>
      </c>
      <c r="I2217" s="10" t="s">
        <v>10</v>
      </c>
      <c r="J2217" s="8" t="s">
        <v>73</v>
      </c>
    </row>
    <row r="2218" spans="1:10">
      <c r="A2218" s="5" t="s">
        <v>1103</v>
      </c>
      <c r="B2218" s="6">
        <v>44957.9591696875</v>
      </c>
      <c r="C2218" s="5" t="s">
        <v>82</v>
      </c>
      <c r="D2218" s="15">
        <v>451632243252</v>
      </c>
      <c r="E2218" s="5" t="s">
        <v>83</v>
      </c>
      <c r="H2218" s="9">
        <v>1158.3</v>
      </c>
      <c r="I2218" s="5" t="s">
        <v>28</v>
      </c>
      <c r="J2218" s="8" t="s">
        <v>84</v>
      </c>
    </row>
    <row r="2219" spans="1:10">
      <c r="A2219" s="5" t="s">
        <v>1103</v>
      </c>
      <c r="B2219" s="6">
        <v>44957.9591696875</v>
      </c>
      <c r="C2219" s="5" t="s">
        <v>82</v>
      </c>
      <c r="D2219" s="15">
        <v>45143503439</v>
      </c>
      <c r="E2219" s="5" t="s">
        <v>83</v>
      </c>
      <c r="H2219" s="9">
        <v>1897.97</v>
      </c>
      <c r="I2219" s="5" t="s">
        <v>28</v>
      </c>
      <c r="J2219" s="8" t="s">
        <v>84</v>
      </c>
    </row>
    <row r="2220" spans="1:10">
      <c r="A2220" s="5" t="s">
        <v>1103</v>
      </c>
      <c r="B2220" s="6">
        <v>44957.9591696875</v>
      </c>
      <c r="C2220" s="5" t="s">
        <v>82</v>
      </c>
      <c r="D2220" s="15">
        <v>45133138579</v>
      </c>
      <c r="E2220" s="5" t="s">
        <v>83</v>
      </c>
      <c r="H2220" s="9">
        <v>558.34</v>
      </c>
      <c r="I2220" s="5" t="s">
        <v>28</v>
      </c>
      <c r="J2220" s="5" t="s">
        <v>91</v>
      </c>
    </row>
    <row r="2221" spans="1:10">
      <c r="A2221" s="5" t="s">
        <v>1103</v>
      </c>
      <c r="B2221" s="6">
        <v>44957.9591696875</v>
      </c>
      <c r="C2221" s="5" t="s">
        <v>82</v>
      </c>
      <c r="D2221" s="15">
        <v>45163229065</v>
      </c>
      <c r="E2221" s="5" t="s">
        <v>83</v>
      </c>
      <c r="H2221" s="9">
        <v>623.29999999999995</v>
      </c>
      <c r="I2221" s="5" t="s">
        <v>28</v>
      </c>
      <c r="J2221" s="5" t="s">
        <v>80</v>
      </c>
    </row>
    <row r="2222" spans="1:10">
      <c r="A2222" s="5" t="s">
        <v>1102</v>
      </c>
      <c r="B2222" s="6">
        <v>44957.9591696875</v>
      </c>
      <c r="C2222" s="5" t="s">
        <v>70</v>
      </c>
      <c r="D2222" s="15">
        <v>45133139690</v>
      </c>
      <c r="E2222" s="5" t="s">
        <v>83</v>
      </c>
      <c r="H2222" s="9">
        <v>1365</v>
      </c>
      <c r="I2222" s="5" t="s">
        <v>28</v>
      </c>
      <c r="J2222" s="5" t="s">
        <v>80</v>
      </c>
    </row>
    <row r="2223" spans="1:10">
      <c r="A2223" s="5" t="s">
        <v>1102</v>
      </c>
      <c r="B2223" s="6">
        <v>44957.9591696875</v>
      </c>
      <c r="C2223" s="5" t="s">
        <v>70</v>
      </c>
      <c r="D2223" s="15">
        <v>45153133624</v>
      </c>
      <c r="E2223" s="5" t="s">
        <v>83</v>
      </c>
      <c r="H2223" s="9">
        <v>225</v>
      </c>
      <c r="I2223" s="5" t="s">
        <v>28</v>
      </c>
      <c r="J2223" s="5" t="s">
        <v>80</v>
      </c>
    </row>
    <row r="2224" spans="1:10">
      <c r="A2224" s="5" t="s">
        <v>1102</v>
      </c>
      <c r="B2224" s="6">
        <v>44957.9591696875</v>
      </c>
      <c r="C2224" s="5" t="s">
        <v>70</v>
      </c>
      <c r="D2224" s="7">
        <v>85057</v>
      </c>
      <c r="E2224" s="5" t="s">
        <v>89</v>
      </c>
      <c r="H2224" s="9">
        <v>43421.55</v>
      </c>
      <c r="I2224" s="5" t="s">
        <v>28</v>
      </c>
      <c r="J2224" s="5" t="s">
        <v>80</v>
      </c>
    </row>
    <row r="2225" spans="1:10">
      <c r="A2225" s="5" t="s">
        <v>1102</v>
      </c>
      <c r="B2225" s="6">
        <v>44957.9591696875</v>
      </c>
      <c r="C2225" s="5" t="s">
        <v>70</v>
      </c>
      <c r="D2225" s="15">
        <v>45163224325</v>
      </c>
      <c r="E2225" s="5" t="s">
        <v>83</v>
      </c>
      <c r="H2225" s="9">
        <v>9554.14</v>
      </c>
      <c r="I2225" s="5" t="s">
        <v>28</v>
      </c>
      <c r="J2225" s="8" t="s">
        <v>84</v>
      </c>
    </row>
    <row r="2226" spans="1:10">
      <c r="A2226" s="5" t="s">
        <v>1102</v>
      </c>
      <c r="B2226" s="6">
        <v>44957.9591696875</v>
      </c>
      <c r="C2226" s="5" t="s">
        <v>70</v>
      </c>
      <c r="D2226" s="15">
        <v>45163224325</v>
      </c>
      <c r="E2226" s="5" t="s">
        <v>83</v>
      </c>
      <c r="H2226" s="9">
        <v>54732.17</v>
      </c>
      <c r="I2226" s="5" t="s">
        <v>28</v>
      </c>
      <c r="J2226" s="8" t="s">
        <v>84</v>
      </c>
    </row>
    <row r="2227" spans="1:10">
      <c r="A2227" s="5" t="s">
        <v>1102</v>
      </c>
      <c r="B2227" s="6">
        <v>44957.9591696875</v>
      </c>
      <c r="C2227" s="5" t="s">
        <v>70</v>
      </c>
      <c r="D2227" s="15">
        <v>45163224325</v>
      </c>
      <c r="E2227" s="5" t="s">
        <v>83</v>
      </c>
      <c r="H2227" s="9">
        <v>2354.34</v>
      </c>
      <c r="I2227" s="5" t="s">
        <v>28</v>
      </c>
      <c r="J2227" s="8" t="s">
        <v>84</v>
      </c>
    </row>
    <row r="2228" spans="1:10">
      <c r="A2228" s="5" t="s">
        <v>1102</v>
      </c>
      <c r="B2228" s="6">
        <v>44957.9591696875</v>
      </c>
      <c r="C2228" s="5" t="s">
        <v>70</v>
      </c>
      <c r="D2228" s="7">
        <v>85087</v>
      </c>
      <c r="E2228" s="5" t="s">
        <v>89</v>
      </c>
      <c r="H2228" s="9">
        <v>49739.1</v>
      </c>
      <c r="I2228" s="5" t="s">
        <v>28</v>
      </c>
      <c r="J2228" s="5" t="s">
        <v>80</v>
      </c>
    </row>
    <row r="2229" spans="1:10">
      <c r="A2229" s="5" t="s">
        <v>1102</v>
      </c>
      <c r="B2229" s="6">
        <v>44957.9591696875</v>
      </c>
      <c r="C2229" s="5" t="s">
        <v>70</v>
      </c>
      <c r="D2229" s="15">
        <v>45163224325</v>
      </c>
      <c r="E2229" s="5" t="s">
        <v>83</v>
      </c>
      <c r="H2229" s="9">
        <v>665.36</v>
      </c>
      <c r="I2229" s="5" t="s">
        <v>28</v>
      </c>
      <c r="J2229" s="8" t="s">
        <v>84</v>
      </c>
    </row>
    <row r="2230" spans="1:10">
      <c r="A2230" s="5" t="s">
        <v>1102</v>
      </c>
      <c r="B2230" s="6">
        <v>44957.9591696875</v>
      </c>
      <c r="C2230" s="5" t="s">
        <v>70</v>
      </c>
      <c r="D2230" s="7">
        <v>85116</v>
      </c>
      <c r="E2230" s="5" t="s">
        <v>89</v>
      </c>
      <c r="H2230" s="9">
        <v>2041.21</v>
      </c>
      <c r="I2230" s="5" t="s">
        <v>28</v>
      </c>
      <c r="J2230" s="5" t="s">
        <v>80</v>
      </c>
    </row>
    <row r="2231" spans="1:10">
      <c r="A2231" s="5" t="s">
        <v>1102</v>
      </c>
      <c r="B2231" s="6">
        <v>44957.9591696875</v>
      </c>
      <c r="C2231" s="5" t="s">
        <v>70</v>
      </c>
      <c r="D2231" s="15">
        <v>45163224325</v>
      </c>
      <c r="E2231" s="5" t="s">
        <v>83</v>
      </c>
      <c r="H2231" s="9">
        <v>3282.27</v>
      </c>
      <c r="I2231" s="5" t="s">
        <v>28</v>
      </c>
      <c r="J2231" s="8" t="s">
        <v>84</v>
      </c>
    </row>
    <row r="2232" spans="1:10">
      <c r="A2232" s="5" t="s">
        <v>1102</v>
      </c>
      <c r="B2232" s="6">
        <v>44957.9591696875</v>
      </c>
      <c r="C2232" s="5" t="s">
        <v>70</v>
      </c>
      <c r="D2232" s="15">
        <v>45113288040</v>
      </c>
      <c r="E2232" s="5" t="s">
        <v>83</v>
      </c>
      <c r="H2232" s="9">
        <v>3217.89</v>
      </c>
      <c r="I2232" s="5" t="s">
        <v>28</v>
      </c>
      <c r="J2232" s="5" t="s">
        <v>80</v>
      </c>
    </row>
    <row r="2233" spans="1:10">
      <c r="A2233" s="5" t="s">
        <v>1102</v>
      </c>
      <c r="B2233" s="6">
        <v>44957.9591696875</v>
      </c>
      <c r="C2233" s="5" t="s">
        <v>70</v>
      </c>
      <c r="D2233" s="15">
        <v>45163224325</v>
      </c>
      <c r="E2233" s="5" t="s">
        <v>83</v>
      </c>
      <c r="H2233" s="9">
        <v>11214.19</v>
      </c>
      <c r="I2233" s="5" t="s">
        <v>28</v>
      </c>
      <c r="J2233" s="8" t="s">
        <v>84</v>
      </c>
    </row>
    <row r="2234" spans="1:10">
      <c r="A2234" s="5" t="s">
        <v>1102</v>
      </c>
      <c r="B2234" s="6">
        <v>44957.9591696875</v>
      </c>
      <c r="C2234" s="5" t="s">
        <v>70</v>
      </c>
      <c r="D2234" s="15">
        <v>45113288029</v>
      </c>
      <c r="E2234" s="5" t="s">
        <v>83</v>
      </c>
      <c r="H2234" s="9">
        <v>11236.59</v>
      </c>
      <c r="I2234" s="5" t="s">
        <v>28</v>
      </c>
      <c r="J2234" s="5" t="s">
        <v>80</v>
      </c>
    </row>
    <row r="2235" spans="1:10">
      <c r="A2235" s="5" t="s">
        <v>1102</v>
      </c>
      <c r="B2235" s="6">
        <v>44957.9591696875</v>
      </c>
      <c r="C2235" s="5" t="s">
        <v>70</v>
      </c>
      <c r="D2235" s="15">
        <v>45163224325</v>
      </c>
      <c r="E2235" s="5" t="s">
        <v>83</v>
      </c>
      <c r="H2235" s="9">
        <v>5026.12</v>
      </c>
      <c r="I2235" s="5" t="s">
        <v>28</v>
      </c>
      <c r="J2235" s="8" t="s">
        <v>84</v>
      </c>
    </row>
    <row r="2236" spans="1:10">
      <c r="A2236" s="5" t="s">
        <v>1102</v>
      </c>
      <c r="B2236" s="6">
        <v>44957.9591696875</v>
      </c>
      <c r="C2236" s="5" t="s">
        <v>70</v>
      </c>
      <c r="D2236" s="15">
        <v>45163224325</v>
      </c>
      <c r="E2236" s="5" t="s">
        <v>83</v>
      </c>
      <c r="H2236" s="9">
        <v>2704.77</v>
      </c>
      <c r="I2236" s="5" t="s">
        <v>28</v>
      </c>
      <c r="J2236" s="8" t="s">
        <v>84</v>
      </c>
    </row>
    <row r="2237" spans="1:10">
      <c r="A2237" s="5" t="s">
        <v>1102</v>
      </c>
      <c r="B2237" s="6">
        <v>44957.9591696875</v>
      </c>
      <c r="C2237" s="5" t="s">
        <v>70</v>
      </c>
      <c r="D2237" s="15">
        <v>45163224325</v>
      </c>
      <c r="E2237" s="5" t="s">
        <v>83</v>
      </c>
      <c r="H2237" s="9">
        <v>4019.94</v>
      </c>
      <c r="I2237" s="5" t="s">
        <v>28</v>
      </c>
      <c r="J2237" s="8" t="s">
        <v>84</v>
      </c>
    </row>
    <row r="2238" spans="1:10">
      <c r="A2238" s="5" t="s">
        <v>1102</v>
      </c>
      <c r="B2238" s="6">
        <v>44957.9591696875</v>
      </c>
      <c r="C2238" s="5" t="s">
        <v>70</v>
      </c>
      <c r="D2238" s="15">
        <v>45163224325</v>
      </c>
      <c r="E2238" s="5" t="s">
        <v>83</v>
      </c>
      <c r="H2238" s="9">
        <v>1968.07</v>
      </c>
      <c r="I2238" s="5" t="s">
        <v>28</v>
      </c>
      <c r="J2238" s="8" t="s">
        <v>84</v>
      </c>
    </row>
    <row r="2239" spans="1:10">
      <c r="A2239" s="5" t="s">
        <v>1102</v>
      </c>
      <c r="B2239" s="6">
        <v>44957.9591696875</v>
      </c>
      <c r="C2239" s="5" t="s">
        <v>70</v>
      </c>
      <c r="D2239" s="15">
        <v>45163224325</v>
      </c>
      <c r="E2239" s="5" t="s">
        <v>83</v>
      </c>
      <c r="H2239" s="9">
        <v>851.77</v>
      </c>
      <c r="I2239" s="5" t="s">
        <v>28</v>
      </c>
      <c r="J2239" s="8" t="s">
        <v>84</v>
      </c>
    </row>
    <row r="2240" spans="1:10">
      <c r="A2240" s="5" t="s">
        <v>1102</v>
      </c>
      <c r="B2240" s="6">
        <v>44957.9591696875</v>
      </c>
      <c r="C2240" s="5" t="s">
        <v>70</v>
      </c>
      <c r="D2240" s="15">
        <v>45163224325</v>
      </c>
      <c r="E2240" s="5" t="s">
        <v>83</v>
      </c>
      <c r="H2240" s="9">
        <v>2288.98</v>
      </c>
      <c r="I2240" s="5" t="s">
        <v>28</v>
      </c>
      <c r="J2240" s="8" t="s">
        <v>84</v>
      </c>
    </row>
    <row r="2241" spans="1:10">
      <c r="A2241" s="5" t="s">
        <v>1102</v>
      </c>
      <c r="B2241" s="6">
        <v>44957.9591696875</v>
      </c>
      <c r="C2241" s="5" t="s">
        <v>70</v>
      </c>
      <c r="D2241" s="15">
        <v>45163224325</v>
      </c>
      <c r="E2241" s="5" t="s">
        <v>83</v>
      </c>
      <c r="H2241" s="9">
        <v>19694.84</v>
      </c>
      <c r="I2241" s="5" t="s">
        <v>28</v>
      </c>
      <c r="J2241" s="8" t="s">
        <v>84</v>
      </c>
    </row>
    <row r="2242" spans="1:10">
      <c r="A2242" s="5" t="s">
        <v>1102</v>
      </c>
      <c r="B2242" s="6">
        <v>44957.9591696875</v>
      </c>
      <c r="C2242" s="5" t="s">
        <v>70</v>
      </c>
      <c r="D2242" s="15">
        <v>45163224325</v>
      </c>
      <c r="E2242" s="5" t="s">
        <v>83</v>
      </c>
      <c r="H2242" s="9">
        <v>1587.38</v>
      </c>
      <c r="I2242" s="5" t="s">
        <v>28</v>
      </c>
      <c r="J2242" s="8" t="s">
        <v>84</v>
      </c>
    </row>
    <row r="2243" spans="1:10">
      <c r="A2243" s="5" t="s">
        <v>1102</v>
      </c>
      <c r="B2243" s="6">
        <v>44957.9591696875</v>
      </c>
      <c r="C2243" s="5" t="s">
        <v>70</v>
      </c>
      <c r="D2243" s="15">
        <v>45163224325</v>
      </c>
      <c r="E2243" s="5" t="s">
        <v>83</v>
      </c>
      <c r="H2243" s="9">
        <v>2724.44</v>
      </c>
      <c r="I2243" s="5" t="s">
        <v>28</v>
      </c>
      <c r="J2243" s="8" t="s">
        <v>84</v>
      </c>
    </row>
    <row r="2244" spans="1:10">
      <c r="A2244" s="5" t="s">
        <v>1102</v>
      </c>
      <c r="B2244" s="6">
        <v>44957.9591696875</v>
      </c>
      <c r="C2244" s="5" t="s">
        <v>70</v>
      </c>
      <c r="D2244" s="15">
        <v>45163224325</v>
      </c>
      <c r="E2244" s="5" t="s">
        <v>83</v>
      </c>
      <c r="H2244" s="9">
        <v>11656.54</v>
      </c>
      <c r="I2244" s="5" t="s">
        <v>28</v>
      </c>
      <c r="J2244" s="8" t="s">
        <v>84</v>
      </c>
    </row>
    <row r="2245" spans="1:10">
      <c r="A2245" s="5" t="s">
        <v>1102</v>
      </c>
      <c r="B2245" s="6">
        <v>44957.9591696875</v>
      </c>
      <c r="C2245" s="5" t="s">
        <v>70</v>
      </c>
      <c r="D2245" s="15">
        <v>45163224325</v>
      </c>
      <c r="E2245" s="5" t="s">
        <v>83</v>
      </c>
      <c r="H2245" s="9">
        <v>2010.19</v>
      </c>
      <c r="I2245" s="5" t="s">
        <v>28</v>
      </c>
      <c r="J2245" s="8" t="s">
        <v>84</v>
      </c>
    </row>
    <row r="2246" spans="1:10">
      <c r="A2246" s="5" t="s">
        <v>1102</v>
      </c>
      <c r="B2246" s="6">
        <v>44957.9591696875</v>
      </c>
      <c r="C2246" s="5" t="s">
        <v>70</v>
      </c>
      <c r="D2246" s="15">
        <v>45163224325</v>
      </c>
      <c r="E2246" s="5" t="s">
        <v>83</v>
      </c>
      <c r="H2246" s="9">
        <v>772.19</v>
      </c>
      <c r="I2246" s="5" t="s">
        <v>28</v>
      </c>
      <c r="J2246" s="8" t="s">
        <v>84</v>
      </c>
    </row>
    <row r="2247" spans="1:10">
      <c r="A2247" s="5" t="s">
        <v>1102</v>
      </c>
      <c r="B2247" s="6">
        <v>44957.9591696875</v>
      </c>
      <c r="C2247" s="5" t="s">
        <v>70</v>
      </c>
      <c r="D2247" s="15">
        <v>45163224325</v>
      </c>
      <c r="E2247" s="5" t="s">
        <v>83</v>
      </c>
      <c r="H2247" s="9">
        <v>1930.5</v>
      </c>
      <c r="I2247" s="5" t="s">
        <v>28</v>
      </c>
      <c r="J2247" s="8" t="s">
        <v>84</v>
      </c>
    </row>
    <row r="2248" spans="1:10">
      <c r="A2248" s="5" t="s">
        <v>1102</v>
      </c>
      <c r="B2248" s="6">
        <v>44957.9591696875</v>
      </c>
      <c r="C2248" s="5" t="s">
        <v>70</v>
      </c>
      <c r="D2248" s="15">
        <v>451632243251</v>
      </c>
      <c r="E2248" s="5" t="s">
        <v>83</v>
      </c>
      <c r="H2248" s="9">
        <v>1930.5</v>
      </c>
      <c r="I2248" s="5" t="s">
        <v>28</v>
      </c>
      <c r="J2248" s="8" t="s">
        <v>84</v>
      </c>
    </row>
    <row r="2249" spans="1:10">
      <c r="A2249" s="5" t="s">
        <v>1102</v>
      </c>
      <c r="B2249" s="6">
        <v>44957.9591696875</v>
      </c>
      <c r="C2249" s="5" t="s">
        <v>70</v>
      </c>
      <c r="D2249" s="15">
        <v>45163224325</v>
      </c>
      <c r="E2249" s="5" t="s">
        <v>83</v>
      </c>
      <c r="H2249" s="9">
        <v>1962.68</v>
      </c>
      <c r="I2249" s="5" t="s">
        <v>28</v>
      </c>
      <c r="J2249" s="8" t="s">
        <v>84</v>
      </c>
    </row>
    <row r="2250" spans="1:10">
      <c r="A2250" s="5" t="s">
        <v>1102</v>
      </c>
      <c r="B2250" s="6">
        <v>44957.9591696875</v>
      </c>
      <c r="C2250" s="5" t="s">
        <v>70</v>
      </c>
      <c r="D2250" s="15">
        <v>45163224325</v>
      </c>
      <c r="E2250" s="5" t="s">
        <v>83</v>
      </c>
      <c r="H2250" s="9">
        <v>2028.51</v>
      </c>
      <c r="I2250" s="5" t="s">
        <v>28</v>
      </c>
      <c r="J2250" s="8" t="s">
        <v>84</v>
      </c>
    </row>
    <row r="2251" spans="1:10">
      <c r="A2251" s="5" t="s">
        <v>1102</v>
      </c>
      <c r="B2251" s="6">
        <v>44957.9591696875</v>
      </c>
      <c r="C2251" s="5" t="s">
        <v>70</v>
      </c>
      <c r="D2251" s="15">
        <v>45163224325</v>
      </c>
      <c r="E2251" s="5" t="s">
        <v>83</v>
      </c>
      <c r="H2251" s="9">
        <v>1158.3</v>
      </c>
      <c r="I2251" s="5" t="s">
        <v>28</v>
      </c>
      <c r="J2251" s="8" t="s">
        <v>84</v>
      </c>
    </row>
    <row r="2252" spans="1:10">
      <c r="A2252" s="5" t="s">
        <v>1102</v>
      </c>
      <c r="B2252" s="6">
        <v>44957.9591696875</v>
      </c>
      <c r="C2252" s="5" t="s">
        <v>70</v>
      </c>
      <c r="D2252" s="15">
        <v>45163224325</v>
      </c>
      <c r="E2252" s="5" t="s">
        <v>83</v>
      </c>
      <c r="H2252" s="9">
        <v>1544.4</v>
      </c>
      <c r="I2252" s="5" t="s">
        <v>28</v>
      </c>
      <c r="J2252" s="8" t="s">
        <v>84</v>
      </c>
    </row>
    <row r="2253" spans="1:10">
      <c r="A2253" s="5" t="s">
        <v>1102</v>
      </c>
      <c r="B2253" s="6">
        <v>44957.9591696875</v>
      </c>
      <c r="C2253" s="5" t="s">
        <v>70</v>
      </c>
      <c r="D2253" s="15">
        <v>45163224325</v>
      </c>
      <c r="E2253" s="5" t="s">
        <v>83</v>
      </c>
      <c r="H2253" s="9">
        <v>870.8</v>
      </c>
      <c r="I2253" s="5" t="s">
        <v>28</v>
      </c>
      <c r="J2253" s="8" t="s">
        <v>84</v>
      </c>
    </row>
    <row r="2254" spans="1:10">
      <c r="A2254" s="5" t="s">
        <v>1102</v>
      </c>
      <c r="B2254" s="6">
        <v>44957.9591696875</v>
      </c>
      <c r="C2254" s="5" t="s">
        <v>70</v>
      </c>
      <c r="D2254" s="15">
        <v>45163224325</v>
      </c>
      <c r="E2254" s="5" t="s">
        <v>83</v>
      </c>
      <c r="H2254" s="9">
        <v>2168.1</v>
      </c>
      <c r="I2254" s="5" t="s">
        <v>28</v>
      </c>
      <c r="J2254" s="8" t="s">
        <v>84</v>
      </c>
    </row>
    <row r="2255" spans="1:10">
      <c r="A2255" s="5" t="s">
        <v>1102</v>
      </c>
      <c r="B2255" s="6">
        <v>44957.9591696875</v>
      </c>
      <c r="C2255" s="5" t="s">
        <v>70</v>
      </c>
      <c r="D2255" s="15">
        <v>45163224325</v>
      </c>
      <c r="E2255" s="5" t="s">
        <v>83</v>
      </c>
      <c r="H2255" s="9">
        <v>772.2</v>
      </c>
      <c r="I2255" s="5" t="s">
        <v>28</v>
      </c>
      <c r="J2255" s="8" t="s">
        <v>84</v>
      </c>
    </row>
    <row r="2256" spans="1:10">
      <c r="A2256" s="5" t="s">
        <v>1102</v>
      </c>
      <c r="B2256" s="6">
        <v>44957.9591696875</v>
      </c>
      <c r="C2256" s="5" t="s">
        <v>70</v>
      </c>
      <c r="D2256" s="15">
        <v>45163224325</v>
      </c>
      <c r="E2256" s="5" t="s">
        <v>83</v>
      </c>
      <c r="H2256" s="9">
        <v>825.6</v>
      </c>
      <c r="I2256" s="5" t="s">
        <v>28</v>
      </c>
      <c r="J2256" s="8" t="s">
        <v>84</v>
      </c>
    </row>
    <row r="2257" spans="1:10">
      <c r="A2257" s="5" t="s">
        <v>1102</v>
      </c>
      <c r="B2257" s="6">
        <v>44957.9591696875</v>
      </c>
      <c r="C2257" s="5" t="s">
        <v>70</v>
      </c>
      <c r="D2257" s="15">
        <v>45163224325</v>
      </c>
      <c r="E2257" s="5" t="s">
        <v>83</v>
      </c>
      <c r="H2257" s="9">
        <v>40105.339999999997</v>
      </c>
      <c r="I2257" s="5" t="s">
        <v>28</v>
      </c>
      <c r="J2257" s="8" t="s">
        <v>84</v>
      </c>
    </row>
    <row r="2258" spans="1:10">
      <c r="A2258" s="5" t="s">
        <v>1102</v>
      </c>
      <c r="B2258" s="6">
        <v>44957.9591696875</v>
      </c>
      <c r="C2258" s="5" t="s">
        <v>70</v>
      </c>
      <c r="D2258" s="15">
        <v>45163224325</v>
      </c>
      <c r="E2258" s="5" t="s">
        <v>83</v>
      </c>
      <c r="H2258" s="9">
        <v>971.91</v>
      </c>
      <c r="I2258" s="5" t="s">
        <v>28</v>
      </c>
      <c r="J2258" s="8" t="s">
        <v>84</v>
      </c>
    </row>
    <row r="2259" spans="1:10">
      <c r="A2259" s="5" t="s">
        <v>1102</v>
      </c>
      <c r="B2259" s="6">
        <v>44957.9591696875</v>
      </c>
      <c r="C2259" s="5" t="s">
        <v>70</v>
      </c>
      <c r="D2259" s="15">
        <v>45163224323</v>
      </c>
      <c r="E2259" s="5" t="s">
        <v>83</v>
      </c>
      <c r="H2259" s="9">
        <v>1921.77</v>
      </c>
      <c r="I2259" s="5" t="s">
        <v>28</v>
      </c>
      <c r="J2259" s="8" t="s">
        <v>84</v>
      </c>
    </row>
    <row r="2260" spans="1:10">
      <c r="A2260" s="5" t="s">
        <v>1102</v>
      </c>
      <c r="B2260" s="6">
        <v>44957.9591696875</v>
      </c>
      <c r="C2260" s="5" t="s">
        <v>70</v>
      </c>
      <c r="D2260" s="15">
        <v>45163224323</v>
      </c>
      <c r="E2260" s="5" t="s">
        <v>83</v>
      </c>
      <c r="H2260" s="9">
        <v>902.4</v>
      </c>
      <c r="I2260" s="5" t="s">
        <v>28</v>
      </c>
      <c r="J2260" s="8" t="s">
        <v>84</v>
      </c>
    </row>
    <row r="2261" spans="1:10">
      <c r="A2261" s="5" t="s">
        <v>1102</v>
      </c>
      <c r="B2261" s="6">
        <v>44957.9591696875</v>
      </c>
      <c r="C2261" s="5" t="s">
        <v>70</v>
      </c>
      <c r="D2261" s="15">
        <v>451632243231</v>
      </c>
      <c r="E2261" s="5" t="s">
        <v>83</v>
      </c>
      <c r="H2261" s="9">
        <v>902.4</v>
      </c>
      <c r="I2261" s="5" t="s">
        <v>28</v>
      </c>
      <c r="J2261" s="8" t="s">
        <v>84</v>
      </c>
    </row>
    <row r="2262" spans="1:10">
      <c r="A2262" s="5" t="s">
        <v>1102</v>
      </c>
      <c r="B2262" s="6">
        <v>44957.9591696875</v>
      </c>
      <c r="C2262" s="5" t="s">
        <v>70</v>
      </c>
      <c r="D2262" s="15">
        <v>45163224323</v>
      </c>
      <c r="E2262" s="5" t="s">
        <v>83</v>
      </c>
      <c r="H2262" s="9">
        <v>451.2</v>
      </c>
      <c r="I2262" s="5" t="s">
        <v>28</v>
      </c>
      <c r="J2262" s="8" t="s">
        <v>84</v>
      </c>
    </row>
    <row r="2263" spans="1:10">
      <c r="A2263" s="5" t="s">
        <v>1102</v>
      </c>
      <c r="B2263" s="6">
        <v>44957.9591696875</v>
      </c>
      <c r="C2263" s="5" t="s">
        <v>70</v>
      </c>
      <c r="D2263" s="15">
        <v>45163224323</v>
      </c>
      <c r="E2263" s="5" t="s">
        <v>83</v>
      </c>
      <c r="H2263" s="9">
        <v>903.59</v>
      </c>
      <c r="I2263" s="5" t="s">
        <v>28</v>
      </c>
      <c r="J2263" s="8" t="s">
        <v>84</v>
      </c>
    </row>
    <row r="2264" spans="1:10">
      <c r="A2264" s="5" t="s">
        <v>1102</v>
      </c>
      <c r="B2264" s="6">
        <v>44957.9591696875</v>
      </c>
      <c r="C2264" s="5" t="s">
        <v>70</v>
      </c>
      <c r="D2264" s="15">
        <v>451632243232</v>
      </c>
      <c r="E2264" s="5" t="s">
        <v>83</v>
      </c>
      <c r="H2264" s="9">
        <v>451.2</v>
      </c>
      <c r="I2264" s="5" t="s">
        <v>28</v>
      </c>
      <c r="J2264" s="8" t="s">
        <v>84</v>
      </c>
    </row>
    <row r="2265" spans="1:10">
      <c r="A2265" s="5" t="s">
        <v>1102</v>
      </c>
      <c r="B2265" s="6">
        <v>44957.9591696875</v>
      </c>
      <c r="C2265" s="5" t="s">
        <v>70</v>
      </c>
      <c r="D2265" s="15">
        <v>451632243233</v>
      </c>
      <c r="E2265" s="5" t="s">
        <v>83</v>
      </c>
      <c r="H2265" s="9">
        <v>451.2</v>
      </c>
      <c r="I2265" s="5" t="s">
        <v>28</v>
      </c>
      <c r="J2265" s="8" t="s">
        <v>84</v>
      </c>
    </row>
    <row r="2266" spans="1:10">
      <c r="A2266" s="5" t="s">
        <v>1102</v>
      </c>
      <c r="B2266" s="6">
        <v>44957.9591696875</v>
      </c>
      <c r="C2266" s="5" t="s">
        <v>70</v>
      </c>
      <c r="D2266" s="15">
        <v>45163224323</v>
      </c>
      <c r="E2266" s="5" t="s">
        <v>83</v>
      </c>
      <c r="H2266" s="9">
        <v>774.26</v>
      </c>
      <c r="I2266" s="5" t="s">
        <v>28</v>
      </c>
      <c r="J2266" s="8" t="s">
        <v>84</v>
      </c>
    </row>
    <row r="2267" spans="1:10">
      <c r="A2267" s="5" t="s">
        <v>1102</v>
      </c>
      <c r="B2267" s="6">
        <v>44957.9591696875</v>
      </c>
      <c r="C2267" s="5" t="s">
        <v>70</v>
      </c>
      <c r="D2267" s="15">
        <v>45163224323</v>
      </c>
      <c r="E2267" s="5" t="s">
        <v>83</v>
      </c>
      <c r="H2267" s="9">
        <v>1110.42</v>
      </c>
      <c r="I2267" s="5" t="s">
        <v>28</v>
      </c>
      <c r="J2267" s="8" t="s">
        <v>84</v>
      </c>
    </row>
    <row r="2268" spans="1:10">
      <c r="A2268" s="5" t="s">
        <v>1102</v>
      </c>
      <c r="B2268" s="6">
        <v>44957.9591696875</v>
      </c>
      <c r="C2268" s="5" t="s">
        <v>70</v>
      </c>
      <c r="D2268" s="15">
        <v>45163224323</v>
      </c>
      <c r="E2268" s="5" t="s">
        <v>83</v>
      </c>
      <c r="H2268" s="9">
        <v>1128</v>
      </c>
      <c r="I2268" s="5" t="s">
        <v>28</v>
      </c>
      <c r="J2268" s="8" t="s">
        <v>84</v>
      </c>
    </row>
    <row r="2269" spans="1:10">
      <c r="A2269" s="5" t="s">
        <v>1102</v>
      </c>
      <c r="B2269" s="6">
        <v>44957.9591696875</v>
      </c>
      <c r="C2269" s="5" t="s">
        <v>70</v>
      </c>
      <c r="D2269" s="15">
        <v>45163224323</v>
      </c>
      <c r="E2269" s="5" t="s">
        <v>83</v>
      </c>
      <c r="H2269" s="9">
        <v>439.2</v>
      </c>
      <c r="I2269" s="5" t="s">
        <v>28</v>
      </c>
      <c r="J2269" s="8" t="s">
        <v>84</v>
      </c>
    </row>
    <row r="2270" spans="1:10">
      <c r="A2270" s="5" t="s">
        <v>1102</v>
      </c>
      <c r="B2270" s="6">
        <v>44957.9591696875</v>
      </c>
      <c r="C2270" s="5" t="s">
        <v>70</v>
      </c>
      <c r="D2270" s="15">
        <v>451632243234</v>
      </c>
      <c r="E2270" s="5" t="s">
        <v>83</v>
      </c>
      <c r="H2270" s="9">
        <v>902.4</v>
      </c>
      <c r="I2270" s="5" t="s">
        <v>28</v>
      </c>
      <c r="J2270" s="8" t="s">
        <v>84</v>
      </c>
    </row>
    <row r="2271" spans="1:10">
      <c r="A2271" s="5" t="s">
        <v>1102</v>
      </c>
      <c r="B2271" s="6">
        <v>44957.9591696875</v>
      </c>
      <c r="C2271" s="5" t="s">
        <v>70</v>
      </c>
      <c r="D2271" s="15">
        <v>451632243235</v>
      </c>
      <c r="E2271" s="5" t="s">
        <v>83</v>
      </c>
      <c r="H2271" s="9">
        <v>902.4</v>
      </c>
      <c r="I2271" s="5" t="s">
        <v>28</v>
      </c>
      <c r="J2271" s="8" t="s">
        <v>84</v>
      </c>
    </row>
    <row r="2272" spans="1:10">
      <c r="A2272" s="5" t="s">
        <v>1102</v>
      </c>
      <c r="B2272" s="6">
        <v>44957.9591696875</v>
      </c>
      <c r="C2272" s="5" t="s">
        <v>70</v>
      </c>
      <c r="D2272" s="15">
        <v>451632243236</v>
      </c>
      <c r="E2272" s="5" t="s">
        <v>83</v>
      </c>
      <c r="H2272" s="9">
        <v>902.4</v>
      </c>
      <c r="I2272" s="5" t="s">
        <v>28</v>
      </c>
      <c r="J2272" s="8" t="s">
        <v>84</v>
      </c>
    </row>
    <row r="2273" spans="1:10">
      <c r="A2273" s="5" t="s">
        <v>1102</v>
      </c>
      <c r="B2273" s="6">
        <v>44957.9591696875</v>
      </c>
      <c r="C2273" s="5" t="s">
        <v>70</v>
      </c>
      <c r="D2273" s="15">
        <v>45163224323</v>
      </c>
      <c r="E2273" s="5" t="s">
        <v>83</v>
      </c>
      <c r="H2273" s="9">
        <v>1089.6500000000001</v>
      </c>
      <c r="I2273" s="5" t="s">
        <v>28</v>
      </c>
      <c r="J2273" s="8" t="s">
        <v>84</v>
      </c>
    </row>
    <row r="2274" spans="1:10">
      <c r="A2274" s="5" t="s">
        <v>1102</v>
      </c>
      <c r="B2274" s="6">
        <v>44957.9591696875</v>
      </c>
      <c r="C2274" s="5" t="s">
        <v>70</v>
      </c>
      <c r="D2274" s="15">
        <v>45163224323</v>
      </c>
      <c r="E2274" s="5" t="s">
        <v>83</v>
      </c>
      <c r="H2274" s="9">
        <v>1510.17</v>
      </c>
      <c r="I2274" s="5" t="s">
        <v>28</v>
      </c>
      <c r="J2274" s="8" t="s">
        <v>84</v>
      </c>
    </row>
    <row r="2275" spans="1:10">
      <c r="A2275" s="5" t="s">
        <v>1102</v>
      </c>
      <c r="B2275" s="6">
        <v>44957.9591696875</v>
      </c>
      <c r="C2275" s="5" t="s">
        <v>70</v>
      </c>
      <c r="D2275" s="15">
        <v>451632243237</v>
      </c>
      <c r="E2275" s="5" t="s">
        <v>83</v>
      </c>
      <c r="H2275" s="9">
        <v>1128</v>
      </c>
      <c r="I2275" s="5" t="s">
        <v>28</v>
      </c>
      <c r="J2275" s="8" t="s">
        <v>84</v>
      </c>
    </row>
    <row r="2276" spans="1:10">
      <c r="A2276" s="5" t="s">
        <v>1102</v>
      </c>
      <c r="B2276" s="6">
        <v>44957.9591696875</v>
      </c>
      <c r="C2276" s="5" t="s">
        <v>70</v>
      </c>
      <c r="D2276" s="15">
        <v>45163224323</v>
      </c>
      <c r="E2276" s="5" t="s">
        <v>83</v>
      </c>
      <c r="H2276" s="9">
        <v>829.7</v>
      </c>
      <c r="I2276" s="5" t="s">
        <v>28</v>
      </c>
      <c r="J2276" s="8" t="s">
        <v>84</v>
      </c>
    </row>
    <row r="2277" spans="1:10">
      <c r="A2277" s="5" t="s">
        <v>1102</v>
      </c>
      <c r="B2277" s="6">
        <v>44957.9591696875</v>
      </c>
      <c r="C2277" s="5" t="s">
        <v>70</v>
      </c>
      <c r="D2277" s="15">
        <v>451632243238</v>
      </c>
      <c r="E2277" s="5" t="s">
        <v>83</v>
      </c>
      <c r="H2277" s="9">
        <v>1089.6500000000001</v>
      </c>
      <c r="I2277" s="5" t="s">
        <v>28</v>
      </c>
      <c r="J2277" s="8" t="s">
        <v>84</v>
      </c>
    </row>
    <row r="2278" spans="1:10">
      <c r="A2278" s="5" t="s">
        <v>1102</v>
      </c>
      <c r="B2278" s="6">
        <v>44957.9591696875</v>
      </c>
      <c r="C2278" s="5" t="s">
        <v>70</v>
      </c>
      <c r="D2278" s="15">
        <v>45163224323</v>
      </c>
      <c r="E2278" s="5" t="s">
        <v>83</v>
      </c>
      <c r="H2278" s="9">
        <v>1494.83</v>
      </c>
      <c r="I2278" s="5" t="s">
        <v>28</v>
      </c>
      <c r="J2278" s="8" t="s">
        <v>84</v>
      </c>
    </row>
    <row r="2279" spans="1:10">
      <c r="A2279" s="5" t="s">
        <v>1102</v>
      </c>
      <c r="B2279" s="6">
        <v>44957.9591696875</v>
      </c>
      <c r="C2279" s="5" t="s">
        <v>70</v>
      </c>
      <c r="D2279" s="15">
        <v>45163224323</v>
      </c>
      <c r="E2279" s="5" t="s">
        <v>83</v>
      </c>
      <c r="H2279" s="9">
        <v>2712</v>
      </c>
      <c r="I2279" s="5" t="s">
        <v>28</v>
      </c>
      <c r="J2279" s="8" t="s">
        <v>84</v>
      </c>
    </row>
    <row r="2280" spans="1:10">
      <c r="A2280" s="5" t="s">
        <v>1102</v>
      </c>
      <c r="B2280" s="6">
        <v>44957.9591696875</v>
      </c>
      <c r="C2280" s="5" t="s">
        <v>70</v>
      </c>
      <c r="D2280" s="15">
        <v>45163224323</v>
      </c>
      <c r="E2280" s="5" t="s">
        <v>83</v>
      </c>
      <c r="H2280" s="9">
        <v>2260.08</v>
      </c>
      <c r="I2280" s="5" t="s">
        <v>28</v>
      </c>
      <c r="J2280" s="8" t="s">
        <v>84</v>
      </c>
    </row>
    <row r="2281" spans="1:10">
      <c r="A2281" s="5" t="s">
        <v>1102</v>
      </c>
      <c r="B2281" s="6">
        <v>44957.9591696875</v>
      </c>
      <c r="C2281" s="5" t="s">
        <v>70</v>
      </c>
      <c r="D2281" s="15">
        <v>45163224323</v>
      </c>
      <c r="E2281" s="5" t="s">
        <v>83</v>
      </c>
      <c r="H2281" s="9">
        <v>2616.5500000000002</v>
      </c>
      <c r="I2281" s="5" t="s">
        <v>28</v>
      </c>
      <c r="J2281" s="8" t="s">
        <v>84</v>
      </c>
    </row>
    <row r="2282" spans="1:10">
      <c r="A2282" s="5" t="s">
        <v>1102</v>
      </c>
      <c r="B2282" s="6">
        <v>44957.9591696875</v>
      </c>
      <c r="C2282" s="5" t="s">
        <v>70</v>
      </c>
      <c r="D2282" s="15">
        <v>45163224323</v>
      </c>
      <c r="E2282" s="5" t="s">
        <v>83</v>
      </c>
      <c r="H2282" s="9">
        <v>3616.12</v>
      </c>
      <c r="I2282" s="5" t="s">
        <v>28</v>
      </c>
      <c r="J2282" s="8" t="s">
        <v>84</v>
      </c>
    </row>
    <row r="2283" spans="1:10">
      <c r="A2283" s="5" t="s">
        <v>1102</v>
      </c>
      <c r="B2283" s="6">
        <v>44957.9591696875</v>
      </c>
      <c r="C2283" s="5" t="s">
        <v>70</v>
      </c>
      <c r="D2283" s="15">
        <v>45163224323</v>
      </c>
      <c r="E2283" s="5" t="s">
        <v>83</v>
      </c>
      <c r="H2283" s="9">
        <v>6842.19</v>
      </c>
      <c r="I2283" s="5" t="s">
        <v>28</v>
      </c>
      <c r="J2283" s="8" t="s">
        <v>84</v>
      </c>
    </row>
    <row r="2284" spans="1:10">
      <c r="A2284" s="5" t="s">
        <v>1102</v>
      </c>
      <c r="B2284" s="6">
        <v>44957.9591696875</v>
      </c>
      <c r="C2284" s="5" t="s">
        <v>70</v>
      </c>
      <c r="D2284" s="15">
        <v>45163224323</v>
      </c>
      <c r="E2284" s="5" t="s">
        <v>83</v>
      </c>
      <c r="H2284" s="9">
        <v>5172</v>
      </c>
      <c r="I2284" s="5" t="s">
        <v>28</v>
      </c>
      <c r="J2284" s="8" t="s">
        <v>84</v>
      </c>
    </row>
    <row r="2285" spans="1:10">
      <c r="A2285" s="5" t="s">
        <v>1102</v>
      </c>
      <c r="B2285" s="6">
        <v>44957.9591696875</v>
      </c>
      <c r="C2285" s="5" t="s">
        <v>70</v>
      </c>
      <c r="D2285" s="15">
        <v>45163224323</v>
      </c>
      <c r="E2285" s="5" t="s">
        <v>83</v>
      </c>
      <c r="H2285" s="9">
        <v>3080.08</v>
      </c>
      <c r="I2285" s="5" t="s">
        <v>28</v>
      </c>
      <c r="J2285" s="8" t="s">
        <v>84</v>
      </c>
    </row>
    <row r="2286" spans="1:10">
      <c r="A2286" s="5" t="s">
        <v>1102</v>
      </c>
      <c r="B2286" s="6">
        <v>44957.9591696875</v>
      </c>
      <c r="C2286" s="5" t="s">
        <v>70</v>
      </c>
      <c r="D2286" s="15">
        <v>45163224323</v>
      </c>
      <c r="E2286" s="5" t="s">
        <v>83</v>
      </c>
      <c r="H2286" s="9">
        <v>1312</v>
      </c>
      <c r="I2286" s="5" t="s">
        <v>28</v>
      </c>
      <c r="J2286" s="8" t="s">
        <v>84</v>
      </c>
    </row>
    <row r="2287" spans="1:10">
      <c r="A2287" s="5" t="s">
        <v>1102</v>
      </c>
      <c r="B2287" s="6">
        <v>44957.9591696875</v>
      </c>
      <c r="C2287" s="5" t="s">
        <v>70</v>
      </c>
      <c r="D2287" s="15">
        <v>45163224323</v>
      </c>
      <c r="E2287" s="5" t="s">
        <v>83</v>
      </c>
      <c r="H2287" s="9">
        <v>2804.08</v>
      </c>
      <c r="I2287" s="5" t="s">
        <v>28</v>
      </c>
      <c r="J2287" s="8" t="s">
        <v>84</v>
      </c>
    </row>
    <row r="2288" spans="1:10">
      <c r="A2288" s="5" t="s">
        <v>1102</v>
      </c>
      <c r="B2288" s="6">
        <v>44957.9591696875</v>
      </c>
      <c r="C2288" s="5" t="s">
        <v>70</v>
      </c>
      <c r="D2288" s="15">
        <v>45163224323</v>
      </c>
      <c r="E2288" s="5" t="s">
        <v>83</v>
      </c>
      <c r="H2288" s="9">
        <v>3430.04</v>
      </c>
      <c r="I2288" s="5" t="s">
        <v>28</v>
      </c>
      <c r="J2288" s="8" t="s">
        <v>84</v>
      </c>
    </row>
    <row r="2289" spans="1:10">
      <c r="A2289" s="5" t="s">
        <v>1102</v>
      </c>
      <c r="B2289" s="6">
        <v>44957.9591696875</v>
      </c>
      <c r="C2289" s="5" t="s">
        <v>70</v>
      </c>
      <c r="D2289" s="15">
        <v>45163224323</v>
      </c>
      <c r="E2289" s="5" t="s">
        <v>83</v>
      </c>
      <c r="H2289" s="9">
        <v>1808.06</v>
      </c>
      <c r="I2289" s="5" t="s">
        <v>28</v>
      </c>
      <c r="J2289" s="8" t="s">
        <v>84</v>
      </c>
    </row>
    <row r="2290" spans="1:10">
      <c r="A2290" s="5" t="s">
        <v>1102</v>
      </c>
      <c r="B2290" s="6">
        <v>44957.9591696875</v>
      </c>
      <c r="C2290" s="5" t="s">
        <v>70</v>
      </c>
      <c r="D2290" s="15">
        <v>45163224323</v>
      </c>
      <c r="E2290" s="5" t="s">
        <v>83</v>
      </c>
      <c r="H2290" s="9">
        <v>1243.01</v>
      </c>
      <c r="I2290" s="5" t="s">
        <v>28</v>
      </c>
      <c r="J2290" s="8" t="s">
        <v>84</v>
      </c>
    </row>
    <row r="2291" spans="1:10">
      <c r="A2291" s="5" t="s">
        <v>1102</v>
      </c>
      <c r="B2291" s="6">
        <v>44957.9591696875</v>
      </c>
      <c r="C2291" s="5" t="s">
        <v>70</v>
      </c>
      <c r="D2291" s="15">
        <v>45163224323</v>
      </c>
      <c r="E2291" s="5" t="s">
        <v>83</v>
      </c>
      <c r="H2291" s="9">
        <v>5340.11</v>
      </c>
      <c r="I2291" s="5" t="s">
        <v>28</v>
      </c>
      <c r="J2291" s="8" t="s">
        <v>84</v>
      </c>
    </row>
    <row r="2292" spans="1:10">
      <c r="A2292" s="5" t="s">
        <v>1102</v>
      </c>
      <c r="B2292" s="6">
        <v>44957.9591696875</v>
      </c>
      <c r="C2292" s="5" t="s">
        <v>70</v>
      </c>
      <c r="D2292" s="15">
        <v>45163224323</v>
      </c>
      <c r="E2292" s="5" t="s">
        <v>83</v>
      </c>
      <c r="H2292" s="9">
        <v>831.98</v>
      </c>
      <c r="I2292" s="5" t="s">
        <v>28</v>
      </c>
      <c r="J2292" s="8" t="s">
        <v>84</v>
      </c>
    </row>
    <row r="2293" spans="1:10">
      <c r="A2293" s="5" t="s">
        <v>1102</v>
      </c>
      <c r="B2293" s="6">
        <v>44957.9591696875</v>
      </c>
      <c r="C2293" s="5" t="s">
        <v>70</v>
      </c>
      <c r="D2293" s="15">
        <v>45143503439</v>
      </c>
      <c r="E2293" s="5" t="s">
        <v>83</v>
      </c>
      <c r="H2293" s="9">
        <v>4431.24</v>
      </c>
      <c r="I2293" s="5" t="s">
        <v>28</v>
      </c>
      <c r="J2293" s="8" t="s">
        <v>84</v>
      </c>
    </row>
    <row r="2294" spans="1:10">
      <c r="A2294" s="5" t="s">
        <v>1102</v>
      </c>
      <c r="B2294" s="6">
        <v>44957.9591696875</v>
      </c>
      <c r="C2294" s="5" t="s">
        <v>70</v>
      </c>
      <c r="D2294" s="15">
        <v>45143503439</v>
      </c>
      <c r="E2294" s="5" t="s">
        <v>83</v>
      </c>
      <c r="H2294" s="9">
        <v>11317.58</v>
      </c>
      <c r="I2294" s="5" t="s">
        <v>28</v>
      </c>
      <c r="J2294" s="8" t="s">
        <v>84</v>
      </c>
    </row>
    <row r="2295" spans="1:10">
      <c r="A2295" s="5" t="s">
        <v>1102</v>
      </c>
      <c r="B2295" s="6">
        <v>44957.9591696875</v>
      </c>
      <c r="C2295" s="5" t="s">
        <v>70</v>
      </c>
      <c r="D2295" s="15">
        <v>45143503439</v>
      </c>
      <c r="E2295" s="5" t="s">
        <v>83</v>
      </c>
      <c r="H2295" s="9">
        <v>3059.1</v>
      </c>
      <c r="I2295" s="5" t="s">
        <v>28</v>
      </c>
      <c r="J2295" s="8" t="s">
        <v>84</v>
      </c>
    </row>
    <row r="2296" spans="1:10">
      <c r="A2296" s="5" t="s">
        <v>1102</v>
      </c>
      <c r="B2296" s="6">
        <v>44957.9591696875</v>
      </c>
      <c r="C2296" s="5" t="s">
        <v>70</v>
      </c>
      <c r="D2296" s="15">
        <v>45143503439</v>
      </c>
      <c r="E2296" s="5" t="s">
        <v>83</v>
      </c>
      <c r="H2296" s="9">
        <v>3088.9</v>
      </c>
      <c r="I2296" s="5" t="s">
        <v>28</v>
      </c>
      <c r="J2296" s="8" t="s">
        <v>84</v>
      </c>
    </row>
    <row r="2297" spans="1:10">
      <c r="A2297" s="5" t="s">
        <v>1102</v>
      </c>
      <c r="B2297" s="6">
        <v>44957.9591696875</v>
      </c>
      <c r="C2297" s="5" t="s">
        <v>70</v>
      </c>
      <c r="D2297" s="15">
        <v>45143503439</v>
      </c>
      <c r="E2297" s="5" t="s">
        <v>83</v>
      </c>
      <c r="H2297" s="9">
        <v>5330.21</v>
      </c>
      <c r="I2297" s="5" t="s">
        <v>28</v>
      </c>
      <c r="J2297" s="8" t="s">
        <v>84</v>
      </c>
    </row>
    <row r="2298" spans="1:10">
      <c r="A2298" s="5" t="s">
        <v>1102</v>
      </c>
      <c r="B2298" s="6">
        <v>44957.9591696875</v>
      </c>
      <c r="C2298" s="5" t="s">
        <v>70</v>
      </c>
      <c r="D2298" s="15">
        <v>45143503439</v>
      </c>
      <c r="E2298" s="5" t="s">
        <v>83</v>
      </c>
      <c r="H2298" s="9">
        <v>1156.58</v>
      </c>
      <c r="I2298" s="5" t="s">
        <v>28</v>
      </c>
      <c r="J2298" s="8" t="s">
        <v>84</v>
      </c>
    </row>
    <row r="2299" spans="1:10">
      <c r="A2299" s="5" t="s">
        <v>1102</v>
      </c>
      <c r="B2299" s="6">
        <v>44957.9591696875</v>
      </c>
      <c r="C2299" s="5" t="s">
        <v>70</v>
      </c>
      <c r="D2299" s="15">
        <v>45143503439</v>
      </c>
      <c r="E2299" s="5" t="s">
        <v>83</v>
      </c>
      <c r="H2299" s="9">
        <v>10884.84</v>
      </c>
      <c r="I2299" s="5" t="s">
        <v>28</v>
      </c>
      <c r="J2299" s="8" t="s">
        <v>84</v>
      </c>
    </row>
    <row r="2300" spans="1:10">
      <c r="A2300" s="5" t="s">
        <v>1102</v>
      </c>
      <c r="B2300" s="6">
        <v>44957.9591696875</v>
      </c>
      <c r="C2300" s="5" t="s">
        <v>70</v>
      </c>
      <c r="D2300" s="15">
        <v>45143503439</v>
      </c>
      <c r="E2300" s="5" t="s">
        <v>83</v>
      </c>
      <c r="H2300" s="9">
        <v>8425.23</v>
      </c>
      <c r="I2300" s="5" t="s">
        <v>28</v>
      </c>
      <c r="J2300" s="8" t="s">
        <v>84</v>
      </c>
    </row>
    <row r="2301" spans="1:10">
      <c r="A2301" s="5" t="s">
        <v>1102</v>
      </c>
      <c r="B2301" s="6">
        <v>44957.9591696875</v>
      </c>
      <c r="C2301" s="5" t="s">
        <v>70</v>
      </c>
      <c r="D2301" s="15">
        <v>45143503439</v>
      </c>
      <c r="E2301" s="5" t="s">
        <v>83</v>
      </c>
      <c r="H2301" s="9">
        <v>14689.95</v>
      </c>
      <c r="I2301" s="5" t="s">
        <v>28</v>
      </c>
      <c r="J2301" s="8" t="s">
        <v>84</v>
      </c>
    </row>
    <row r="2302" spans="1:10">
      <c r="A2302" s="5" t="s">
        <v>1102</v>
      </c>
      <c r="B2302" s="6">
        <v>44957.9591696875</v>
      </c>
      <c r="C2302" s="5" t="s">
        <v>70</v>
      </c>
      <c r="D2302" s="15">
        <v>45143503439</v>
      </c>
      <c r="E2302" s="5" t="s">
        <v>83</v>
      </c>
      <c r="H2302" s="9">
        <v>4064.66</v>
      </c>
      <c r="I2302" s="5" t="s">
        <v>28</v>
      </c>
      <c r="J2302" s="8" t="s">
        <v>84</v>
      </c>
    </row>
    <row r="2303" spans="1:10">
      <c r="A2303" s="5" t="s">
        <v>1102</v>
      </c>
      <c r="B2303" s="6">
        <v>44957.9591696875</v>
      </c>
      <c r="C2303" s="5" t="s">
        <v>70</v>
      </c>
      <c r="D2303" s="15">
        <v>45143503439</v>
      </c>
      <c r="E2303" s="5" t="s">
        <v>83</v>
      </c>
      <c r="H2303" s="9">
        <v>1565.1</v>
      </c>
      <c r="I2303" s="5" t="s">
        <v>28</v>
      </c>
      <c r="J2303" s="8" t="s">
        <v>84</v>
      </c>
    </row>
    <row r="2304" spans="1:10">
      <c r="A2304" s="5" t="s">
        <v>1102</v>
      </c>
      <c r="B2304" s="6">
        <v>44957.9591696875</v>
      </c>
      <c r="C2304" s="5" t="s">
        <v>70</v>
      </c>
      <c r="D2304" s="7">
        <v>3105290696</v>
      </c>
      <c r="E2304" s="8" t="s">
        <v>90</v>
      </c>
      <c r="H2304" s="9">
        <v>2323</v>
      </c>
      <c r="I2304" s="5" t="s">
        <v>28</v>
      </c>
      <c r="J2304" s="5" t="s">
        <v>91</v>
      </c>
    </row>
    <row r="2305" spans="1:10">
      <c r="A2305" s="5" t="s">
        <v>1102</v>
      </c>
      <c r="B2305" s="6">
        <v>44957.9591696875</v>
      </c>
      <c r="C2305" s="5" t="s">
        <v>70</v>
      </c>
      <c r="D2305" s="15">
        <v>45143503439</v>
      </c>
      <c r="E2305" s="5" t="s">
        <v>83</v>
      </c>
      <c r="H2305" s="9">
        <v>11651.36</v>
      </c>
      <c r="I2305" s="5" t="s">
        <v>28</v>
      </c>
      <c r="J2305" s="8" t="s">
        <v>84</v>
      </c>
    </row>
    <row r="2306" spans="1:10">
      <c r="A2306" s="5" t="s">
        <v>1102</v>
      </c>
      <c r="B2306" s="6">
        <v>44957.9591696875</v>
      </c>
      <c r="C2306" s="5" t="s">
        <v>70</v>
      </c>
      <c r="D2306" s="15">
        <v>45143503439</v>
      </c>
      <c r="E2306" s="5" t="s">
        <v>83</v>
      </c>
      <c r="H2306" s="9">
        <v>4944.1899999999996</v>
      </c>
      <c r="I2306" s="5" t="s">
        <v>28</v>
      </c>
      <c r="J2306" s="8" t="s">
        <v>84</v>
      </c>
    </row>
    <row r="2307" spans="1:10">
      <c r="A2307" s="5" t="s">
        <v>1102</v>
      </c>
      <c r="B2307" s="6">
        <v>44957.9591696875</v>
      </c>
      <c r="C2307" s="5" t="s">
        <v>70</v>
      </c>
      <c r="D2307" s="15">
        <v>45143503439</v>
      </c>
      <c r="E2307" s="5" t="s">
        <v>83</v>
      </c>
      <c r="H2307" s="9">
        <v>6241.55</v>
      </c>
      <c r="I2307" s="5" t="s">
        <v>28</v>
      </c>
      <c r="J2307" s="8" t="s">
        <v>84</v>
      </c>
    </row>
    <row r="2308" spans="1:10">
      <c r="A2308" s="5" t="s">
        <v>1102</v>
      </c>
      <c r="B2308" s="6">
        <v>44957.9591696875</v>
      </c>
      <c r="C2308" s="5" t="s">
        <v>70</v>
      </c>
      <c r="D2308" s="7">
        <v>250016</v>
      </c>
      <c r="E2308" s="5" t="s">
        <v>89</v>
      </c>
      <c r="H2308" s="9">
        <v>900</v>
      </c>
      <c r="I2308" s="5" t="s">
        <v>28</v>
      </c>
      <c r="J2308" s="5" t="s">
        <v>91</v>
      </c>
    </row>
    <row r="2309" spans="1:10">
      <c r="A2309" s="5" t="s">
        <v>1102</v>
      </c>
      <c r="B2309" s="6">
        <v>44957.9591696875</v>
      </c>
      <c r="C2309" s="5" t="s">
        <v>70</v>
      </c>
      <c r="D2309" s="15">
        <v>45143503439</v>
      </c>
      <c r="E2309" s="5" t="s">
        <v>83</v>
      </c>
      <c r="H2309" s="9">
        <v>13190.95</v>
      </c>
      <c r="I2309" s="5" t="s">
        <v>28</v>
      </c>
      <c r="J2309" s="8" t="s">
        <v>84</v>
      </c>
    </row>
    <row r="2310" spans="1:10">
      <c r="A2310" s="5" t="s">
        <v>1102</v>
      </c>
      <c r="B2310" s="6">
        <v>44957.9591696875</v>
      </c>
      <c r="C2310" s="5" t="s">
        <v>70</v>
      </c>
      <c r="D2310" s="7">
        <v>389907</v>
      </c>
      <c r="E2310" s="5" t="s">
        <v>89</v>
      </c>
      <c r="H2310" s="9">
        <v>165.24</v>
      </c>
      <c r="I2310" s="5" t="s">
        <v>28</v>
      </c>
      <c r="J2310" s="5" t="s">
        <v>91</v>
      </c>
    </row>
    <row r="2311" spans="1:10">
      <c r="A2311" s="5" t="s">
        <v>1102</v>
      </c>
      <c r="B2311" s="6">
        <v>44957.9591696875</v>
      </c>
      <c r="C2311" s="5" t="s">
        <v>70</v>
      </c>
      <c r="D2311" s="15">
        <v>45143503439</v>
      </c>
      <c r="E2311" s="5" t="s">
        <v>83</v>
      </c>
      <c r="H2311" s="9">
        <v>15895.45</v>
      </c>
      <c r="I2311" s="5" t="s">
        <v>28</v>
      </c>
      <c r="J2311" s="8" t="s">
        <v>84</v>
      </c>
    </row>
    <row r="2312" spans="1:10">
      <c r="A2312" s="5" t="s">
        <v>1102</v>
      </c>
      <c r="B2312" s="6">
        <v>44957.9591696875</v>
      </c>
      <c r="C2312" s="5" t="s">
        <v>70</v>
      </c>
      <c r="D2312" s="7">
        <v>389348</v>
      </c>
      <c r="E2312" s="5" t="s">
        <v>89</v>
      </c>
      <c r="H2312" s="9">
        <v>135.97999999999999</v>
      </c>
      <c r="I2312" s="5" t="s">
        <v>28</v>
      </c>
      <c r="J2312" s="5" t="s">
        <v>91</v>
      </c>
    </row>
    <row r="2313" spans="1:10">
      <c r="A2313" s="5" t="s">
        <v>1102</v>
      </c>
      <c r="B2313" s="6">
        <v>44957.9591696875</v>
      </c>
      <c r="C2313" s="5" t="s">
        <v>70</v>
      </c>
      <c r="D2313" s="15">
        <v>45143503439</v>
      </c>
      <c r="E2313" s="5" t="s">
        <v>83</v>
      </c>
      <c r="H2313" s="9">
        <v>8125.55</v>
      </c>
      <c r="I2313" s="5" t="s">
        <v>28</v>
      </c>
      <c r="J2313" s="8" t="s">
        <v>84</v>
      </c>
    </row>
    <row r="2314" spans="1:10">
      <c r="A2314" s="5" t="s">
        <v>1102</v>
      </c>
      <c r="B2314" s="6">
        <v>44957.9591696875</v>
      </c>
      <c r="C2314" s="5" t="s">
        <v>70</v>
      </c>
      <c r="D2314" s="15">
        <v>45143503439</v>
      </c>
      <c r="E2314" s="5" t="s">
        <v>83</v>
      </c>
      <c r="H2314" s="9">
        <v>7366.83</v>
      </c>
      <c r="I2314" s="5" t="s">
        <v>28</v>
      </c>
      <c r="J2314" s="8" t="s">
        <v>84</v>
      </c>
    </row>
    <row r="2315" spans="1:10">
      <c r="A2315" s="5" t="s">
        <v>1102</v>
      </c>
      <c r="B2315" s="6">
        <v>44957.9591696875</v>
      </c>
      <c r="C2315" s="5" t="s">
        <v>70</v>
      </c>
      <c r="D2315" s="7">
        <v>82502</v>
      </c>
      <c r="E2315" s="5" t="s">
        <v>89</v>
      </c>
      <c r="H2315" s="9">
        <v>1154.6600000000001</v>
      </c>
      <c r="I2315" s="5" t="s">
        <v>28</v>
      </c>
      <c r="J2315" s="5" t="s">
        <v>91</v>
      </c>
    </row>
    <row r="2316" spans="1:10">
      <c r="A2316" s="5" t="s">
        <v>1102</v>
      </c>
      <c r="B2316" s="6">
        <v>44957.9591696875</v>
      </c>
      <c r="C2316" s="5" t="s">
        <v>70</v>
      </c>
      <c r="D2316" s="15">
        <v>45143503439</v>
      </c>
      <c r="E2316" s="5" t="s">
        <v>83</v>
      </c>
      <c r="H2316" s="9">
        <v>2071.4699999999998</v>
      </c>
      <c r="I2316" s="5" t="s">
        <v>28</v>
      </c>
      <c r="J2316" s="8" t="s">
        <v>84</v>
      </c>
    </row>
    <row r="2317" spans="1:10">
      <c r="A2317" s="5" t="s">
        <v>1102</v>
      </c>
      <c r="B2317" s="6">
        <v>44957.9591696875</v>
      </c>
      <c r="C2317" s="5" t="s">
        <v>70</v>
      </c>
      <c r="D2317" s="15">
        <v>45123269247</v>
      </c>
      <c r="E2317" s="5" t="s">
        <v>83</v>
      </c>
      <c r="H2317" s="9">
        <v>180.18</v>
      </c>
      <c r="I2317" s="5" t="s">
        <v>28</v>
      </c>
      <c r="J2317" s="5" t="s">
        <v>91</v>
      </c>
    </row>
    <row r="2318" spans="1:10">
      <c r="A2318" s="5" t="s">
        <v>1102</v>
      </c>
      <c r="B2318" s="6">
        <v>44957.9591696875</v>
      </c>
      <c r="C2318" s="5" t="s">
        <v>70</v>
      </c>
      <c r="D2318" s="15">
        <v>45143503439</v>
      </c>
      <c r="E2318" s="5" t="s">
        <v>83</v>
      </c>
      <c r="H2318" s="9">
        <v>386.1</v>
      </c>
      <c r="I2318" s="5" t="s">
        <v>28</v>
      </c>
      <c r="J2318" s="8" t="s">
        <v>84</v>
      </c>
    </row>
    <row r="2319" spans="1:10">
      <c r="A2319" s="5" t="s">
        <v>1102</v>
      </c>
      <c r="B2319" s="6">
        <v>44957.9591696875</v>
      </c>
      <c r="C2319" s="5" t="s">
        <v>70</v>
      </c>
      <c r="D2319" s="15">
        <v>45143506409</v>
      </c>
      <c r="E2319" s="5" t="s">
        <v>83</v>
      </c>
      <c r="H2319" s="9">
        <v>375.13</v>
      </c>
      <c r="I2319" s="5" t="s">
        <v>28</v>
      </c>
      <c r="J2319" s="5" t="s">
        <v>91</v>
      </c>
    </row>
    <row r="2320" spans="1:10">
      <c r="A2320" s="5" t="s">
        <v>1102</v>
      </c>
      <c r="B2320" s="6">
        <v>44957.9591696875</v>
      </c>
      <c r="C2320" s="5" t="s">
        <v>70</v>
      </c>
      <c r="D2320" s="15">
        <v>45143503439</v>
      </c>
      <c r="E2320" s="5" t="s">
        <v>83</v>
      </c>
      <c r="H2320" s="9">
        <v>1544.4</v>
      </c>
      <c r="I2320" s="5" t="s">
        <v>28</v>
      </c>
      <c r="J2320" s="8" t="s">
        <v>84</v>
      </c>
    </row>
    <row r="2321" spans="1:10">
      <c r="A2321" s="5" t="s">
        <v>1102</v>
      </c>
      <c r="B2321" s="6">
        <v>44957.9591696875</v>
      </c>
      <c r="C2321" s="5" t="s">
        <v>70</v>
      </c>
      <c r="D2321" s="15">
        <v>45113287902</v>
      </c>
      <c r="E2321" s="5" t="s">
        <v>83</v>
      </c>
      <c r="H2321" s="9">
        <v>312.13</v>
      </c>
      <c r="I2321" s="5" t="s">
        <v>28</v>
      </c>
      <c r="J2321" s="5" t="s">
        <v>91</v>
      </c>
    </row>
    <row r="2322" spans="1:10">
      <c r="A2322" s="5" t="s">
        <v>1102</v>
      </c>
      <c r="B2322" s="6">
        <v>44957.9591696875</v>
      </c>
      <c r="C2322" s="5" t="s">
        <v>70</v>
      </c>
      <c r="D2322" s="15">
        <v>52616770369</v>
      </c>
      <c r="E2322" s="5" t="s">
        <v>83</v>
      </c>
      <c r="H2322" s="9">
        <v>24</v>
      </c>
      <c r="I2322" s="5" t="s">
        <v>28</v>
      </c>
      <c r="J2322" s="5" t="s">
        <v>91</v>
      </c>
    </row>
    <row r="2323" spans="1:10">
      <c r="A2323" s="5" t="s">
        <v>1102</v>
      </c>
      <c r="B2323" s="6">
        <v>44957.9591696875</v>
      </c>
      <c r="C2323" s="5" t="s">
        <v>70</v>
      </c>
      <c r="D2323" s="15">
        <v>45143503439</v>
      </c>
      <c r="E2323" s="5" t="s">
        <v>83</v>
      </c>
      <c r="H2323" s="9">
        <v>1548.56</v>
      </c>
      <c r="I2323" s="5" t="s">
        <v>28</v>
      </c>
      <c r="J2323" s="8" t="s">
        <v>84</v>
      </c>
    </row>
    <row r="2324" spans="1:10">
      <c r="A2324" s="5" t="s">
        <v>1102</v>
      </c>
      <c r="B2324" s="6">
        <v>44957.9591696875</v>
      </c>
      <c r="C2324" s="5" t="s">
        <v>70</v>
      </c>
      <c r="D2324" s="15">
        <v>45153133930</v>
      </c>
      <c r="E2324" s="5" t="s">
        <v>83</v>
      </c>
      <c r="H2324" s="9">
        <v>1714.98</v>
      </c>
      <c r="I2324" s="5" t="s">
        <v>28</v>
      </c>
      <c r="J2324" s="5" t="s">
        <v>91</v>
      </c>
    </row>
    <row r="2325" spans="1:10">
      <c r="A2325" s="5" t="s">
        <v>1102</v>
      </c>
      <c r="B2325" s="6">
        <v>44957.9591696875</v>
      </c>
      <c r="C2325" s="5" t="s">
        <v>70</v>
      </c>
      <c r="D2325" s="15">
        <v>45143503439</v>
      </c>
      <c r="E2325" s="5" t="s">
        <v>83</v>
      </c>
      <c r="H2325" s="9">
        <v>2415.1999999999998</v>
      </c>
      <c r="I2325" s="5" t="s">
        <v>28</v>
      </c>
      <c r="J2325" s="8" t="s">
        <v>84</v>
      </c>
    </row>
    <row r="2326" spans="1:10">
      <c r="A2326" s="5" t="s">
        <v>1102</v>
      </c>
      <c r="B2326" s="6">
        <v>44957.9591696875</v>
      </c>
      <c r="C2326" s="5" t="s">
        <v>70</v>
      </c>
      <c r="D2326" s="15">
        <v>45143503439</v>
      </c>
      <c r="E2326" s="5" t="s">
        <v>83</v>
      </c>
      <c r="H2326" s="9">
        <v>1158.3</v>
      </c>
      <c r="I2326" s="5" t="s">
        <v>28</v>
      </c>
      <c r="J2326" s="8" t="s">
        <v>84</v>
      </c>
    </row>
    <row r="2327" spans="1:10">
      <c r="A2327" s="5" t="s">
        <v>1102</v>
      </c>
      <c r="B2327" s="6">
        <v>44957.9591696875</v>
      </c>
      <c r="C2327" s="5" t="s">
        <v>70</v>
      </c>
      <c r="D2327" s="15">
        <v>45143503439</v>
      </c>
      <c r="E2327" s="5" t="s">
        <v>83</v>
      </c>
      <c r="H2327" s="9">
        <v>772.2</v>
      </c>
      <c r="I2327" s="5" t="s">
        <v>28</v>
      </c>
      <c r="J2327" s="8" t="s">
        <v>84</v>
      </c>
    </row>
    <row r="2328" spans="1:10">
      <c r="A2328" s="5" t="s">
        <v>1102</v>
      </c>
      <c r="B2328" s="6">
        <v>44957.9591696875</v>
      </c>
      <c r="C2328" s="5" t="s">
        <v>70</v>
      </c>
      <c r="D2328" s="15">
        <v>451435034392</v>
      </c>
      <c r="E2328" s="5" t="s">
        <v>83</v>
      </c>
      <c r="H2328" s="9">
        <v>2071.4699999999998</v>
      </c>
      <c r="I2328" s="5" t="s">
        <v>28</v>
      </c>
      <c r="J2328" s="8" t="s">
        <v>84</v>
      </c>
    </row>
    <row r="2329" spans="1:10">
      <c r="A2329" s="5" t="s">
        <v>1102</v>
      </c>
      <c r="B2329" s="6">
        <v>44957.9591696875</v>
      </c>
      <c r="C2329" s="5" t="s">
        <v>70</v>
      </c>
      <c r="D2329" s="15">
        <v>45143503439</v>
      </c>
      <c r="E2329" s="5" t="s">
        <v>83</v>
      </c>
      <c r="H2329" s="9">
        <v>287.93</v>
      </c>
      <c r="I2329" s="5" t="s">
        <v>28</v>
      </c>
      <c r="J2329" s="8" t="s">
        <v>84</v>
      </c>
    </row>
    <row r="2330" spans="1:10">
      <c r="A2330" s="5" t="s">
        <v>1102</v>
      </c>
      <c r="B2330" s="6">
        <v>44957.9591696875</v>
      </c>
      <c r="C2330" s="5" t="s">
        <v>70</v>
      </c>
      <c r="D2330" s="15">
        <v>45143503442</v>
      </c>
      <c r="E2330" s="5" t="s">
        <v>83</v>
      </c>
      <c r="H2330" s="9">
        <v>12077.21</v>
      </c>
      <c r="I2330" s="5" t="s">
        <v>28</v>
      </c>
      <c r="J2330" s="8" t="s">
        <v>84</v>
      </c>
    </row>
    <row r="2331" spans="1:10">
      <c r="A2331" s="5" t="s">
        <v>1102</v>
      </c>
      <c r="B2331" s="6">
        <v>44957.9591696875</v>
      </c>
      <c r="C2331" s="5" t="s">
        <v>70</v>
      </c>
      <c r="D2331" s="15">
        <v>45143503442</v>
      </c>
      <c r="E2331" s="5" t="s">
        <v>83</v>
      </c>
      <c r="H2331" s="9">
        <v>10470.27</v>
      </c>
      <c r="I2331" s="5" t="s">
        <v>28</v>
      </c>
      <c r="J2331" s="8" t="s">
        <v>84</v>
      </c>
    </row>
    <row r="2332" spans="1:10">
      <c r="A2332" s="5" t="s">
        <v>1102</v>
      </c>
      <c r="B2332" s="6">
        <v>44957.9591696875</v>
      </c>
      <c r="C2332" s="5" t="s">
        <v>70</v>
      </c>
      <c r="D2332" s="15">
        <v>45143503442</v>
      </c>
      <c r="E2332" s="5" t="s">
        <v>83</v>
      </c>
      <c r="H2332" s="9">
        <v>5872.98</v>
      </c>
      <c r="I2332" s="5" t="s">
        <v>28</v>
      </c>
      <c r="J2332" s="8" t="s">
        <v>84</v>
      </c>
    </row>
    <row r="2333" spans="1:10">
      <c r="A2333" s="5" t="s">
        <v>1102</v>
      </c>
      <c r="B2333" s="6">
        <v>44957.9591696875</v>
      </c>
      <c r="C2333" s="5" t="s">
        <v>70</v>
      </c>
      <c r="D2333" s="15">
        <v>45143503442</v>
      </c>
      <c r="E2333" s="5" t="s">
        <v>83</v>
      </c>
      <c r="H2333" s="9">
        <v>5093.07</v>
      </c>
      <c r="I2333" s="5" t="s">
        <v>28</v>
      </c>
      <c r="J2333" s="8" t="s">
        <v>84</v>
      </c>
    </row>
    <row r="2334" spans="1:10">
      <c r="A2334" s="5" t="s">
        <v>1102</v>
      </c>
      <c r="B2334" s="6">
        <v>44957.9591696875</v>
      </c>
      <c r="C2334" s="5" t="s">
        <v>70</v>
      </c>
      <c r="D2334" s="15">
        <v>45143503442</v>
      </c>
      <c r="E2334" s="5" t="s">
        <v>83</v>
      </c>
      <c r="H2334" s="9">
        <v>2784.84</v>
      </c>
      <c r="I2334" s="5" t="s">
        <v>28</v>
      </c>
      <c r="J2334" s="8" t="s">
        <v>84</v>
      </c>
    </row>
    <row r="2335" spans="1:10">
      <c r="A2335" s="5" t="s">
        <v>1102</v>
      </c>
      <c r="B2335" s="6">
        <v>44957.9591696875</v>
      </c>
      <c r="C2335" s="5" t="s">
        <v>70</v>
      </c>
      <c r="D2335" s="15">
        <v>45143503442</v>
      </c>
      <c r="E2335" s="5" t="s">
        <v>83</v>
      </c>
      <c r="H2335" s="9">
        <v>4351.1899999999996</v>
      </c>
      <c r="I2335" s="5" t="s">
        <v>28</v>
      </c>
      <c r="J2335" s="8" t="s">
        <v>84</v>
      </c>
    </row>
    <row r="2336" spans="1:10">
      <c r="A2336" s="5" t="s">
        <v>1102</v>
      </c>
      <c r="B2336" s="6">
        <v>44957.9591696875</v>
      </c>
      <c r="C2336" s="5" t="s">
        <v>70</v>
      </c>
      <c r="D2336" s="15">
        <v>45143503442</v>
      </c>
      <c r="E2336" s="5" t="s">
        <v>83</v>
      </c>
      <c r="H2336" s="9">
        <v>1872.07</v>
      </c>
      <c r="I2336" s="5" t="s">
        <v>28</v>
      </c>
      <c r="J2336" s="8" t="s">
        <v>84</v>
      </c>
    </row>
    <row r="2337" spans="1:10">
      <c r="A2337" s="5" t="s">
        <v>1102</v>
      </c>
      <c r="B2337" s="6">
        <v>44957.9591696875</v>
      </c>
      <c r="C2337" s="5" t="s">
        <v>70</v>
      </c>
      <c r="D2337" s="15">
        <v>45143503442</v>
      </c>
      <c r="E2337" s="5" t="s">
        <v>83</v>
      </c>
      <c r="H2337" s="9">
        <v>5229.38</v>
      </c>
      <c r="I2337" s="5" t="s">
        <v>28</v>
      </c>
      <c r="J2337" s="8" t="s">
        <v>84</v>
      </c>
    </row>
    <row r="2338" spans="1:10">
      <c r="A2338" s="5" t="s">
        <v>1102</v>
      </c>
      <c r="B2338" s="6">
        <v>44957.9591696875</v>
      </c>
      <c r="C2338" s="5" t="s">
        <v>70</v>
      </c>
      <c r="D2338" s="15">
        <v>45143503442</v>
      </c>
      <c r="E2338" s="5" t="s">
        <v>83</v>
      </c>
      <c r="H2338" s="9">
        <v>6673.31</v>
      </c>
      <c r="I2338" s="5" t="s">
        <v>28</v>
      </c>
      <c r="J2338" s="8" t="s">
        <v>84</v>
      </c>
    </row>
    <row r="2339" spans="1:10">
      <c r="A2339" s="5" t="s">
        <v>1102</v>
      </c>
      <c r="B2339" s="6">
        <v>44957.9591696875</v>
      </c>
      <c r="C2339" s="5" t="s">
        <v>70</v>
      </c>
      <c r="D2339" s="15">
        <v>45143503442</v>
      </c>
      <c r="E2339" s="5" t="s">
        <v>83</v>
      </c>
      <c r="H2339" s="9">
        <v>11470.83</v>
      </c>
      <c r="I2339" s="5" t="s">
        <v>28</v>
      </c>
      <c r="J2339" s="8" t="s">
        <v>84</v>
      </c>
    </row>
    <row r="2340" spans="1:10">
      <c r="A2340" s="5" t="s">
        <v>1102</v>
      </c>
      <c r="B2340" s="6">
        <v>44957.9591696875</v>
      </c>
      <c r="C2340" s="5" t="s">
        <v>70</v>
      </c>
      <c r="D2340" s="15">
        <v>45143503442</v>
      </c>
      <c r="E2340" s="5" t="s">
        <v>83</v>
      </c>
      <c r="H2340" s="9">
        <v>1929.76</v>
      </c>
      <c r="I2340" s="5" t="s">
        <v>28</v>
      </c>
      <c r="J2340" s="8" t="s">
        <v>84</v>
      </c>
    </row>
    <row r="2341" spans="1:10">
      <c r="A2341" s="5" t="s">
        <v>1102</v>
      </c>
      <c r="B2341" s="6">
        <v>44957.9591696875</v>
      </c>
      <c r="C2341" s="5" t="s">
        <v>70</v>
      </c>
      <c r="D2341" s="15">
        <v>45143503442</v>
      </c>
      <c r="E2341" s="5" t="s">
        <v>83</v>
      </c>
      <c r="H2341" s="9">
        <v>8147.03</v>
      </c>
      <c r="I2341" s="5" t="s">
        <v>28</v>
      </c>
      <c r="J2341" s="8" t="s">
        <v>84</v>
      </c>
    </row>
    <row r="2342" spans="1:10">
      <c r="A2342" s="5" t="s">
        <v>1102</v>
      </c>
      <c r="B2342" s="6">
        <v>44957.9591696875</v>
      </c>
      <c r="C2342" s="5" t="s">
        <v>70</v>
      </c>
      <c r="D2342" s="15">
        <v>45143503442</v>
      </c>
      <c r="E2342" s="5" t="s">
        <v>83</v>
      </c>
      <c r="H2342" s="9">
        <v>4587.99</v>
      </c>
      <c r="I2342" s="5" t="s">
        <v>28</v>
      </c>
      <c r="J2342" s="8" t="s">
        <v>84</v>
      </c>
    </row>
    <row r="2343" spans="1:10">
      <c r="A2343" s="5" t="s">
        <v>1102</v>
      </c>
      <c r="B2343" s="6">
        <v>44957.9591696875</v>
      </c>
      <c r="C2343" s="5" t="s">
        <v>70</v>
      </c>
      <c r="D2343" s="15">
        <v>45143503442</v>
      </c>
      <c r="E2343" s="5" t="s">
        <v>83</v>
      </c>
      <c r="H2343" s="9">
        <v>4746.97</v>
      </c>
      <c r="I2343" s="5" t="s">
        <v>28</v>
      </c>
      <c r="J2343" s="8" t="s">
        <v>84</v>
      </c>
    </row>
    <row r="2344" spans="1:10">
      <c r="A2344" s="5" t="s">
        <v>1102</v>
      </c>
      <c r="B2344" s="6">
        <v>44957.9591696875</v>
      </c>
      <c r="C2344" s="5" t="s">
        <v>70</v>
      </c>
      <c r="D2344" s="15">
        <v>45143503442</v>
      </c>
      <c r="E2344" s="5" t="s">
        <v>83</v>
      </c>
      <c r="H2344" s="9">
        <v>11568.26</v>
      </c>
      <c r="I2344" s="5" t="s">
        <v>28</v>
      </c>
      <c r="J2344" s="8" t="s">
        <v>84</v>
      </c>
    </row>
    <row r="2345" spans="1:10">
      <c r="A2345" s="5" t="s">
        <v>1102</v>
      </c>
      <c r="B2345" s="6">
        <v>44957.9591696875</v>
      </c>
      <c r="C2345" s="5" t="s">
        <v>70</v>
      </c>
      <c r="D2345" s="15">
        <v>45143503442</v>
      </c>
      <c r="E2345" s="5" t="s">
        <v>83</v>
      </c>
      <c r="H2345" s="9">
        <v>23392.95</v>
      </c>
      <c r="I2345" s="5" t="s">
        <v>28</v>
      </c>
      <c r="J2345" s="8" t="s">
        <v>84</v>
      </c>
    </row>
    <row r="2346" spans="1:10">
      <c r="A2346" s="5" t="s">
        <v>1102</v>
      </c>
      <c r="B2346" s="6">
        <v>44957.9591696875</v>
      </c>
      <c r="C2346" s="5" t="s">
        <v>70</v>
      </c>
      <c r="D2346" s="15">
        <v>45143503442</v>
      </c>
      <c r="E2346" s="5" t="s">
        <v>83</v>
      </c>
      <c r="H2346" s="9">
        <v>9462.2199999999993</v>
      </c>
      <c r="I2346" s="5" t="s">
        <v>28</v>
      </c>
      <c r="J2346" s="8" t="s">
        <v>84</v>
      </c>
    </row>
    <row r="2347" spans="1:10">
      <c r="A2347" s="5" t="s">
        <v>1102</v>
      </c>
      <c r="B2347" s="6">
        <v>44957.9591696875</v>
      </c>
      <c r="C2347" s="5" t="s">
        <v>70</v>
      </c>
      <c r="D2347" s="15">
        <v>45143503442</v>
      </c>
      <c r="E2347" s="5" t="s">
        <v>83</v>
      </c>
      <c r="H2347" s="9">
        <v>14666.19</v>
      </c>
      <c r="I2347" s="5" t="s">
        <v>28</v>
      </c>
      <c r="J2347" s="8" t="s">
        <v>84</v>
      </c>
    </row>
    <row r="2348" spans="1:10">
      <c r="A2348" s="5" t="s">
        <v>1102</v>
      </c>
      <c r="B2348" s="6">
        <v>44957.9591696875</v>
      </c>
      <c r="C2348" s="5" t="s">
        <v>70</v>
      </c>
      <c r="D2348" s="15">
        <v>45143503442</v>
      </c>
      <c r="E2348" s="5" t="s">
        <v>83</v>
      </c>
      <c r="H2348" s="9">
        <v>9838.5300000000007</v>
      </c>
      <c r="I2348" s="5" t="s">
        <v>28</v>
      </c>
      <c r="J2348" s="8" t="s">
        <v>84</v>
      </c>
    </row>
    <row r="2349" spans="1:10">
      <c r="A2349" s="5" t="s">
        <v>1102</v>
      </c>
      <c r="B2349" s="6">
        <v>44957.9591696875</v>
      </c>
      <c r="C2349" s="5" t="s">
        <v>70</v>
      </c>
      <c r="D2349" s="15">
        <v>45143503442</v>
      </c>
      <c r="E2349" s="5" t="s">
        <v>83</v>
      </c>
      <c r="H2349" s="9">
        <v>12127.47</v>
      </c>
      <c r="I2349" s="5" t="s">
        <v>28</v>
      </c>
      <c r="J2349" s="8" t="s">
        <v>84</v>
      </c>
    </row>
    <row r="2350" spans="1:10">
      <c r="A2350" s="5" t="s">
        <v>1102</v>
      </c>
      <c r="B2350" s="6">
        <v>44957.9591696875</v>
      </c>
      <c r="C2350" s="5" t="s">
        <v>70</v>
      </c>
      <c r="D2350" s="15">
        <v>45143503442</v>
      </c>
      <c r="E2350" s="5" t="s">
        <v>83</v>
      </c>
      <c r="H2350" s="9">
        <v>2168.1</v>
      </c>
      <c r="I2350" s="5" t="s">
        <v>28</v>
      </c>
      <c r="J2350" s="8" t="s">
        <v>84</v>
      </c>
    </row>
    <row r="2351" spans="1:10">
      <c r="A2351" s="5" t="s">
        <v>1102</v>
      </c>
      <c r="B2351" s="6">
        <v>44957.9591696875</v>
      </c>
      <c r="C2351" s="5" t="s">
        <v>70</v>
      </c>
      <c r="D2351" s="15">
        <v>45143503442</v>
      </c>
      <c r="E2351" s="5" t="s">
        <v>83</v>
      </c>
      <c r="H2351" s="9">
        <v>772.12</v>
      </c>
      <c r="I2351" s="5" t="s">
        <v>28</v>
      </c>
      <c r="J2351" s="8" t="s">
        <v>84</v>
      </c>
    </row>
    <row r="2352" spans="1:10">
      <c r="A2352" s="5" t="s">
        <v>1102</v>
      </c>
      <c r="B2352" s="6">
        <v>44957.9591696875</v>
      </c>
      <c r="C2352" s="5" t="s">
        <v>70</v>
      </c>
      <c r="D2352" s="15">
        <v>45143503442</v>
      </c>
      <c r="E2352" s="5" t="s">
        <v>83</v>
      </c>
      <c r="H2352" s="9">
        <v>579.15</v>
      </c>
      <c r="I2352" s="5" t="s">
        <v>28</v>
      </c>
      <c r="J2352" s="8" t="s">
        <v>84</v>
      </c>
    </row>
    <row r="2353" spans="1:10">
      <c r="A2353" s="5" t="s">
        <v>1102</v>
      </c>
      <c r="B2353" s="6">
        <v>44957.9591696875</v>
      </c>
      <c r="C2353" s="5" t="s">
        <v>70</v>
      </c>
      <c r="D2353" s="15">
        <v>45143503442</v>
      </c>
      <c r="E2353" s="5" t="s">
        <v>83</v>
      </c>
      <c r="H2353" s="9">
        <v>1930.5</v>
      </c>
      <c r="I2353" s="5" t="s">
        <v>28</v>
      </c>
      <c r="J2353" s="8" t="s">
        <v>84</v>
      </c>
    </row>
    <row r="2354" spans="1:10">
      <c r="A2354" s="5" t="s">
        <v>1102</v>
      </c>
      <c r="B2354" s="6">
        <v>44957.9591696875</v>
      </c>
      <c r="C2354" s="5" t="s">
        <v>70</v>
      </c>
      <c r="D2354" s="15">
        <v>45143503442</v>
      </c>
      <c r="E2354" s="5" t="s">
        <v>83</v>
      </c>
      <c r="H2354" s="9">
        <v>1158.27</v>
      </c>
      <c r="I2354" s="5" t="s">
        <v>28</v>
      </c>
      <c r="J2354" s="8" t="s">
        <v>84</v>
      </c>
    </row>
    <row r="2355" spans="1:10">
      <c r="A2355" s="5" t="s">
        <v>1102</v>
      </c>
      <c r="B2355" s="6">
        <v>44957.9591696875</v>
      </c>
      <c r="C2355" s="5" t="s">
        <v>70</v>
      </c>
      <c r="D2355" s="15">
        <v>451435034421</v>
      </c>
      <c r="E2355" s="5" t="s">
        <v>83</v>
      </c>
      <c r="H2355" s="9">
        <v>1158.27</v>
      </c>
      <c r="I2355" s="5" t="s">
        <v>28</v>
      </c>
      <c r="J2355" s="8" t="s">
        <v>84</v>
      </c>
    </row>
    <row r="2356" spans="1:10">
      <c r="A2356" s="5" t="s">
        <v>1102</v>
      </c>
      <c r="B2356" s="6">
        <v>44957.9591696875</v>
      </c>
      <c r="C2356" s="5" t="s">
        <v>70</v>
      </c>
      <c r="D2356" s="15">
        <v>45143503442</v>
      </c>
      <c r="E2356" s="5" t="s">
        <v>83</v>
      </c>
      <c r="H2356" s="9">
        <v>772.2</v>
      </c>
      <c r="I2356" s="5" t="s">
        <v>28</v>
      </c>
      <c r="J2356" s="8" t="s">
        <v>84</v>
      </c>
    </row>
    <row r="2357" spans="1:10">
      <c r="A2357" s="5" t="s">
        <v>1102</v>
      </c>
      <c r="B2357" s="6">
        <v>44957.9591696875</v>
      </c>
      <c r="C2357" s="5" t="s">
        <v>70</v>
      </c>
      <c r="D2357" s="15">
        <v>45143503442</v>
      </c>
      <c r="E2357" s="5" t="s">
        <v>83</v>
      </c>
      <c r="H2357" s="9">
        <v>3460.54</v>
      </c>
      <c r="I2357" s="5" t="s">
        <v>28</v>
      </c>
      <c r="J2357" s="8" t="s">
        <v>84</v>
      </c>
    </row>
    <row r="2358" spans="1:10">
      <c r="A2358" s="5" t="s">
        <v>1102</v>
      </c>
      <c r="B2358" s="6">
        <v>44957.9591696875</v>
      </c>
      <c r="C2358" s="5" t="s">
        <v>70</v>
      </c>
      <c r="D2358" s="15">
        <v>45143503442</v>
      </c>
      <c r="E2358" s="5" t="s">
        <v>83</v>
      </c>
      <c r="H2358" s="9">
        <v>1290.22</v>
      </c>
      <c r="I2358" s="5" t="s">
        <v>28</v>
      </c>
      <c r="J2358" s="8" t="s">
        <v>84</v>
      </c>
    </row>
    <row r="2359" spans="1:10">
      <c r="A2359" s="5" t="s">
        <v>1102</v>
      </c>
      <c r="B2359" s="6">
        <v>44957.9591696875</v>
      </c>
      <c r="C2359" s="5" t="s">
        <v>70</v>
      </c>
      <c r="D2359" s="15">
        <v>45143503442</v>
      </c>
      <c r="E2359" s="5" t="s">
        <v>83</v>
      </c>
      <c r="H2359" s="9">
        <v>1230.8399999999999</v>
      </c>
      <c r="I2359" s="5" t="s">
        <v>28</v>
      </c>
      <c r="J2359" s="8" t="s">
        <v>84</v>
      </c>
    </row>
    <row r="2360" spans="1:10">
      <c r="A2360" s="5" t="s">
        <v>1102</v>
      </c>
      <c r="B2360" s="6">
        <v>44957.9591696875</v>
      </c>
      <c r="C2360" s="5" t="s">
        <v>70</v>
      </c>
      <c r="D2360" s="15">
        <v>451435034391</v>
      </c>
      <c r="E2360" s="5" t="s">
        <v>83</v>
      </c>
      <c r="H2360" s="9">
        <v>386.1</v>
      </c>
      <c r="I2360" s="5" t="s">
        <v>28</v>
      </c>
      <c r="J2360" s="8" t="s">
        <v>84</v>
      </c>
    </row>
    <row r="2361" spans="1:10">
      <c r="A2361" s="5" t="s">
        <v>1102</v>
      </c>
      <c r="B2361" s="6">
        <v>44957.9591696875</v>
      </c>
      <c r="C2361" s="5" t="s">
        <v>70</v>
      </c>
      <c r="D2361" s="7">
        <v>708653</v>
      </c>
      <c r="E2361" s="5" t="s">
        <v>697</v>
      </c>
      <c r="H2361" s="9">
        <v>987.55</v>
      </c>
      <c r="I2361" s="5" t="s">
        <v>28</v>
      </c>
      <c r="J2361" s="8" t="s">
        <v>84</v>
      </c>
    </row>
    <row r="2362" spans="1:10">
      <c r="A2362" s="5" t="s">
        <v>1102</v>
      </c>
      <c r="B2362" s="6">
        <v>44957.9591696875</v>
      </c>
      <c r="C2362" s="5" t="s">
        <v>70</v>
      </c>
      <c r="D2362" s="7">
        <v>3147851</v>
      </c>
      <c r="E2362" s="5" t="s">
        <v>697</v>
      </c>
      <c r="H2362" s="9">
        <v>169.66</v>
      </c>
      <c r="I2362" s="5" t="s">
        <v>28</v>
      </c>
      <c r="J2362" s="8" t="s">
        <v>84</v>
      </c>
    </row>
    <row r="2363" spans="1:10">
      <c r="A2363" s="5" t="s">
        <v>1102</v>
      </c>
      <c r="B2363" s="6">
        <v>44957.9591696875</v>
      </c>
      <c r="C2363" s="5" t="s">
        <v>70</v>
      </c>
      <c r="D2363" s="15">
        <v>45163228793</v>
      </c>
      <c r="E2363" s="5" t="s">
        <v>83</v>
      </c>
      <c r="H2363" s="9">
        <v>12234</v>
      </c>
      <c r="I2363" s="5" t="s">
        <v>28</v>
      </c>
      <c r="J2363" s="5" t="s">
        <v>87</v>
      </c>
    </row>
    <row r="2364" spans="1:10">
      <c r="A2364" s="5" t="s">
        <v>1102</v>
      </c>
      <c r="B2364" s="6">
        <v>44957.9591696875</v>
      </c>
      <c r="C2364" s="5" t="s">
        <v>70</v>
      </c>
      <c r="D2364" s="7">
        <v>142184</v>
      </c>
      <c r="E2364" s="5" t="s">
        <v>89</v>
      </c>
      <c r="H2364" s="9">
        <v>20000</v>
      </c>
      <c r="I2364" s="5" t="s">
        <v>28</v>
      </c>
      <c r="J2364" s="5" t="s">
        <v>91</v>
      </c>
    </row>
    <row r="2365" spans="1:10">
      <c r="A2365" s="5" t="s">
        <v>1102</v>
      </c>
      <c r="B2365" s="6">
        <v>44957.9591696875</v>
      </c>
      <c r="C2365" s="5" t="s">
        <v>70</v>
      </c>
      <c r="D2365" s="7">
        <v>1712749</v>
      </c>
      <c r="E2365" s="5" t="s">
        <v>88</v>
      </c>
      <c r="H2365" s="9">
        <v>4008</v>
      </c>
      <c r="I2365" s="5" t="s">
        <v>28</v>
      </c>
      <c r="J2365" s="5" t="s">
        <v>91</v>
      </c>
    </row>
    <row r="2366" spans="1:10">
      <c r="A2366" s="5" t="s">
        <v>1102</v>
      </c>
      <c r="B2366" s="6">
        <v>44957.9591696875</v>
      </c>
      <c r="C2366" s="5" t="s">
        <v>70</v>
      </c>
      <c r="D2366" s="7">
        <v>246435</v>
      </c>
      <c r="E2366" s="5" t="s">
        <v>89</v>
      </c>
      <c r="H2366" s="9">
        <v>933.52</v>
      </c>
      <c r="I2366" s="5" t="s">
        <v>28</v>
      </c>
      <c r="J2366" s="5" t="s">
        <v>91</v>
      </c>
    </row>
    <row r="2367" spans="1:10">
      <c r="A2367" s="5" t="s">
        <v>1102</v>
      </c>
      <c r="B2367" s="6">
        <v>44957.9591696875</v>
      </c>
      <c r="C2367" s="5" t="s">
        <v>70</v>
      </c>
      <c r="D2367" s="7">
        <v>194868</v>
      </c>
      <c r="E2367" s="5" t="s">
        <v>89</v>
      </c>
      <c r="H2367" s="9">
        <v>979.01</v>
      </c>
      <c r="I2367" s="5" t="s">
        <v>28</v>
      </c>
      <c r="J2367" s="5" t="s">
        <v>91</v>
      </c>
    </row>
    <row r="2368" spans="1:10">
      <c r="A2368" s="5" t="s">
        <v>1102</v>
      </c>
      <c r="B2368" s="6">
        <v>44957.9591696875</v>
      </c>
      <c r="C2368" s="5" t="s">
        <v>70</v>
      </c>
      <c r="D2368" s="15">
        <v>45163228419</v>
      </c>
      <c r="E2368" s="5" t="s">
        <v>83</v>
      </c>
      <c r="H2368" s="9">
        <v>1023</v>
      </c>
      <c r="I2368" s="5" t="s">
        <v>28</v>
      </c>
      <c r="J2368" s="5" t="s">
        <v>91</v>
      </c>
    </row>
    <row r="2369" spans="1:10">
      <c r="A2369" s="5" t="s">
        <v>1102</v>
      </c>
      <c r="B2369" s="6">
        <v>44957.9591696875</v>
      </c>
      <c r="C2369" s="5" t="s">
        <v>70</v>
      </c>
      <c r="D2369" s="15">
        <v>45113288411</v>
      </c>
      <c r="E2369" s="5" t="s">
        <v>83</v>
      </c>
      <c r="H2369" s="9">
        <v>570.63</v>
      </c>
      <c r="I2369" s="5" t="s">
        <v>28</v>
      </c>
      <c r="J2369" s="5" t="s">
        <v>91</v>
      </c>
    </row>
    <row r="2370" spans="1:10">
      <c r="A2370" s="5" t="s">
        <v>1102</v>
      </c>
      <c r="B2370" s="6">
        <v>44957.9591696875</v>
      </c>
      <c r="C2370" s="5" t="s">
        <v>70</v>
      </c>
      <c r="D2370" s="15">
        <v>45123272044</v>
      </c>
      <c r="E2370" s="5" t="s">
        <v>83</v>
      </c>
      <c r="H2370" s="9">
        <v>440.5</v>
      </c>
      <c r="I2370" s="5" t="s">
        <v>28</v>
      </c>
      <c r="J2370" s="5" t="s">
        <v>80</v>
      </c>
    </row>
    <row r="2371" spans="1:10">
      <c r="A2371" s="5" t="s">
        <v>1102</v>
      </c>
      <c r="B2371" s="6">
        <v>44957.9591696875</v>
      </c>
      <c r="C2371" s="5" t="s">
        <v>70</v>
      </c>
      <c r="D2371" s="15">
        <v>45173201055</v>
      </c>
      <c r="E2371" s="5" t="s">
        <v>83</v>
      </c>
      <c r="H2371" s="9">
        <v>165.93</v>
      </c>
      <c r="I2371" s="5" t="s">
        <v>28</v>
      </c>
      <c r="J2371" s="5" t="s">
        <v>91</v>
      </c>
    </row>
    <row r="2372" spans="1:10">
      <c r="A2372" s="5" t="s">
        <v>1102</v>
      </c>
      <c r="B2372" s="6">
        <v>44957.9591696875</v>
      </c>
      <c r="C2372" s="5" t="s">
        <v>70</v>
      </c>
      <c r="D2372" s="15">
        <v>45153134577</v>
      </c>
      <c r="E2372" s="5" t="s">
        <v>83</v>
      </c>
      <c r="H2372" s="9">
        <v>62.4</v>
      </c>
      <c r="I2372" s="5" t="s">
        <v>28</v>
      </c>
      <c r="J2372" s="5" t="s">
        <v>91</v>
      </c>
    </row>
    <row r="2373" spans="1:10">
      <c r="A2373" s="5" t="s">
        <v>1102</v>
      </c>
      <c r="B2373" s="6">
        <v>44957.9591696875</v>
      </c>
      <c r="C2373" s="5" t="s">
        <v>70</v>
      </c>
      <c r="D2373" s="7">
        <v>31238</v>
      </c>
      <c r="E2373" s="5" t="s">
        <v>89</v>
      </c>
      <c r="H2373" s="9">
        <v>1559.37</v>
      </c>
      <c r="I2373" s="5" t="s">
        <v>28</v>
      </c>
      <c r="J2373" s="8" t="s">
        <v>92</v>
      </c>
    </row>
    <row r="2374" spans="1:10">
      <c r="A2374" s="5" t="s">
        <v>1102</v>
      </c>
      <c r="B2374" s="6">
        <v>44957.9591696875</v>
      </c>
      <c r="C2374" s="5" t="s">
        <v>70</v>
      </c>
      <c r="D2374" s="15">
        <v>45143508087</v>
      </c>
      <c r="E2374" s="5" t="s">
        <v>83</v>
      </c>
      <c r="H2374" s="9">
        <v>4707.72</v>
      </c>
      <c r="I2374" s="5" t="s">
        <v>28</v>
      </c>
      <c r="J2374" s="5" t="s">
        <v>91</v>
      </c>
    </row>
    <row r="2375" spans="1:10">
      <c r="A2375" s="5" t="s">
        <v>1102</v>
      </c>
      <c r="B2375" s="6">
        <v>44957.9591696875</v>
      </c>
      <c r="C2375" s="5" t="s">
        <v>70</v>
      </c>
      <c r="D2375" s="7">
        <v>3106323593</v>
      </c>
      <c r="E2375" s="8" t="s">
        <v>90</v>
      </c>
      <c r="H2375" s="9">
        <v>18521.439999999999</v>
      </c>
      <c r="I2375" s="5" t="s">
        <v>28</v>
      </c>
      <c r="J2375" s="5" t="s">
        <v>86</v>
      </c>
    </row>
    <row r="2376" spans="1:10">
      <c r="A2376" s="5" t="s">
        <v>1102</v>
      </c>
      <c r="B2376" s="6">
        <v>44957.9591696875</v>
      </c>
      <c r="C2376" s="5" t="s">
        <v>70</v>
      </c>
      <c r="D2376" s="7">
        <v>392238</v>
      </c>
      <c r="E2376" s="5" t="s">
        <v>89</v>
      </c>
      <c r="H2376" s="9">
        <v>1450</v>
      </c>
      <c r="I2376" s="5" t="s">
        <v>28</v>
      </c>
      <c r="J2376" s="5" t="s">
        <v>87</v>
      </c>
    </row>
    <row r="2377" spans="1:10">
      <c r="A2377" s="5" t="s">
        <v>1102</v>
      </c>
      <c r="B2377" s="6">
        <v>44957.9591696875</v>
      </c>
      <c r="C2377" s="5" t="s">
        <v>70</v>
      </c>
      <c r="D2377" s="15">
        <v>45113288890</v>
      </c>
      <c r="E2377" s="5" t="s">
        <v>83</v>
      </c>
      <c r="H2377" s="9">
        <v>39523</v>
      </c>
      <c r="I2377" s="5" t="s">
        <v>28</v>
      </c>
      <c r="J2377" s="5" t="s">
        <v>80</v>
      </c>
    </row>
    <row r="2378" spans="1:10">
      <c r="A2378" s="5" t="s">
        <v>1102</v>
      </c>
      <c r="B2378" s="6">
        <v>44957.9591696875</v>
      </c>
      <c r="C2378" s="5" t="s">
        <v>70</v>
      </c>
      <c r="D2378" s="7">
        <v>383305</v>
      </c>
      <c r="E2378" s="5" t="s">
        <v>89</v>
      </c>
      <c r="H2378" s="9">
        <v>886.84</v>
      </c>
      <c r="I2378" s="5" t="s">
        <v>28</v>
      </c>
      <c r="J2378" s="8" t="s">
        <v>92</v>
      </c>
    </row>
    <row r="2379" spans="1:10">
      <c r="A2379" s="5" t="s">
        <v>1102</v>
      </c>
      <c r="B2379" s="6">
        <v>44957.9591696875</v>
      </c>
      <c r="C2379" s="5" t="s">
        <v>70</v>
      </c>
      <c r="D2379" s="15">
        <v>45133136562</v>
      </c>
      <c r="E2379" s="5" t="s">
        <v>83</v>
      </c>
      <c r="H2379" s="9">
        <v>1062.1600000000001</v>
      </c>
      <c r="I2379" s="5" t="s">
        <v>28</v>
      </c>
      <c r="J2379" s="8" t="s">
        <v>84</v>
      </c>
    </row>
    <row r="2380" spans="1:10">
      <c r="A2380" s="5" t="s">
        <v>1102</v>
      </c>
      <c r="B2380" s="6">
        <v>44957.9591696875</v>
      </c>
      <c r="C2380" s="5" t="s">
        <v>70</v>
      </c>
      <c r="D2380" s="15">
        <v>45133136561</v>
      </c>
      <c r="E2380" s="5" t="s">
        <v>83</v>
      </c>
      <c r="H2380" s="9">
        <v>14317.6</v>
      </c>
      <c r="I2380" s="5" t="s">
        <v>28</v>
      </c>
      <c r="J2380" s="8" t="s">
        <v>84</v>
      </c>
    </row>
    <row r="2381" spans="1:10">
      <c r="A2381" s="5" t="s">
        <v>1102</v>
      </c>
      <c r="B2381" s="6">
        <v>44957.9591696875</v>
      </c>
      <c r="C2381" s="5" t="s">
        <v>70</v>
      </c>
      <c r="D2381" s="15">
        <v>297501005890039</v>
      </c>
      <c r="E2381" s="5" t="s">
        <v>85</v>
      </c>
      <c r="H2381" s="9">
        <v>139724</v>
      </c>
      <c r="I2381" s="5" t="s">
        <v>28</v>
      </c>
      <c r="J2381" s="5" t="s">
        <v>86</v>
      </c>
    </row>
    <row r="2382" spans="1:10">
      <c r="A2382" s="5" t="s">
        <v>1102</v>
      </c>
      <c r="B2382" s="6">
        <v>44957.9591696875</v>
      </c>
      <c r="C2382" s="5" t="s">
        <v>70</v>
      </c>
      <c r="D2382" s="15">
        <v>297501005890039</v>
      </c>
      <c r="E2382" s="5" t="s">
        <v>244</v>
      </c>
      <c r="H2382" s="9">
        <v>7516.8</v>
      </c>
      <c r="I2382" s="5" t="s">
        <v>28</v>
      </c>
      <c r="J2382" s="5" t="s">
        <v>86</v>
      </c>
    </row>
    <row r="2383" spans="1:10">
      <c r="A2383" s="5" t="s">
        <v>1102</v>
      </c>
      <c r="B2383" s="6">
        <v>44957.9591696875</v>
      </c>
      <c r="C2383" s="5" t="s">
        <v>70</v>
      </c>
      <c r="D2383" s="7">
        <v>283501</v>
      </c>
      <c r="E2383" s="5" t="s">
        <v>89</v>
      </c>
      <c r="H2383" s="9">
        <v>195.33</v>
      </c>
      <c r="I2383" s="5" t="s">
        <v>28</v>
      </c>
      <c r="J2383" s="5" t="s">
        <v>91</v>
      </c>
    </row>
    <row r="2384" spans="1:10">
      <c r="A2384" s="5" t="s">
        <v>1102</v>
      </c>
      <c r="B2384" s="6">
        <v>44957.9591696875</v>
      </c>
      <c r="C2384" s="5" t="s">
        <v>70</v>
      </c>
      <c r="D2384" s="7">
        <v>333763</v>
      </c>
      <c r="E2384" s="5" t="s">
        <v>89</v>
      </c>
      <c r="H2384" s="9">
        <v>3593.26</v>
      </c>
      <c r="I2384" s="5" t="s">
        <v>28</v>
      </c>
      <c r="J2384" s="5" t="s">
        <v>91</v>
      </c>
    </row>
    <row r="2385" spans="1:10">
      <c r="A2385" s="5" t="s">
        <v>1102</v>
      </c>
      <c r="B2385" s="6">
        <v>44957.9591696875</v>
      </c>
      <c r="C2385" s="5" t="s">
        <v>70</v>
      </c>
      <c r="D2385" s="15">
        <v>45123272594</v>
      </c>
      <c r="E2385" s="5" t="s">
        <v>83</v>
      </c>
      <c r="H2385" s="9">
        <v>525.28</v>
      </c>
      <c r="I2385" s="5" t="s">
        <v>28</v>
      </c>
      <c r="J2385" s="5" t="s">
        <v>91</v>
      </c>
    </row>
    <row r="2386" spans="1:10">
      <c r="A2386" s="5" t="s">
        <v>1102</v>
      </c>
      <c r="B2386" s="6">
        <v>44957.9591696875</v>
      </c>
      <c r="C2386" s="5" t="s">
        <v>70</v>
      </c>
      <c r="D2386" s="15">
        <v>45143508334</v>
      </c>
      <c r="E2386" s="5" t="s">
        <v>83</v>
      </c>
      <c r="H2386" s="9">
        <v>1440.03</v>
      </c>
      <c r="I2386" s="5" t="s">
        <v>28</v>
      </c>
      <c r="J2386" s="5" t="s">
        <v>91</v>
      </c>
    </row>
    <row r="2387" spans="1:10">
      <c r="A2387" s="5" t="s">
        <v>1102</v>
      </c>
      <c r="B2387" s="6">
        <v>44957.9591696875</v>
      </c>
      <c r="C2387" s="5" t="s">
        <v>70</v>
      </c>
      <c r="D2387" s="15">
        <v>52416802520</v>
      </c>
      <c r="E2387" s="5" t="s">
        <v>83</v>
      </c>
      <c r="H2387" s="9">
        <v>2799.8</v>
      </c>
      <c r="I2387" s="5" t="s">
        <v>28</v>
      </c>
      <c r="J2387" s="5" t="s">
        <v>91</v>
      </c>
    </row>
    <row r="2388" spans="1:10">
      <c r="A2388" s="5" t="s">
        <v>1102</v>
      </c>
      <c r="B2388" s="6">
        <v>44957.9591696875</v>
      </c>
      <c r="C2388" s="5" t="s">
        <v>70</v>
      </c>
      <c r="D2388" s="15">
        <v>52516764915</v>
      </c>
      <c r="E2388" s="5" t="s">
        <v>83</v>
      </c>
      <c r="H2388" s="9">
        <v>3360</v>
      </c>
      <c r="I2388" s="5" t="s">
        <v>28</v>
      </c>
      <c r="J2388" s="5" t="s">
        <v>91</v>
      </c>
    </row>
    <row r="2389" spans="1:10">
      <c r="A2389" s="5" t="s">
        <v>1102</v>
      </c>
      <c r="B2389" s="6">
        <v>44957.9591696875</v>
      </c>
      <c r="C2389" s="5" t="s">
        <v>70</v>
      </c>
      <c r="D2389" s="15">
        <v>45123272718</v>
      </c>
      <c r="E2389" s="5" t="s">
        <v>83</v>
      </c>
      <c r="H2389" s="9">
        <v>187.2</v>
      </c>
      <c r="I2389" s="5" t="s">
        <v>28</v>
      </c>
      <c r="J2389" s="5" t="s">
        <v>91</v>
      </c>
    </row>
    <row r="2390" spans="1:10">
      <c r="A2390" s="5" t="s">
        <v>1102</v>
      </c>
      <c r="B2390" s="6">
        <v>44957.9591696875</v>
      </c>
      <c r="C2390" s="5" t="s">
        <v>70</v>
      </c>
      <c r="D2390" s="15">
        <v>45113289186</v>
      </c>
      <c r="E2390" s="5" t="s">
        <v>83</v>
      </c>
      <c r="H2390" s="9">
        <v>575.76</v>
      </c>
      <c r="I2390" s="5" t="s">
        <v>28</v>
      </c>
      <c r="J2390" s="5" t="s">
        <v>91</v>
      </c>
    </row>
    <row r="2391" spans="1:10">
      <c r="A2391" s="5" t="s">
        <v>1102</v>
      </c>
      <c r="B2391" s="6">
        <v>44957.9591696875</v>
      </c>
      <c r="C2391" s="5" t="s">
        <v>70</v>
      </c>
      <c r="D2391" s="15">
        <v>45173201889</v>
      </c>
      <c r="E2391" s="5" t="s">
        <v>83</v>
      </c>
      <c r="H2391" s="9">
        <v>587.54</v>
      </c>
      <c r="I2391" s="5" t="s">
        <v>28</v>
      </c>
      <c r="J2391" s="5" t="s">
        <v>91</v>
      </c>
    </row>
    <row r="2392" spans="1:10">
      <c r="A2392" s="5" t="s">
        <v>1102</v>
      </c>
      <c r="B2392" s="6">
        <v>44957.9591696875</v>
      </c>
      <c r="C2392" s="5" t="s">
        <v>70</v>
      </c>
      <c r="D2392" s="15">
        <v>45153135312</v>
      </c>
      <c r="E2392" s="5" t="s">
        <v>83</v>
      </c>
      <c r="H2392" s="9">
        <v>324.23</v>
      </c>
      <c r="I2392" s="5" t="s">
        <v>28</v>
      </c>
      <c r="J2392" s="5" t="s">
        <v>91</v>
      </c>
    </row>
    <row r="2393" spans="1:10">
      <c r="A2393" s="5" t="s">
        <v>1102</v>
      </c>
      <c r="B2393" s="6">
        <v>44957.9591696875</v>
      </c>
      <c r="C2393" s="5" t="s">
        <v>70</v>
      </c>
      <c r="D2393" s="15">
        <v>45163229679</v>
      </c>
      <c r="E2393" s="5" t="s">
        <v>83</v>
      </c>
      <c r="H2393" s="9">
        <v>65.459999999999994</v>
      </c>
      <c r="I2393" s="5" t="s">
        <v>28</v>
      </c>
      <c r="J2393" s="5" t="s">
        <v>91</v>
      </c>
    </row>
    <row r="2394" spans="1:10">
      <c r="A2394" s="5" t="s">
        <v>1102</v>
      </c>
      <c r="B2394" s="6">
        <v>44957.9591696875</v>
      </c>
      <c r="C2394" s="5" t="s">
        <v>70</v>
      </c>
      <c r="D2394" s="7">
        <v>683230</v>
      </c>
      <c r="E2394" s="5" t="s">
        <v>88</v>
      </c>
      <c r="H2394" s="9">
        <v>2716.28</v>
      </c>
      <c r="I2394" s="5" t="s">
        <v>28</v>
      </c>
      <c r="J2394" s="5" t="s">
        <v>80</v>
      </c>
    </row>
    <row r="2395" spans="1:10">
      <c r="A2395" s="5" t="s">
        <v>1102</v>
      </c>
      <c r="B2395" s="6">
        <v>44957.9591696875</v>
      </c>
      <c r="C2395" s="5" t="s">
        <v>70</v>
      </c>
      <c r="D2395" s="15">
        <v>45173202177</v>
      </c>
      <c r="E2395" s="5" t="s">
        <v>83</v>
      </c>
      <c r="H2395" s="9">
        <v>10000</v>
      </c>
      <c r="I2395" s="5" t="s">
        <v>28</v>
      </c>
      <c r="J2395" s="5" t="s">
        <v>87</v>
      </c>
    </row>
    <row r="2396" spans="1:10">
      <c r="A2396" s="5" t="s">
        <v>1102</v>
      </c>
      <c r="B2396" s="6">
        <v>44957.9591696875</v>
      </c>
      <c r="C2396" s="5" t="s">
        <v>70</v>
      </c>
      <c r="D2396" s="7">
        <v>210642</v>
      </c>
      <c r="E2396" s="5" t="s">
        <v>88</v>
      </c>
      <c r="H2396" s="9">
        <v>337144</v>
      </c>
      <c r="I2396" s="5" t="s">
        <v>28</v>
      </c>
      <c r="J2396" s="5" t="s">
        <v>87</v>
      </c>
    </row>
    <row r="2397" spans="1:10">
      <c r="A2397" s="5" t="s">
        <v>1102</v>
      </c>
      <c r="B2397" s="6">
        <v>44957.9591696875</v>
      </c>
      <c r="C2397" s="5" t="s">
        <v>70</v>
      </c>
      <c r="D2397" s="7">
        <v>210607</v>
      </c>
      <c r="E2397" s="5" t="s">
        <v>93</v>
      </c>
      <c r="H2397" s="9">
        <v>62083.199999999997</v>
      </c>
      <c r="I2397" s="5" t="s">
        <v>28</v>
      </c>
      <c r="J2397" s="5" t="s">
        <v>87</v>
      </c>
    </row>
    <row r="2398" spans="1:10">
      <c r="A2398" s="5" t="s">
        <v>1103</v>
      </c>
      <c r="B2398" s="6">
        <v>44957.9591696875</v>
      </c>
      <c r="C2398" s="5" t="s">
        <v>82</v>
      </c>
      <c r="D2398" s="7"/>
      <c r="E2398" s="8"/>
      <c r="F2398" s="9">
        <v>8945.9</v>
      </c>
      <c r="I2398" s="10" t="s">
        <v>9</v>
      </c>
      <c r="J2398" s="8" t="s">
        <v>100</v>
      </c>
    </row>
    <row r="2399" spans="1:10">
      <c r="A2399" s="5" t="s">
        <v>1102</v>
      </c>
      <c r="B2399" s="6">
        <v>44957.9591696875</v>
      </c>
      <c r="C2399" s="5" t="s">
        <v>70</v>
      </c>
      <c r="D2399" s="7"/>
      <c r="E2399" s="8"/>
      <c r="F2399" s="9">
        <v>7330.2</v>
      </c>
      <c r="I2399" s="10" t="s">
        <v>9</v>
      </c>
      <c r="J2399" s="8" t="s">
        <v>236</v>
      </c>
    </row>
    <row r="2400" spans="1:10">
      <c r="A2400" s="5" t="s">
        <v>1102</v>
      </c>
      <c r="B2400" s="6">
        <v>44957.9591696875</v>
      </c>
      <c r="C2400" s="5" t="s">
        <v>70</v>
      </c>
      <c r="D2400" s="7"/>
      <c r="E2400" s="8"/>
      <c r="F2400" s="9">
        <v>177824.7</v>
      </c>
      <c r="I2400" s="10" t="s">
        <v>9</v>
      </c>
      <c r="J2400" s="8" t="s">
        <v>92</v>
      </c>
    </row>
    <row r="2401" spans="1:10">
      <c r="A2401" s="5" t="s">
        <v>1102</v>
      </c>
      <c r="B2401" s="6">
        <v>44957.9591696875</v>
      </c>
      <c r="C2401" s="5" t="s">
        <v>70</v>
      </c>
      <c r="D2401" s="7"/>
      <c r="E2401" s="8"/>
      <c r="F2401" s="9">
        <v>0.2</v>
      </c>
      <c r="I2401" s="10" t="s">
        <v>9</v>
      </c>
      <c r="J2401" s="8" t="s">
        <v>84</v>
      </c>
    </row>
    <row r="2402" spans="1:10">
      <c r="A2402" s="5" t="s">
        <v>1102</v>
      </c>
      <c r="B2402" s="6">
        <v>44957.9591696875</v>
      </c>
      <c r="C2402" s="5" t="s">
        <v>70</v>
      </c>
      <c r="D2402" s="7"/>
      <c r="E2402" s="8"/>
      <c r="F2402" s="9">
        <v>27981.7</v>
      </c>
      <c r="I2402" s="10" t="s">
        <v>9</v>
      </c>
      <c r="J2402" s="8" t="s">
        <v>956</v>
      </c>
    </row>
    <row r="2403" spans="1:10">
      <c r="A2403" s="5" t="s">
        <v>1102</v>
      </c>
      <c r="B2403" s="6">
        <v>44957.9591696875</v>
      </c>
      <c r="C2403" s="5" t="s">
        <v>70</v>
      </c>
      <c r="D2403" s="7"/>
      <c r="E2403" s="8"/>
      <c r="F2403" s="9">
        <v>9406.2000000000007</v>
      </c>
      <c r="I2403" s="10" t="s">
        <v>9</v>
      </c>
      <c r="J2403" s="8" t="s">
        <v>71</v>
      </c>
    </row>
    <row r="2404" spans="1:10">
      <c r="A2404" s="5" t="s">
        <v>1102</v>
      </c>
      <c r="B2404" s="6">
        <v>44957.9591696875</v>
      </c>
      <c r="C2404" s="5" t="s">
        <v>70</v>
      </c>
      <c r="D2404" s="7"/>
      <c r="E2404" s="8"/>
      <c r="F2404" s="9">
        <v>28028.2</v>
      </c>
      <c r="I2404" s="10" t="s">
        <v>9</v>
      </c>
      <c r="J2404" s="5" t="s">
        <v>72</v>
      </c>
    </row>
    <row r="2405" spans="1:10">
      <c r="A2405" s="5" t="s">
        <v>1102</v>
      </c>
      <c r="B2405" s="6">
        <v>44957.9591696875</v>
      </c>
      <c r="C2405" s="5" t="s">
        <v>70</v>
      </c>
      <c r="D2405" s="7"/>
      <c r="E2405" s="8"/>
      <c r="F2405" s="9">
        <v>2408.5</v>
      </c>
      <c r="I2405" s="10" t="s">
        <v>9</v>
      </c>
      <c r="J2405" s="5" t="s">
        <v>96</v>
      </c>
    </row>
    <row r="2406" spans="1:10">
      <c r="A2406" s="5" t="s">
        <v>1102</v>
      </c>
      <c r="B2406" s="6">
        <v>44957.9591696875</v>
      </c>
      <c r="C2406" s="5" t="s">
        <v>70</v>
      </c>
      <c r="D2406" s="7"/>
      <c r="E2406" s="8"/>
      <c r="F2406" s="9">
        <v>11953.6</v>
      </c>
      <c r="I2406" s="10" t="s">
        <v>9</v>
      </c>
      <c r="J2406" s="8" t="s">
        <v>97</v>
      </c>
    </row>
    <row r="2407" spans="1:10">
      <c r="A2407" s="5" t="s">
        <v>1102</v>
      </c>
      <c r="B2407" s="6">
        <v>44957.9591696875</v>
      </c>
      <c r="C2407" s="5" t="s">
        <v>70</v>
      </c>
      <c r="D2407" s="7"/>
      <c r="E2407" s="8"/>
      <c r="F2407" s="9">
        <v>5234.7</v>
      </c>
      <c r="I2407" s="10" t="s">
        <v>9</v>
      </c>
      <c r="J2407" s="5" t="s">
        <v>98</v>
      </c>
    </row>
    <row r="2408" spans="1:10">
      <c r="A2408" s="5" t="s">
        <v>1102</v>
      </c>
      <c r="B2408" s="6">
        <v>44957.9591696875</v>
      </c>
      <c r="C2408" s="5" t="s">
        <v>70</v>
      </c>
      <c r="D2408" s="7"/>
      <c r="E2408" s="8"/>
      <c r="F2408" s="9">
        <v>27556.7</v>
      </c>
      <c r="I2408" s="10" t="s">
        <v>9</v>
      </c>
      <c r="J2408" s="8" t="s">
        <v>237</v>
      </c>
    </row>
    <row r="2409" spans="1:10">
      <c r="A2409" s="5" t="s">
        <v>1102</v>
      </c>
      <c r="B2409" s="6">
        <v>44957.9591696875</v>
      </c>
      <c r="C2409" s="5" t="s">
        <v>70</v>
      </c>
      <c r="D2409" s="7"/>
      <c r="E2409" s="8"/>
      <c r="F2409" s="9">
        <v>6573.6</v>
      </c>
      <c r="I2409" s="10" t="s">
        <v>9</v>
      </c>
      <c r="J2409" s="5" t="s">
        <v>80</v>
      </c>
    </row>
    <row r="2410" spans="1:10">
      <c r="A2410" s="5" t="s">
        <v>1102</v>
      </c>
      <c r="B2410" s="6">
        <v>44957.9591696875</v>
      </c>
      <c r="C2410" s="5" t="s">
        <v>70</v>
      </c>
      <c r="D2410" s="7"/>
      <c r="E2410" s="8"/>
      <c r="F2410" s="9">
        <v>1987.7</v>
      </c>
      <c r="I2410" s="10" t="s">
        <v>9</v>
      </c>
      <c r="J2410" s="8" t="s">
        <v>73</v>
      </c>
    </row>
    <row r="2411" spans="1:10">
      <c r="A2411" s="5" t="s">
        <v>1102</v>
      </c>
      <c r="B2411" s="6">
        <v>44957.9591696875</v>
      </c>
      <c r="C2411" s="5" t="s">
        <v>70</v>
      </c>
      <c r="D2411" s="7"/>
      <c r="E2411" s="8"/>
      <c r="F2411" s="9">
        <v>3317.4</v>
      </c>
      <c r="I2411" s="10" t="s">
        <v>9</v>
      </c>
      <c r="J2411" s="8" t="s">
        <v>74</v>
      </c>
    </row>
    <row r="2412" spans="1:10">
      <c r="A2412" s="5" t="s">
        <v>1102</v>
      </c>
      <c r="B2412" s="6">
        <v>44957.9591696875</v>
      </c>
      <c r="C2412" s="5" t="s">
        <v>70</v>
      </c>
      <c r="D2412" s="7"/>
      <c r="E2412" s="8"/>
      <c r="F2412" s="9">
        <v>2763.3</v>
      </c>
      <c r="I2412" s="10" t="s">
        <v>9</v>
      </c>
      <c r="J2412" s="8" t="s">
        <v>75</v>
      </c>
    </row>
    <row r="2413" spans="1:10">
      <c r="A2413" s="5" t="s">
        <v>1102</v>
      </c>
      <c r="B2413" s="6">
        <v>44957.9591696875</v>
      </c>
      <c r="C2413" s="5" t="s">
        <v>70</v>
      </c>
      <c r="D2413" s="7"/>
      <c r="E2413" s="8"/>
      <c r="F2413" s="9">
        <v>23765.8</v>
      </c>
      <c r="I2413" s="10" t="s">
        <v>9</v>
      </c>
      <c r="J2413" s="8" t="s">
        <v>99</v>
      </c>
    </row>
    <row r="2414" spans="1:10">
      <c r="A2414" s="5" t="s">
        <v>1102</v>
      </c>
      <c r="B2414" s="6">
        <v>44957.9591696875</v>
      </c>
      <c r="C2414" s="5" t="s">
        <v>70</v>
      </c>
      <c r="D2414" s="7"/>
      <c r="E2414" s="8"/>
      <c r="F2414" s="9">
        <v>2360.5</v>
      </c>
      <c r="I2414" s="10" t="s">
        <v>9</v>
      </c>
      <c r="J2414" s="8" t="s">
        <v>94</v>
      </c>
    </row>
    <row r="2415" spans="1:10">
      <c r="A2415" s="5" t="s">
        <v>1102</v>
      </c>
      <c r="B2415" s="6">
        <v>44957.9591696875</v>
      </c>
      <c r="C2415" s="5" t="s">
        <v>70</v>
      </c>
      <c r="D2415" s="7"/>
      <c r="E2415" s="8"/>
      <c r="F2415" s="9">
        <v>15224.3</v>
      </c>
      <c r="I2415" s="10" t="s">
        <v>9</v>
      </c>
      <c r="J2415" s="8" t="s">
        <v>240</v>
      </c>
    </row>
    <row r="2416" spans="1:10">
      <c r="A2416" s="5" t="s">
        <v>1102</v>
      </c>
      <c r="B2416" s="6">
        <v>44957.9591696875</v>
      </c>
      <c r="C2416" s="5" t="s">
        <v>70</v>
      </c>
      <c r="D2416" s="7"/>
      <c r="E2416" s="8"/>
      <c r="F2416" s="9">
        <v>8315.2000000000007</v>
      </c>
      <c r="I2416" s="10" t="s">
        <v>9</v>
      </c>
      <c r="J2416" s="8" t="s">
        <v>76</v>
      </c>
    </row>
    <row r="2417" spans="1:10">
      <c r="A2417" s="5" t="s">
        <v>1102</v>
      </c>
      <c r="B2417" s="6">
        <v>44957.9591696875</v>
      </c>
      <c r="C2417" s="5" t="s">
        <v>70</v>
      </c>
      <c r="D2417" s="7"/>
      <c r="E2417" s="8"/>
      <c r="F2417" s="9">
        <v>6669.6</v>
      </c>
      <c r="I2417" s="10" t="s">
        <v>9</v>
      </c>
      <c r="J2417" s="8" t="s">
        <v>101</v>
      </c>
    </row>
    <row r="2418" spans="1:10">
      <c r="A2418" s="5" t="s">
        <v>1102</v>
      </c>
      <c r="B2418" s="6">
        <v>44957.9591696875</v>
      </c>
      <c r="C2418" s="5" t="s">
        <v>70</v>
      </c>
      <c r="D2418" s="7"/>
      <c r="E2418" s="8"/>
      <c r="F2418" s="9">
        <v>4511.7</v>
      </c>
      <c r="I2418" s="10" t="s">
        <v>9</v>
      </c>
      <c r="J2418" s="8" t="s">
        <v>102</v>
      </c>
    </row>
    <row r="2419" spans="1:10">
      <c r="A2419" s="5" t="s">
        <v>1102</v>
      </c>
      <c r="B2419" s="6">
        <v>44957.9591696875</v>
      </c>
      <c r="C2419" s="5" t="s">
        <v>70</v>
      </c>
      <c r="D2419" s="7"/>
      <c r="E2419" s="8"/>
      <c r="F2419" s="9">
        <v>97468.7</v>
      </c>
      <c r="I2419" s="10" t="s">
        <v>9</v>
      </c>
      <c r="J2419" s="8" t="s">
        <v>78</v>
      </c>
    </row>
    <row r="2420" spans="1:10">
      <c r="A2420" s="5" t="s">
        <v>1102</v>
      </c>
      <c r="B2420" s="6">
        <v>44957.9591696875</v>
      </c>
      <c r="C2420" s="5" t="s">
        <v>70</v>
      </c>
      <c r="D2420" s="7"/>
      <c r="E2420" s="8"/>
      <c r="F2420" s="9">
        <v>15817.8</v>
      </c>
      <c r="I2420" s="10" t="s">
        <v>9</v>
      </c>
      <c r="J2420" s="8" t="s">
        <v>103</v>
      </c>
    </row>
    <row r="2421" spans="1:10">
      <c r="A2421" s="5" t="s">
        <v>1102</v>
      </c>
      <c r="B2421" s="6">
        <v>44957.9591696875</v>
      </c>
      <c r="C2421" s="5" t="s">
        <v>70</v>
      </c>
      <c r="D2421" s="7"/>
      <c r="E2421" s="8"/>
      <c r="F2421" s="9">
        <v>15081.6</v>
      </c>
      <c r="I2421" s="10" t="s">
        <v>9</v>
      </c>
      <c r="J2421" s="8" t="s">
        <v>104</v>
      </c>
    </row>
    <row r="2422" spans="1:10">
      <c r="A2422" s="5" t="s">
        <v>1102</v>
      </c>
      <c r="B2422" s="6">
        <v>44957.9591696875</v>
      </c>
      <c r="C2422" s="5" t="s">
        <v>70</v>
      </c>
      <c r="D2422" s="7"/>
      <c r="E2422" s="8"/>
      <c r="F2422" s="9">
        <v>5649</v>
      </c>
      <c r="I2422" s="10" t="s">
        <v>9</v>
      </c>
      <c r="J2422" s="8" t="s">
        <v>385</v>
      </c>
    </row>
    <row r="2423" spans="1:10">
      <c r="A2423" s="5" t="s">
        <v>1102</v>
      </c>
      <c r="B2423" s="6">
        <v>44957.9591696875</v>
      </c>
      <c r="C2423" s="5" t="s">
        <v>70</v>
      </c>
      <c r="D2423" s="7"/>
      <c r="E2423" s="8"/>
      <c r="F2423" s="9">
        <v>16577.3</v>
      </c>
      <c r="I2423" s="10" t="s">
        <v>9</v>
      </c>
      <c r="J2423" s="8" t="s">
        <v>106</v>
      </c>
    </row>
    <row r="2424" spans="1:10">
      <c r="A2424" s="5" t="s">
        <v>1102</v>
      </c>
      <c r="B2424" s="6">
        <v>44957.9591696875</v>
      </c>
      <c r="C2424" s="5" t="s">
        <v>70</v>
      </c>
      <c r="D2424" s="7"/>
      <c r="E2424" s="8"/>
      <c r="F2424" s="9">
        <v>43790</v>
      </c>
      <c r="I2424" s="10" t="s">
        <v>9</v>
      </c>
      <c r="J2424" s="8" t="s">
        <v>107</v>
      </c>
    </row>
    <row r="2425" spans="1:10">
      <c r="A2425" s="11" t="s">
        <v>22</v>
      </c>
      <c r="B2425" s="3"/>
      <c r="C2425" s="3"/>
      <c r="D2425" s="19">
        <f>505665.34+73810.8</f>
        <v>579476.14</v>
      </c>
      <c r="E2425" s="8"/>
      <c r="F2425" s="37">
        <f>SUM(F2215:G2424)</f>
        <v>579476.14</v>
      </c>
      <c r="G2425" s="9"/>
      <c r="I2425" s="10"/>
      <c r="J2425" s="5"/>
    </row>
    <row r="2426" spans="1:10">
      <c r="A2426" s="13" t="s">
        <v>23</v>
      </c>
      <c r="B2426" s="13" t="s">
        <v>24</v>
      </c>
      <c r="C2426" s="13" t="s">
        <v>25</v>
      </c>
      <c r="D2426" s="7"/>
      <c r="E2426" s="8"/>
      <c r="G2426" s="9"/>
      <c r="I2426" s="10"/>
      <c r="J2426" s="5"/>
    </row>
    <row r="2427" spans="1:10" ht="15.75">
      <c r="D2427" s="14">
        <v>112695346</v>
      </c>
    </row>
    <row r="2428" spans="1:10" ht="15.75">
      <c r="D2428" s="14">
        <v>112695396</v>
      </c>
    </row>
    <row r="2430" spans="1:10">
      <c r="A2430" s="1" t="s">
        <v>0</v>
      </c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1:10">
      <c r="A2431" s="3" t="s">
        <v>1131</v>
      </c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1:10">
      <c r="A2432" s="95" t="s">
        <v>0</v>
      </c>
      <c r="B2432" s="95" t="s">
        <v>2</v>
      </c>
      <c r="C2432" s="95" t="s">
        <v>3</v>
      </c>
      <c r="D2432" s="95" t="s">
        <v>4</v>
      </c>
      <c r="E2432" s="95" t="s">
        <v>5</v>
      </c>
      <c r="F2432" s="97" t="s">
        <v>6</v>
      </c>
      <c r="G2432" s="98"/>
      <c r="H2432" s="99"/>
      <c r="I2432" s="95" t="s">
        <v>7</v>
      </c>
      <c r="J2432" s="95" t="s">
        <v>8</v>
      </c>
    </row>
    <row r="2433" spans="1:10">
      <c r="A2433" s="96"/>
      <c r="B2433" s="96"/>
      <c r="C2433" s="96"/>
      <c r="D2433" s="96"/>
      <c r="E2433" s="96"/>
      <c r="F2433" s="4" t="s">
        <v>9</v>
      </c>
      <c r="G2433" s="4" t="s">
        <v>10</v>
      </c>
      <c r="H2433" s="4" t="s">
        <v>11</v>
      </c>
      <c r="I2433" s="96"/>
      <c r="J2433" s="96"/>
    </row>
    <row r="2434" spans="1:10">
      <c r="A2434" s="5" t="s">
        <v>1137</v>
      </c>
      <c r="B2434" s="6">
        <v>44958.843877997686</v>
      </c>
      <c r="C2434" s="5" t="s">
        <v>70</v>
      </c>
      <c r="D2434" s="7"/>
      <c r="E2434" s="8"/>
      <c r="G2434" s="9">
        <v>8832.7000000000007</v>
      </c>
      <c r="I2434" s="10" t="s">
        <v>10</v>
      </c>
      <c r="J2434" s="5" t="s">
        <v>80</v>
      </c>
    </row>
    <row r="2435" spans="1:10">
      <c r="A2435" s="5" t="s">
        <v>1137</v>
      </c>
      <c r="B2435" s="6">
        <v>44958.843877997686</v>
      </c>
      <c r="C2435" s="5" t="s">
        <v>70</v>
      </c>
      <c r="D2435" s="15">
        <v>45123274660</v>
      </c>
      <c r="E2435" s="5" t="s">
        <v>83</v>
      </c>
      <c r="H2435" s="9">
        <v>251.62</v>
      </c>
      <c r="I2435" s="5" t="s">
        <v>28</v>
      </c>
      <c r="J2435" s="5" t="s">
        <v>80</v>
      </c>
    </row>
    <row r="2436" spans="1:10">
      <c r="A2436" s="5" t="s">
        <v>1137</v>
      </c>
      <c r="B2436" s="6">
        <v>44958.843877997686</v>
      </c>
      <c r="C2436" s="5" t="s">
        <v>70</v>
      </c>
      <c r="D2436" s="15">
        <v>45173203397</v>
      </c>
      <c r="E2436" s="5" t="s">
        <v>83</v>
      </c>
      <c r="H2436" s="9">
        <v>721.62</v>
      </c>
      <c r="I2436" s="5" t="s">
        <v>28</v>
      </c>
      <c r="J2436" s="5" t="s">
        <v>80</v>
      </c>
    </row>
    <row r="2437" spans="1:10">
      <c r="A2437" s="5" t="s">
        <v>1137</v>
      </c>
      <c r="B2437" s="6">
        <v>44958.843877997686</v>
      </c>
      <c r="C2437" s="5" t="s">
        <v>70</v>
      </c>
      <c r="D2437" s="15">
        <v>45123274625</v>
      </c>
      <c r="E2437" s="5" t="s">
        <v>83</v>
      </c>
      <c r="H2437" s="9">
        <v>793.8</v>
      </c>
      <c r="I2437" s="5" t="s">
        <v>28</v>
      </c>
      <c r="J2437" s="5" t="s">
        <v>80</v>
      </c>
    </row>
    <row r="2438" spans="1:10">
      <c r="A2438" s="5" t="s">
        <v>1137</v>
      </c>
      <c r="B2438" s="6">
        <v>44958.843877997686</v>
      </c>
      <c r="C2438" s="5" t="s">
        <v>70</v>
      </c>
      <c r="D2438" s="15">
        <v>45113291011</v>
      </c>
      <c r="E2438" s="5" t="s">
        <v>83</v>
      </c>
      <c r="H2438" s="9">
        <v>11585.52</v>
      </c>
      <c r="I2438" s="5" t="s">
        <v>28</v>
      </c>
      <c r="J2438" s="5" t="s">
        <v>80</v>
      </c>
    </row>
    <row r="2439" spans="1:10">
      <c r="A2439" s="5" t="s">
        <v>1137</v>
      </c>
      <c r="B2439" s="6">
        <v>44958.843877997686</v>
      </c>
      <c r="C2439" s="5" t="s">
        <v>70</v>
      </c>
      <c r="D2439" s="15">
        <v>45133143631</v>
      </c>
      <c r="E2439" s="5" t="s">
        <v>83</v>
      </c>
      <c r="H2439" s="9">
        <v>360</v>
      </c>
      <c r="I2439" s="5" t="s">
        <v>28</v>
      </c>
      <c r="J2439" s="5" t="s">
        <v>80</v>
      </c>
    </row>
    <row r="2440" spans="1:10">
      <c r="A2440" s="5" t="s">
        <v>1137</v>
      </c>
      <c r="B2440" s="6">
        <v>44958.843877997686</v>
      </c>
      <c r="C2440" s="5" t="s">
        <v>70</v>
      </c>
      <c r="D2440" s="15">
        <v>51317429044</v>
      </c>
      <c r="E2440" s="5" t="s">
        <v>83</v>
      </c>
      <c r="H2440" s="9">
        <v>1048</v>
      </c>
      <c r="I2440" s="5" t="s">
        <v>28</v>
      </c>
      <c r="J2440" s="5" t="s">
        <v>80</v>
      </c>
    </row>
    <row r="2441" spans="1:10">
      <c r="A2441" s="5" t="s">
        <v>1137</v>
      </c>
      <c r="B2441" s="6">
        <v>44958.843877997686</v>
      </c>
      <c r="C2441" s="5" t="s">
        <v>70</v>
      </c>
      <c r="D2441" s="15">
        <v>45123274812</v>
      </c>
      <c r="E2441" s="5" t="s">
        <v>83</v>
      </c>
      <c r="H2441" s="9">
        <v>1924.76</v>
      </c>
      <c r="I2441" s="5" t="s">
        <v>28</v>
      </c>
      <c r="J2441" s="8" t="s">
        <v>84</v>
      </c>
    </row>
    <row r="2442" spans="1:10">
      <c r="A2442" s="5" t="s">
        <v>1137</v>
      </c>
      <c r="B2442" s="6">
        <v>44958.843877997686</v>
      </c>
      <c r="C2442" s="5" t="s">
        <v>70</v>
      </c>
      <c r="D2442" s="7">
        <v>398101</v>
      </c>
      <c r="E2442" s="5" t="s">
        <v>89</v>
      </c>
      <c r="H2442" s="9">
        <v>2000</v>
      </c>
      <c r="I2442" s="5" t="s">
        <v>28</v>
      </c>
      <c r="J2442" s="8" t="s">
        <v>92</v>
      </c>
    </row>
    <row r="2443" spans="1:10">
      <c r="A2443" s="5" t="s">
        <v>1137</v>
      </c>
      <c r="B2443" s="6">
        <v>44958.843877997686</v>
      </c>
      <c r="C2443" s="5" t="s">
        <v>70</v>
      </c>
      <c r="D2443" s="15">
        <v>297501005900017</v>
      </c>
      <c r="E2443" s="5" t="s">
        <v>85</v>
      </c>
      <c r="H2443" s="9">
        <v>57246.8</v>
      </c>
      <c r="I2443" s="5" t="s">
        <v>28</v>
      </c>
      <c r="J2443" s="5" t="s">
        <v>86</v>
      </c>
    </row>
    <row r="2444" spans="1:10">
      <c r="A2444" s="5" t="s">
        <v>1137</v>
      </c>
      <c r="B2444" s="6">
        <v>44958.843877997686</v>
      </c>
      <c r="C2444" s="5" t="s">
        <v>70</v>
      </c>
      <c r="D2444" s="15">
        <v>295401006880027</v>
      </c>
      <c r="E2444" s="5" t="s">
        <v>85</v>
      </c>
      <c r="H2444" s="9">
        <v>37918.03</v>
      </c>
      <c r="I2444" s="5" t="s">
        <v>28</v>
      </c>
      <c r="J2444" s="8" t="s">
        <v>92</v>
      </c>
    </row>
    <row r="2445" spans="1:10">
      <c r="A2445" s="5" t="s">
        <v>1137</v>
      </c>
      <c r="B2445" s="6">
        <v>44958.843877997686</v>
      </c>
      <c r="C2445" s="5" t="s">
        <v>70</v>
      </c>
      <c r="D2445" s="15">
        <v>45133144532</v>
      </c>
      <c r="E2445" s="5" t="s">
        <v>83</v>
      </c>
      <c r="H2445" s="9">
        <v>2000</v>
      </c>
      <c r="I2445" s="5" t="s">
        <v>28</v>
      </c>
      <c r="J2445" s="5" t="s">
        <v>87</v>
      </c>
    </row>
    <row r="2446" spans="1:10">
      <c r="A2446" s="5" t="s">
        <v>1137</v>
      </c>
      <c r="B2446" s="6">
        <v>44958.843877997686</v>
      </c>
      <c r="C2446" s="5" t="s">
        <v>70</v>
      </c>
      <c r="D2446" s="7">
        <v>172952</v>
      </c>
      <c r="E2446" s="5" t="s">
        <v>88</v>
      </c>
      <c r="H2446" s="9">
        <v>191036.3</v>
      </c>
      <c r="I2446" s="5" t="s">
        <v>28</v>
      </c>
      <c r="J2446" s="5" t="s">
        <v>87</v>
      </c>
    </row>
    <row r="2447" spans="1:10">
      <c r="A2447" s="5" t="s">
        <v>1138</v>
      </c>
      <c r="B2447" s="6">
        <v>44958.843877997686</v>
      </c>
      <c r="C2447" s="5" t="s">
        <v>82</v>
      </c>
      <c r="D2447" s="7"/>
      <c r="E2447" s="8"/>
      <c r="F2447" s="9">
        <v>15611.2</v>
      </c>
      <c r="I2447" s="10" t="s">
        <v>9</v>
      </c>
      <c r="J2447" s="5" t="s">
        <v>72</v>
      </c>
    </row>
    <row r="2448" spans="1:10">
      <c r="A2448" s="5" t="s">
        <v>1137</v>
      </c>
      <c r="B2448" s="6">
        <v>44958.843877997686</v>
      </c>
      <c r="C2448" s="5" t="s">
        <v>70</v>
      </c>
      <c r="D2448" s="7"/>
      <c r="E2448" s="8"/>
      <c r="F2448" s="9">
        <v>31279.1</v>
      </c>
      <c r="I2448" s="10" t="s">
        <v>9</v>
      </c>
      <c r="J2448" s="8" t="s">
        <v>236</v>
      </c>
    </row>
    <row r="2449" spans="1:10">
      <c r="A2449" s="5" t="s">
        <v>1137</v>
      </c>
      <c r="B2449" s="6">
        <v>44958.843877997686</v>
      </c>
      <c r="C2449" s="5" t="s">
        <v>70</v>
      </c>
      <c r="D2449" s="7"/>
      <c r="E2449" s="8"/>
      <c r="F2449" s="9">
        <v>17577.599999999999</v>
      </c>
      <c r="I2449" s="10" t="s">
        <v>9</v>
      </c>
      <c r="J2449" s="8" t="s">
        <v>71</v>
      </c>
    </row>
    <row r="2450" spans="1:10">
      <c r="A2450" s="5" t="s">
        <v>1137</v>
      </c>
      <c r="B2450" s="6">
        <v>44958.843877997686</v>
      </c>
      <c r="C2450" s="5" t="s">
        <v>70</v>
      </c>
      <c r="D2450" s="7"/>
      <c r="E2450" s="8"/>
      <c r="F2450" s="9">
        <v>9166.7999999999993</v>
      </c>
      <c r="I2450" s="10" t="s">
        <v>9</v>
      </c>
      <c r="J2450" s="8" t="s">
        <v>97</v>
      </c>
    </row>
    <row r="2451" spans="1:10">
      <c r="A2451" s="5" t="s">
        <v>1137</v>
      </c>
      <c r="B2451" s="6">
        <v>44958.843877997686</v>
      </c>
      <c r="C2451" s="5" t="s">
        <v>70</v>
      </c>
      <c r="D2451" s="7"/>
      <c r="E2451" s="8"/>
      <c r="F2451" s="9">
        <v>2091</v>
      </c>
      <c r="I2451" s="10" t="s">
        <v>9</v>
      </c>
      <c r="J2451" s="5" t="s">
        <v>98</v>
      </c>
    </row>
    <row r="2452" spans="1:10">
      <c r="A2452" s="5" t="s">
        <v>1137</v>
      </c>
      <c r="B2452" s="6">
        <v>44958.843877997686</v>
      </c>
      <c r="C2452" s="5" t="s">
        <v>70</v>
      </c>
      <c r="D2452" s="7"/>
      <c r="E2452" s="8"/>
      <c r="F2452" s="9">
        <v>37792.1</v>
      </c>
      <c r="I2452" s="10" t="s">
        <v>9</v>
      </c>
      <c r="J2452" s="8" t="s">
        <v>237</v>
      </c>
    </row>
    <row r="2453" spans="1:10">
      <c r="A2453" s="5" t="s">
        <v>1137</v>
      </c>
      <c r="B2453" s="6">
        <v>44958.843877997686</v>
      </c>
      <c r="C2453" s="5" t="s">
        <v>70</v>
      </c>
      <c r="D2453" s="7"/>
      <c r="E2453" s="8"/>
      <c r="F2453" s="9">
        <v>164.2</v>
      </c>
      <c r="I2453" s="10" t="s">
        <v>9</v>
      </c>
      <c r="J2453" s="8" t="s">
        <v>239</v>
      </c>
    </row>
    <row r="2454" spans="1:10">
      <c r="A2454" s="5" t="s">
        <v>1137</v>
      </c>
      <c r="B2454" s="6">
        <v>44958.843877997686</v>
      </c>
      <c r="C2454" s="5" t="s">
        <v>70</v>
      </c>
      <c r="D2454" s="7"/>
      <c r="E2454" s="8"/>
      <c r="F2454" s="9">
        <v>7470.9</v>
      </c>
      <c r="I2454" s="10" t="s">
        <v>9</v>
      </c>
      <c r="J2454" s="8" t="s">
        <v>74</v>
      </c>
    </row>
    <row r="2455" spans="1:10">
      <c r="A2455" s="5" t="s">
        <v>1137</v>
      </c>
      <c r="B2455" s="6">
        <v>44958.843877997686</v>
      </c>
      <c r="C2455" s="5" t="s">
        <v>70</v>
      </c>
      <c r="D2455" s="7"/>
      <c r="E2455" s="8"/>
      <c r="F2455" s="9">
        <v>22231.200000000001</v>
      </c>
      <c r="I2455" s="10" t="s">
        <v>9</v>
      </c>
      <c r="J2455" s="8" t="s">
        <v>99</v>
      </c>
    </row>
    <row r="2456" spans="1:10">
      <c r="A2456" s="5" t="s">
        <v>1137</v>
      </c>
      <c r="B2456" s="6">
        <v>44958.843877997686</v>
      </c>
      <c r="C2456" s="5" t="s">
        <v>70</v>
      </c>
      <c r="D2456" s="7"/>
      <c r="E2456" s="8"/>
      <c r="F2456" s="9">
        <v>6496.4</v>
      </c>
      <c r="I2456" s="10" t="s">
        <v>9</v>
      </c>
      <c r="J2456" s="8" t="s">
        <v>94</v>
      </c>
    </row>
    <row r="2457" spans="1:10">
      <c r="A2457" s="5" t="s">
        <v>1137</v>
      </c>
      <c r="B2457" s="6">
        <v>44958.843877997686</v>
      </c>
      <c r="C2457" s="5" t="s">
        <v>70</v>
      </c>
      <c r="D2457" s="7"/>
      <c r="E2457" s="8"/>
      <c r="F2457" s="9">
        <v>21319.1</v>
      </c>
      <c r="I2457" s="10" t="s">
        <v>9</v>
      </c>
      <c r="J2457" s="8" t="s">
        <v>240</v>
      </c>
    </row>
    <row r="2458" spans="1:10">
      <c r="A2458" s="5" t="s">
        <v>1137</v>
      </c>
      <c r="B2458" s="6">
        <v>44958.843877997686</v>
      </c>
      <c r="C2458" s="5" t="s">
        <v>70</v>
      </c>
      <c r="D2458" s="7"/>
      <c r="E2458" s="8"/>
      <c r="F2458" s="9">
        <v>5424.3</v>
      </c>
      <c r="I2458" s="10" t="s">
        <v>9</v>
      </c>
      <c r="J2458" s="8" t="s">
        <v>100</v>
      </c>
    </row>
    <row r="2459" spans="1:10">
      <c r="A2459" s="5" t="s">
        <v>1137</v>
      </c>
      <c r="B2459" s="6">
        <v>44958.843877997686</v>
      </c>
      <c r="C2459" s="5" t="s">
        <v>70</v>
      </c>
      <c r="D2459" s="7"/>
      <c r="E2459" s="8"/>
      <c r="F2459" s="9">
        <v>6137.2</v>
      </c>
      <c r="I2459" s="10" t="s">
        <v>9</v>
      </c>
      <c r="J2459" s="8" t="s">
        <v>76</v>
      </c>
    </row>
    <row r="2460" spans="1:10">
      <c r="A2460" s="5" t="s">
        <v>1137</v>
      </c>
      <c r="B2460" s="6">
        <v>44958.843877997686</v>
      </c>
      <c r="C2460" s="5" t="s">
        <v>70</v>
      </c>
      <c r="D2460" s="7"/>
      <c r="E2460" s="8"/>
      <c r="F2460" s="9">
        <v>5445.6</v>
      </c>
      <c r="I2460" s="10" t="s">
        <v>9</v>
      </c>
      <c r="J2460" s="8" t="s">
        <v>101</v>
      </c>
    </row>
    <row r="2461" spans="1:10">
      <c r="A2461" s="5" t="s">
        <v>1137</v>
      </c>
      <c r="B2461" s="6">
        <v>44958.843877997686</v>
      </c>
      <c r="C2461" s="5" t="s">
        <v>70</v>
      </c>
      <c r="D2461" s="7"/>
      <c r="E2461" s="8"/>
      <c r="F2461" s="9">
        <v>6581.4</v>
      </c>
      <c r="I2461" s="10" t="s">
        <v>9</v>
      </c>
      <c r="J2461" s="8" t="s">
        <v>102</v>
      </c>
    </row>
    <row r="2462" spans="1:10">
      <c r="A2462" s="5" t="s">
        <v>1137</v>
      </c>
      <c r="B2462" s="6">
        <v>44958.843877997686</v>
      </c>
      <c r="C2462" s="5" t="s">
        <v>70</v>
      </c>
      <c r="D2462" s="7"/>
      <c r="E2462" s="8"/>
      <c r="F2462" s="9">
        <v>4232.1000000000004</v>
      </c>
      <c r="I2462" s="10" t="s">
        <v>9</v>
      </c>
      <c r="J2462" s="8" t="s">
        <v>77</v>
      </c>
    </row>
    <row r="2463" spans="1:10">
      <c r="A2463" s="5" t="s">
        <v>1137</v>
      </c>
      <c r="B2463" s="6">
        <v>44958.843877997686</v>
      </c>
      <c r="C2463" s="5" t="s">
        <v>70</v>
      </c>
      <c r="D2463" s="7"/>
      <c r="E2463" s="8"/>
      <c r="F2463" s="9">
        <v>1255.3</v>
      </c>
      <c r="I2463" s="10" t="s">
        <v>9</v>
      </c>
      <c r="J2463" s="8" t="s">
        <v>385</v>
      </c>
    </row>
    <row r="2464" spans="1:10">
      <c r="A2464" s="11" t="s">
        <v>22</v>
      </c>
      <c r="B2464" s="3"/>
      <c r="C2464" s="3"/>
      <c r="D2464" s="19">
        <f>207020.2+2088</f>
        <v>209108.2</v>
      </c>
      <c r="E2464" s="8"/>
      <c r="F2464" s="12">
        <f>SUM(F2434:G2463)</f>
        <v>209108.19999999998</v>
      </c>
      <c r="H2464" s="9"/>
      <c r="I2464" s="10"/>
      <c r="J2464" s="8"/>
    </row>
    <row r="2465" spans="1:10">
      <c r="A2465" s="13" t="s">
        <v>23</v>
      </c>
      <c r="B2465" s="13" t="s">
        <v>24</v>
      </c>
      <c r="C2465" s="13" t="s">
        <v>25</v>
      </c>
      <c r="D2465" s="7"/>
      <c r="E2465" s="8"/>
      <c r="H2465" s="9"/>
      <c r="I2465" s="10"/>
      <c r="J2465" s="8"/>
    </row>
    <row r="2466" spans="1:10" ht="15.75">
      <c r="D2466" s="14">
        <v>112695347</v>
      </c>
    </row>
    <row r="2467" spans="1:10" ht="15.75">
      <c r="D2467" s="14">
        <v>112695397</v>
      </c>
    </row>
    <row r="2469" spans="1:10">
      <c r="A2469" s="1" t="s">
        <v>0</v>
      </c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1:10">
      <c r="A2470" s="3" t="s">
        <v>1169</v>
      </c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1:10">
      <c r="A2471" s="95" t="s">
        <v>0</v>
      </c>
      <c r="B2471" s="95" t="s">
        <v>2</v>
      </c>
      <c r="C2471" s="95" t="s">
        <v>3</v>
      </c>
      <c r="D2471" s="95" t="s">
        <v>4</v>
      </c>
      <c r="E2471" s="95" t="s">
        <v>5</v>
      </c>
      <c r="F2471" s="97" t="s">
        <v>6</v>
      </c>
      <c r="G2471" s="98"/>
      <c r="H2471" s="99"/>
      <c r="I2471" s="95" t="s">
        <v>7</v>
      </c>
      <c r="J2471" s="95" t="s">
        <v>8</v>
      </c>
    </row>
    <row r="2472" spans="1:10">
      <c r="A2472" s="96"/>
      <c r="B2472" s="96"/>
      <c r="C2472" s="96"/>
      <c r="D2472" s="96"/>
      <c r="E2472" s="96"/>
      <c r="F2472" s="4" t="s">
        <v>9</v>
      </c>
      <c r="G2472" s="4" t="s">
        <v>10</v>
      </c>
      <c r="H2472" s="4" t="s">
        <v>11</v>
      </c>
      <c r="I2472" s="96"/>
      <c r="J2472" s="96"/>
    </row>
    <row r="2473" spans="1:10">
      <c r="A2473" s="5" t="s">
        <v>1180</v>
      </c>
      <c r="B2473" s="6">
        <v>44959.445199409725</v>
      </c>
      <c r="C2473" s="5" t="s">
        <v>70</v>
      </c>
      <c r="D2473" s="10"/>
      <c r="E2473" s="8"/>
      <c r="F2473" s="9">
        <v>69573.8</v>
      </c>
      <c r="I2473" s="10" t="s">
        <v>9</v>
      </c>
      <c r="J2473" s="8" t="s">
        <v>95</v>
      </c>
    </row>
    <row r="2474" spans="1:10">
      <c r="A2474" s="5" t="s">
        <v>1180</v>
      </c>
      <c r="B2474" s="6">
        <v>44959.445199409725</v>
      </c>
      <c r="C2474" s="5" t="s">
        <v>70</v>
      </c>
      <c r="D2474" s="10"/>
      <c r="E2474" s="8"/>
      <c r="F2474" s="9">
        <v>5400</v>
      </c>
      <c r="I2474" s="10" t="s">
        <v>9</v>
      </c>
      <c r="J2474" s="5" t="s">
        <v>96</v>
      </c>
    </row>
    <row r="2475" spans="1:10">
      <c r="A2475" s="5" t="s">
        <v>1180</v>
      </c>
      <c r="B2475" s="6">
        <v>44959.445199409725</v>
      </c>
      <c r="C2475" s="5" t="s">
        <v>70</v>
      </c>
      <c r="D2475" s="10"/>
      <c r="E2475" s="8"/>
      <c r="F2475" s="9">
        <v>3497.1</v>
      </c>
      <c r="I2475" s="10" t="s">
        <v>9</v>
      </c>
      <c r="J2475" s="8" t="s">
        <v>75</v>
      </c>
    </row>
    <row r="2476" spans="1:10">
      <c r="A2476" s="5" t="s">
        <v>1180</v>
      </c>
      <c r="B2476" s="6">
        <v>44959.445199409725</v>
      </c>
      <c r="C2476" s="5" t="s">
        <v>70</v>
      </c>
      <c r="D2476" s="10"/>
      <c r="E2476" s="8"/>
      <c r="F2476" s="9">
        <v>31292.6</v>
      </c>
      <c r="I2476" s="10" t="s">
        <v>9</v>
      </c>
      <c r="J2476" s="8" t="s">
        <v>103</v>
      </c>
    </row>
    <row r="2477" spans="1:10">
      <c r="A2477" s="11" t="s">
        <v>22</v>
      </c>
      <c r="B2477" s="3"/>
      <c r="C2477" s="3"/>
      <c r="D2477" s="19">
        <f>109067.5+696</f>
        <v>109763.5</v>
      </c>
      <c r="E2477" s="8"/>
      <c r="F2477" s="12">
        <f>SUM(F2473:G2476)</f>
        <v>109763.5</v>
      </c>
      <c r="H2477" s="9"/>
      <c r="I2477" s="10"/>
      <c r="J2477" s="5"/>
    </row>
    <row r="2478" spans="1:10">
      <c r="A2478" s="13" t="s">
        <v>23</v>
      </c>
      <c r="B2478" s="13" t="s">
        <v>24</v>
      </c>
      <c r="C2478" s="13" t="s">
        <v>25</v>
      </c>
      <c r="E2478" s="8"/>
      <c r="H2478" s="9"/>
      <c r="I2478" s="10"/>
      <c r="J2478" s="5"/>
    </row>
    <row r="2479" spans="1:10" ht="15.75">
      <c r="A2479" s="5"/>
      <c r="B2479" s="6"/>
      <c r="C2479" s="5"/>
      <c r="D2479" s="14">
        <v>112695348</v>
      </c>
      <c r="E2479" s="8"/>
      <c r="H2479" s="9"/>
      <c r="I2479" s="10"/>
      <c r="J2479" s="5"/>
    </row>
    <row r="2480" spans="1:10">
      <c r="A2480" s="5"/>
      <c r="B2480" s="6"/>
      <c r="C2480" s="5"/>
      <c r="D2480" s="7"/>
      <c r="E2480" s="8"/>
      <c r="H2480" s="9"/>
      <c r="I2480" s="10"/>
      <c r="J2480" s="5"/>
    </row>
    <row r="2481" spans="1:10">
      <c r="A2481" s="5"/>
      <c r="B2481" s="6"/>
      <c r="C2481" s="5"/>
      <c r="D2481" s="7"/>
      <c r="E2481" s="8"/>
      <c r="H2481" s="9"/>
      <c r="I2481" s="10"/>
      <c r="J2481" s="5"/>
    </row>
    <row r="2482" spans="1:10">
      <c r="A2482" s="5" t="s">
        <v>1178</v>
      </c>
      <c r="B2482" s="6">
        <v>44959.865378784722</v>
      </c>
      <c r="C2482" s="5" t="s">
        <v>70</v>
      </c>
      <c r="D2482" s="7"/>
      <c r="E2482" s="8"/>
      <c r="G2482" s="9">
        <v>1407.66</v>
      </c>
      <c r="I2482" s="10" t="s">
        <v>10</v>
      </c>
      <c r="J2482" s="8" t="s">
        <v>71</v>
      </c>
    </row>
    <row r="2483" spans="1:10">
      <c r="A2483" s="5" t="s">
        <v>1179</v>
      </c>
      <c r="B2483" s="6">
        <v>44959.865378784722</v>
      </c>
      <c r="C2483" s="5" t="s">
        <v>82</v>
      </c>
      <c r="D2483" s="7">
        <v>352094</v>
      </c>
      <c r="E2483" s="5" t="s">
        <v>89</v>
      </c>
      <c r="H2483" s="9">
        <v>1000</v>
      </c>
      <c r="I2483" s="5" t="s">
        <v>28</v>
      </c>
      <c r="J2483" s="8" t="s">
        <v>92</v>
      </c>
    </row>
    <row r="2484" spans="1:10">
      <c r="A2484" s="5" t="s">
        <v>1178</v>
      </c>
      <c r="B2484" s="6">
        <v>44959.865378784722</v>
      </c>
      <c r="C2484" s="5" t="s">
        <v>70</v>
      </c>
      <c r="D2484" s="7">
        <v>3112388573</v>
      </c>
      <c r="E2484" s="8" t="s">
        <v>90</v>
      </c>
      <c r="H2484" s="9">
        <v>10562.5</v>
      </c>
      <c r="I2484" s="5" t="s">
        <v>28</v>
      </c>
      <c r="J2484" s="5" t="s">
        <v>91</v>
      </c>
    </row>
    <row r="2485" spans="1:10">
      <c r="A2485" s="5" t="s">
        <v>1178</v>
      </c>
      <c r="B2485" s="6">
        <v>44959.865378784722</v>
      </c>
      <c r="C2485" s="5" t="s">
        <v>70</v>
      </c>
      <c r="D2485" s="7">
        <v>461393</v>
      </c>
      <c r="E2485" s="5" t="s">
        <v>89</v>
      </c>
      <c r="H2485" s="9">
        <v>649</v>
      </c>
      <c r="I2485" s="5" t="s">
        <v>28</v>
      </c>
      <c r="J2485" s="5" t="s">
        <v>91</v>
      </c>
    </row>
    <row r="2486" spans="1:10">
      <c r="A2486" s="5" t="s">
        <v>1178</v>
      </c>
      <c r="B2486" s="6">
        <v>44959.865378784722</v>
      </c>
      <c r="C2486" s="5" t="s">
        <v>70</v>
      </c>
      <c r="D2486" s="7">
        <v>369798</v>
      </c>
      <c r="E2486" s="5" t="s">
        <v>89</v>
      </c>
      <c r="H2486" s="9">
        <v>4587</v>
      </c>
      <c r="I2486" s="5" t="s">
        <v>28</v>
      </c>
      <c r="J2486" s="5" t="s">
        <v>91</v>
      </c>
    </row>
    <row r="2487" spans="1:10">
      <c r="A2487" s="5" t="s">
        <v>1178</v>
      </c>
      <c r="B2487" s="6">
        <v>44959.865378784722</v>
      </c>
      <c r="C2487" s="5" t="s">
        <v>70</v>
      </c>
      <c r="D2487" s="15">
        <v>45153136591</v>
      </c>
      <c r="E2487" s="5" t="s">
        <v>83</v>
      </c>
      <c r="H2487" s="9">
        <v>72</v>
      </c>
      <c r="I2487" s="5" t="s">
        <v>28</v>
      </c>
      <c r="J2487" s="5" t="s">
        <v>91</v>
      </c>
    </row>
    <row r="2488" spans="1:10">
      <c r="A2488" s="5" t="s">
        <v>1178</v>
      </c>
      <c r="B2488" s="6">
        <v>44959.865378784722</v>
      </c>
      <c r="C2488" s="5" t="s">
        <v>70</v>
      </c>
      <c r="D2488" s="15">
        <v>45113291062</v>
      </c>
      <c r="E2488" s="5" t="s">
        <v>83</v>
      </c>
      <c r="H2488" s="9">
        <v>27</v>
      </c>
      <c r="I2488" s="5" t="s">
        <v>28</v>
      </c>
      <c r="J2488" s="5" t="s">
        <v>91</v>
      </c>
    </row>
    <row r="2489" spans="1:10">
      <c r="A2489" s="5" t="s">
        <v>1178</v>
      </c>
      <c r="B2489" s="6">
        <v>44959.865378784722</v>
      </c>
      <c r="C2489" s="5" t="s">
        <v>70</v>
      </c>
      <c r="D2489" s="15">
        <v>45143510215</v>
      </c>
      <c r="E2489" s="5" t="s">
        <v>83</v>
      </c>
      <c r="H2489" s="9">
        <v>1297.1199999999999</v>
      </c>
      <c r="I2489" s="5" t="s">
        <v>28</v>
      </c>
      <c r="J2489" s="5" t="s">
        <v>91</v>
      </c>
    </row>
    <row r="2490" spans="1:10">
      <c r="A2490" s="5" t="s">
        <v>1178</v>
      </c>
      <c r="B2490" s="6">
        <v>44959.865378784722</v>
      </c>
      <c r="C2490" s="5" t="s">
        <v>70</v>
      </c>
      <c r="D2490" s="15">
        <v>45133143338</v>
      </c>
      <c r="E2490" s="5" t="s">
        <v>83</v>
      </c>
      <c r="H2490" s="9">
        <v>721.2</v>
      </c>
      <c r="I2490" s="5" t="s">
        <v>28</v>
      </c>
      <c r="J2490" s="5" t="s">
        <v>91</v>
      </c>
    </row>
    <row r="2491" spans="1:10">
      <c r="A2491" s="5" t="s">
        <v>1178</v>
      </c>
      <c r="B2491" s="6">
        <v>44959.865378784722</v>
      </c>
      <c r="C2491" s="5" t="s">
        <v>70</v>
      </c>
      <c r="D2491" s="15">
        <v>45163231227</v>
      </c>
      <c r="E2491" s="5" t="s">
        <v>83</v>
      </c>
      <c r="H2491" s="9">
        <v>90.7</v>
      </c>
      <c r="I2491" s="5" t="s">
        <v>28</v>
      </c>
      <c r="J2491" s="5" t="s">
        <v>91</v>
      </c>
    </row>
    <row r="2492" spans="1:10">
      <c r="A2492" s="5" t="s">
        <v>1178</v>
      </c>
      <c r="B2492" s="6">
        <v>44959.865378784722</v>
      </c>
      <c r="C2492" s="5" t="s">
        <v>70</v>
      </c>
      <c r="D2492" s="15">
        <v>45113291450</v>
      </c>
      <c r="E2492" s="5" t="s">
        <v>83</v>
      </c>
      <c r="H2492" s="9">
        <v>195</v>
      </c>
      <c r="I2492" s="5" t="s">
        <v>28</v>
      </c>
      <c r="J2492" s="5" t="s">
        <v>91</v>
      </c>
    </row>
    <row r="2493" spans="1:10">
      <c r="A2493" s="5" t="s">
        <v>1178</v>
      </c>
      <c r="B2493" s="6">
        <v>44959.865378784722</v>
      </c>
      <c r="C2493" s="5" t="s">
        <v>70</v>
      </c>
      <c r="D2493" s="15">
        <v>45113291735</v>
      </c>
      <c r="E2493" s="5" t="s">
        <v>83</v>
      </c>
      <c r="H2493" s="9">
        <v>376</v>
      </c>
      <c r="I2493" s="5" t="s">
        <v>28</v>
      </c>
      <c r="J2493" s="5" t="s">
        <v>91</v>
      </c>
    </row>
    <row r="2494" spans="1:10">
      <c r="A2494" s="5" t="s">
        <v>1178</v>
      </c>
      <c r="B2494" s="6">
        <v>44959.865378784722</v>
      </c>
      <c r="C2494" s="5" t="s">
        <v>70</v>
      </c>
      <c r="D2494" s="15">
        <v>45113291759</v>
      </c>
      <c r="E2494" s="5" t="s">
        <v>83</v>
      </c>
      <c r="H2494" s="9">
        <v>390</v>
      </c>
      <c r="I2494" s="5" t="s">
        <v>28</v>
      </c>
      <c r="J2494" s="5" t="s">
        <v>91</v>
      </c>
    </row>
    <row r="2495" spans="1:10">
      <c r="A2495" s="5" t="s">
        <v>1178</v>
      </c>
      <c r="B2495" s="6">
        <v>44959.865378784722</v>
      </c>
      <c r="C2495" s="5" t="s">
        <v>70</v>
      </c>
      <c r="D2495" s="15">
        <v>45123275329</v>
      </c>
      <c r="E2495" s="5" t="s">
        <v>83</v>
      </c>
      <c r="H2495" s="9">
        <v>439.8</v>
      </c>
      <c r="I2495" s="5" t="s">
        <v>28</v>
      </c>
      <c r="J2495" s="5" t="s">
        <v>91</v>
      </c>
    </row>
    <row r="2496" spans="1:10">
      <c r="A2496" s="5" t="s">
        <v>1178</v>
      </c>
      <c r="B2496" s="6">
        <v>44959.865378784722</v>
      </c>
      <c r="C2496" s="5" t="s">
        <v>70</v>
      </c>
      <c r="D2496" s="15">
        <v>45163231874</v>
      </c>
      <c r="E2496" s="5" t="s">
        <v>83</v>
      </c>
      <c r="H2496" s="9">
        <v>374.4</v>
      </c>
      <c r="I2496" s="5" t="s">
        <v>28</v>
      </c>
      <c r="J2496" s="5" t="s">
        <v>91</v>
      </c>
    </row>
    <row r="2497" spans="1:10">
      <c r="A2497" s="5" t="s">
        <v>1178</v>
      </c>
      <c r="B2497" s="6">
        <v>44959.865378784722</v>
      </c>
      <c r="C2497" s="5" t="s">
        <v>70</v>
      </c>
      <c r="D2497" s="15">
        <v>45113292091</v>
      </c>
      <c r="E2497" s="5" t="s">
        <v>83</v>
      </c>
      <c r="H2497" s="9">
        <v>544.61</v>
      </c>
      <c r="I2497" s="5" t="s">
        <v>28</v>
      </c>
      <c r="J2497" s="5" t="s">
        <v>91</v>
      </c>
    </row>
    <row r="2498" spans="1:10">
      <c r="A2498" s="5" t="s">
        <v>1178</v>
      </c>
      <c r="B2498" s="6">
        <v>44959.865378784722</v>
      </c>
      <c r="C2498" s="5" t="s">
        <v>70</v>
      </c>
      <c r="D2498" s="15">
        <v>45113292299</v>
      </c>
      <c r="E2498" s="5" t="s">
        <v>83</v>
      </c>
      <c r="H2498" s="9">
        <v>242.99</v>
      </c>
      <c r="I2498" s="5" t="s">
        <v>28</v>
      </c>
      <c r="J2498" s="5" t="s">
        <v>91</v>
      </c>
    </row>
    <row r="2499" spans="1:10">
      <c r="A2499" s="5" t="s">
        <v>1178</v>
      </c>
      <c r="B2499" s="6">
        <v>44959.865378784722</v>
      </c>
      <c r="C2499" s="5" t="s">
        <v>70</v>
      </c>
      <c r="D2499" s="15">
        <v>45163232490</v>
      </c>
      <c r="E2499" s="5" t="s">
        <v>83</v>
      </c>
      <c r="H2499" s="9">
        <v>789.11</v>
      </c>
      <c r="I2499" s="5" t="s">
        <v>28</v>
      </c>
      <c r="J2499" s="5" t="s">
        <v>91</v>
      </c>
    </row>
    <row r="2500" spans="1:10">
      <c r="A2500" s="5" t="s">
        <v>1178</v>
      </c>
      <c r="B2500" s="6">
        <v>44959.865378784722</v>
      </c>
      <c r="C2500" s="5" t="s">
        <v>70</v>
      </c>
      <c r="D2500" s="15">
        <v>45173205735</v>
      </c>
      <c r="E2500" s="5" t="s">
        <v>83</v>
      </c>
      <c r="H2500" s="9">
        <v>801</v>
      </c>
      <c r="I2500" s="5" t="s">
        <v>28</v>
      </c>
      <c r="J2500" s="5" t="s">
        <v>91</v>
      </c>
    </row>
    <row r="2501" spans="1:10">
      <c r="A2501" s="5" t="s">
        <v>1178</v>
      </c>
      <c r="B2501" s="6">
        <v>44959.865378784722</v>
      </c>
      <c r="C2501" s="5" t="s">
        <v>70</v>
      </c>
      <c r="D2501" s="15">
        <v>45163231724</v>
      </c>
      <c r="E2501" s="5" t="s">
        <v>83</v>
      </c>
      <c r="H2501" s="9">
        <v>395.92</v>
      </c>
      <c r="I2501" s="5" t="s">
        <v>28</v>
      </c>
      <c r="J2501" s="5" t="s">
        <v>91</v>
      </c>
    </row>
    <row r="2502" spans="1:10">
      <c r="A2502" s="5" t="s">
        <v>1178</v>
      </c>
      <c r="B2502" s="6">
        <v>44959.865378784722</v>
      </c>
      <c r="C2502" s="5" t="s">
        <v>70</v>
      </c>
      <c r="D2502" s="15">
        <v>45133144497</v>
      </c>
      <c r="E2502" s="5" t="s">
        <v>83</v>
      </c>
      <c r="H2502" s="9">
        <v>10458.6</v>
      </c>
      <c r="I2502" s="5" t="s">
        <v>28</v>
      </c>
      <c r="J2502" s="5" t="s">
        <v>80</v>
      </c>
    </row>
    <row r="2503" spans="1:10">
      <c r="A2503" s="5" t="s">
        <v>1178</v>
      </c>
      <c r="B2503" s="6">
        <v>44959.865378784722</v>
      </c>
      <c r="C2503" s="5" t="s">
        <v>70</v>
      </c>
      <c r="D2503" s="15">
        <v>45143511427</v>
      </c>
      <c r="E2503" s="5" t="s">
        <v>83</v>
      </c>
      <c r="H2503" s="9">
        <v>5549.5</v>
      </c>
      <c r="I2503" s="5" t="s">
        <v>28</v>
      </c>
      <c r="J2503" s="5" t="s">
        <v>80</v>
      </c>
    </row>
    <row r="2504" spans="1:10">
      <c r="A2504" s="5" t="s">
        <v>1178</v>
      </c>
      <c r="B2504" s="6">
        <v>44959.865378784722</v>
      </c>
      <c r="C2504" s="5" t="s">
        <v>70</v>
      </c>
      <c r="D2504" s="15">
        <v>45163229505</v>
      </c>
      <c r="E2504" s="5" t="s">
        <v>83</v>
      </c>
      <c r="H2504" s="9">
        <v>891.2</v>
      </c>
      <c r="I2504" s="5" t="s">
        <v>28</v>
      </c>
      <c r="J2504" s="5" t="s">
        <v>80</v>
      </c>
    </row>
    <row r="2505" spans="1:10">
      <c r="A2505" s="5" t="s">
        <v>1178</v>
      </c>
      <c r="B2505" s="6">
        <v>44959.865378784722</v>
      </c>
      <c r="C2505" s="5" t="s">
        <v>70</v>
      </c>
      <c r="D2505" s="15">
        <v>45163233257</v>
      </c>
      <c r="E2505" s="5" t="s">
        <v>83</v>
      </c>
      <c r="H2505" s="9">
        <v>12259.45</v>
      </c>
      <c r="I2505" s="5" t="s">
        <v>28</v>
      </c>
      <c r="J2505" s="5" t="s">
        <v>80</v>
      </c>
    </row>
    <row r="2506" spans="1:10">
      <c r="A2506" s="5" t="s">
        <v>1178</v>
      </c>
      <c r="B2506" s="6">
        <v>44959.865378784722</v>
      </c>
      <c r="C2506" s="5" t="s">
        <v>70</v>
      </c>
      <c r="D2506" s="15">
        <v>45163233150</v>
      </c>
      <c r="E2506" s="5" t="s">
        <v>83</v>
      </c>
      <c r="H2506" s="9">
        <v>262.64</v>
      </c>
      <c r="I2506" s="5" t="s">
        <v>28</v>
      </c>
      <c r="J2506" s="5" t="s">
        <v>80</v>
      </c>
    </row>
    <row r="2507" spans="1:10">
      <c r="A2507" s="5" t="s">
        <v>1178</v>
      </c>
      <c r="B2507" s="6">
        <v>44959.865378784722</v>
      </c>
      <c r="C2507" s="5" t="s">
        <v>70</v>
      </c>
      <c r="D2507" s="15">
        <v>45123276271</v>
      </c>
      <c r="E2507" s="5" t="s">
        <v>83</v>
      </c>
      <c r="H2507" s="9">
        <v>1681.2</v>
      </c>
      <c r="I2507" s="5" t="s">
        <v>28</v>
      </c>
      <c r="J2507" s="5" t="s">
        <v>80</v>
      </c>
    </row>
    <row r="2508" spans="1:10">
      <c r="A2508" s="5" t="s">
        <v>1178</v>
      </c>
      <c r="B2508" s="6">
        <v>44959.865378784722</v>
      </c>
      <c r="C2508" s="5" t="s">
        <v>70</v>
      </c>
      <c r="D2508" s="7">
        <v>294056</v>
      </c>
      <c r="E2508" s="5" t="s">
        <v>89</v>
      </c>
      <c r="H2508" s="9">
        <v>520.87</v>
      </c>
      <c r="I2508" s="5" t="s">
        <v>28</v>
      </c>
      <c r="J2508" s="8" t="s">
        <v>92</v>
      </c>
    </row>
    <row r="2509" spans="1:10">
      <c r="A2509" s="5" t="s">
        <v>1178</v>
      </c>
      <c r="B2509" s="6">
        <v>44959.865378784722</v>
      </c>
      <c r="C2509" s="5" t="s">
        <v>70</v>
      </c>
      <c r="D2509" s="15">
        <v>45113294013</v>
      </c>
      <c r="E2509" s="5" t="s">
        <v>83</v>
      </c>
      <c r="H2509" s="9">
        <v>7597.2</v>
      </c>
      <c r="I2509" s="5" t="s">
        <v>28</v>
      </c>
      <c r="J2509" s="5" t="s">
        <v>80</v>
      </c>
    </row>
    <row r="2510" spans="1:10">
      <c r="A2510" s="5" t="s">
        <v>1178</v>
      </c>
      <c r="B2510" s="6">
        <v>44959.865378784722</v>
      </c>
      <c r="C2510" s="5" t="s">
        <v>70</v>
      </c>
      <c r="D2510" s="15">
        <v>45143513301</v>
      </c>
      <c r="E2510" s="5" t="s">
        <v>83</v>
      </c>
      <c r="H2510" s="9">
        <v>30000</v>
      </c>
      <c r="I2510" s="5" t="s">
        <v>28</v>
      </c>
      <c r="J2510" s="5" t="s">
        <v>87</v>
      </c>
    </row>
    <row r="2511" spans="1:10">
      <c r="A2511" s="5" t="s">
        <v>1178</v>
      </c>
      <c r="B2511" s="6">
        <v>44959.865378784722</v>
      </c>
      <c r="C2511" s="5" t="s">
        <v>70</v>
      </c>
      <c r="D2511" s="15">
        <v>45153139936</v>
      </c>
      <c r="E2511" s="5" t="s">
        <v>83</v>
      </c>
      <c r="H2511" s="9">
        <v>9119.6</v>
      </c>
      <c r="I2511" s="5" t="s">
        <v>28</v>
      </c>
      <c r="J2511" s="5" t="s">
        <v>80</v>
      </c>
    </row>
    <row r="2512" spans="1:10">
      <c r="A2512" s="5" t="s">
        <v>1178</v>
      </c>
      <c r="B2512" s="6">
        <v>44959.865378784722</v>
      </c>
      <c r="C2512" s="5" t="s">
        <v>70</v>
      </c>
      <c r="D2512" s="7">
        <v>624171</v>
      </c>
      <c r="E2512" s="5" t="s">
        <v>83</v>
      </c>
      <c r="H2512" s="9">
        <v>10566.03</v>
      </c>
      <c r="I2512" s="5" t="s">
        <v>28</v>
      </c>
      <c r="J2512" s="8" t="s">
        <v>92</v>
      </c>
    </row>
    <row r="2513" spans="1:10">
      <c r="A2513" s="5" t="s">
        <v>1178</v>
      </c>
      <c r="B2513" s="6">
        <v>44959.865378784722</v>
      </c>
      <c r="C2513" s="5" t="s">
        <v>70</v>
      </c>
      <c r="D2513" s="15">
        <v>297501005910022</v>
      </c>
      <c r="E2513" s="5" t="s">
        <v>85</v>
      </c>
      <c r="H2513" s="9">
        <v>11175.1</v>
      </c>
      <c r="I2513" s="5" t="s">
        <v>28</v>
      </c>
      <c r="J2513" s="5" t="s">
        <v>86</v>
      </c>
    </row>
    <row r="2514" spans="1:10">
      <c r="A2514" s="5" t="s">
        <v>1178</v>
      </c>
      <c r="B2514" s="6">
        <v>44959.865378784722</v>
      </c>
      <c r="C2514" s="5" t="s">
        <v>70</v>
      </c>
      <c r="D2514" s="15">
        <v>297501005910022</v>
      </c>
      <c r="E2514" s="5" t="s">
        <v>244</v>
      </c>
      <c r="H2514" s="9">
        <v>4872</v>
      </c>
      <c r="I2514" s="5" t="s">
        <v>28</v>
      </c>
      <c r="J2514" s="5" t="s">
        <v>86</v>
      </c>
    </row>
    <row r="2515" spans="1:10">
      <c r="A2515" s="5" t="s">
        <v>1178</v>
      </c>
      <c r="B2515" s="6">
        <v>44959.865378784722</v>
      </c>
      <c r="C2515" s="5" t="s">
        <v>70</v>
      </c>
      <c r="D2515" s="7">
        <v>183347</v>
      </c>
      <c r="E2515" s="5" t="s">
        <v>88</v>
      </c>
      <c r="H2515" s="9">
        <v>149595.6</v>
      </c>
      <c r="I2515" s="5" t="s">
        <v>28</v>
      </c>
      <c r="J2515" s="5" t="s">
        <v>87</v>
      </c>
    </row>
    <row r="2516" spans="1:10">
      <c r="A2516" s="5" t="s">
        <v>1178</v>
      </c>
      <c r="B2516" s="6">
        <v>44959.865378784722</v>
      </c>
      <c r="C2516" s="5" t="s">
        <v>70</v>
      </c>
      <c r="D2516" s="7"/>
      <c r="E2516" s="8"/>
      <c r="F2516" s="9">
        <v>6946.2</v>
      </c>
      <c r="I2516" s="10" t="s">
        <v>9</v>
      </c>
      <c r="J2516" s="8" t="s">
        <v>71</v>
      </c>
    </row>
    <row r="2517" spans="1:10">
      <c r="A2517" s="5" t="s">
        <v>1178</v>
      </c>
      <c r="B2517" s="6">
        <v>44959.865378784722</v>
      </c>
      <c r="C2517" s="5" t="s">
        <v>70</v>
      </c>
      <c r="D2517" s="7"/>
      <c r="E2517" s="8"/>
      <c r="F2517" s="9">
        <v>19150.599999999999</v>
      </c>
      <c r="I2517" s="10" t="s">
        <v>9</v>
      </c>
      <c r="J2517" s="5" t="s">
        <v>72</v>
      </c>
    </row>
    <row r="2518" spans="1:10">
      <c r="A2518" s="5" t="s">
        <v>1178</v>
      </c>
      <c r="B2518" s="6">
        <v>44959.865378784722</v>
      </c>
      <c r="C2518" s="5" t="s">
        <v>70</v>
      </c>
      <c r="D2518" s="7"/>
      <c r="E2518" s="8"/>
      <c r="F2518" s="9">
        <v>12811.2</v>
      </c>
      <c r="I2518" s="10" t="s">
        <v>9</v>
      </c>
      <c r="J2518" s="8" t="s">
        <v>95</v>
      </c>
    </row>
    <row r="2519" spans="1:10">
      <c r="A2519" s="5" t="s">
        <v>1178</v>
      </c>
      <c r="B2519" s="6">
        <v>44959.865378784722</v>
      </c>
      <c r="C2519" s="5" t="s">
        <v>70</v>
      </c>
      <c r="D2519" s="7"/>
      <c r="E2519" s="8"/>
      <c r="F2519" s="9">
        <v>9789.2999999999993</v>
      </c>
      <c r="I2519" s="10" t="s">
        <v>9</v>
      </c>
      <c r="J2519" s="8" t="s">
        <v>97</v>
      </c>
    </row>
    <row r="2520" spans="1:10">
      <c r="A2520" s="5" t="s">
        <v>1178</v>
      </c>
      <c r="B2520" s="6">
        <v>44959.865378784722</v>
      </c>
      <c r="C2520" s="5" t="s">
        <v>70</v>
      </c>
      <c r="D2520" s="7"/>
      <c r="E2520" s="8"/>
      <c r="F2520" s="9">
        <v>4718</v>
      </c>
      <c r="I2520" s="10" t="s">
        <v>9</v>
      </c>
      <c r="J2520" s="5" t="s">
        <v>98</v>
      </c>
    </row>
    <row r="2521" spans="1:10">
      <c r="A2521" s="5" t="s">
        <v>1178</v>
      </c>
      <c r="B2521" s="6">
        <v>44959.865378784722</v>
      </c>
      <c r="C2521" s="5" t="s">
        <v>70</v>
      </c>
      <c r="D2521" s="7"/>
      <c r="E2521" s="8"/>
      <c r="F2521" s="9">
        <v>17304.599999999999</v>
      </c>
      <c r="I2521" s="10" t="s">
        <v>9</v>
      </c>
      <c r="J2521" s="8" t="s">
        <v>237</v>
      </c>
    </row>
    <row r="2522" spans="1:10">
      <c r="A2522" s="5" t="s">
        <v>1178</v>
      </c>
      <c r="B2522" s="6">
        <v>44959.865378784722</v>
      </c>
      <c r="C2522" s="5" t="s">
        <v>70</v>
      </c>
      <c r="D2522" s="7"/>
      <c r="E2522" s="8"/>
      <c r="F2522" s="9">
        <v>2620</v>
      </c>
      <c r="I2522" s="10" t="s">
        <v>9</v>
      </c>
      <c r="J2522" s="5" t="s">
        <v>80</v>
      </c>
    </row>
    <row r="2523" spans="1:10">
      <c r="A2523" s="5" t="s">
        <v>1178</v>
      </c>
      <c r="B2523" s="6">
        <v>44959.865378784722</v>
      </c>
      <c r="C2523" s="5" t="s">
        <v>70</v>
      </c>
      <c r="D2523" s="7"/>
      <c r="E2523" s="8"/>
      <c r="F2523" s="9">
        <v>1942.3</v>
      </c>
      <c r="I2523" s="10" t="s">
        <v>9</v>
      </c>
      <c r="J2523" s="8" t="s">
        <v>73</v>
      </c>
    </row>
    <row r="2524" spans="1:10">
      <c r="A2524" s="5" t="s">
        <v>1178</v>
      </c>
      <c r="B2524" s="6">
        <v>44959.865378784722</v>
      </c>
      <c r="C2524" s="5" t="s">
        <v>70</v>
      </c>
      <c r="D2524" s="7"/>
      <c r="E2524" s="8"/>
      <c r="F2524" s="9">
        <v>2939.5</v>
      </c>
      <c r="I2524" s="10" t="s">
        <v>9</v>
      </c>
      <c r="J2524" s="8" t="s">
        <v>74</v>
      </c>
    </row>
    <row r="2525" spans="1:10">
      <c r="A2525" s="5" t="s">
        <v>1178</v>
      </c>
      <c r="B2525" s="6">
        <v>44959.865378784722</v>
      </c>
      <c r="C2525" s="5" t="s">
        <v>70</v>
      </c>
      <c r="D2525" s="7"/>
      <c r="E2525" s="8"/>
      <c r="F2525" s="9">
        <v>1812.2</v>
      </c>
      <c r="I2525" s="10" t="s">
        <v>9</v>
      </c>
      <c r="J2525" s="8" t="s">
        <v>75</v>
      </c>
    </row>
    <row r="2526" spans="1:10">
      <c r="A2526" s="5" t="s">
        <v>1178</v>
      </c>
      <c r="B2526" s="6">
        <v>44959.865378784722</v>
      </c>
      <c r="C2526" s="5" t="s">
        <v>70</v>
      </c>
      <c r="D2526" s="7"/>
      <c r="E2526" s="8"/>
      <c r="F2526" s="9">
        <v>33132.6</v>
      </c>
      <c r="I2526" s="10" t="s">
        <v>9</v>
      </c>
      <c r="J2526" s="8" t="s">
        <v>99</v>
      </c>
    </row>
    <row r="2527" spans="1:10">
      <c r="A2527" s="5" t="s">
        <v>1178</v>
      </c>
      <c r="B2527" s="6">
        <v>44959.865378784722</v>
      </c>
      <c r="C2527" s="5" t="s">
        <v>70</v>
      </c>
      <c r="D2527" s="7"/>
      <c r="E2527" s="8"/>
      <c r="F2527" s="9">
        <v>1579.6</v>
      </c>
      <c r="I2527" s="10" t="s">
        <v>9</v>
      </c>
      <c r="J2527" s="8" t="s">
        <v>94</v>
      </c>
    </row>
    <row r="2528" spans="1:10">
      <c r="A2528" s="5" t="s">
        <v>1178</v>
      </c>
      <c r="B2528" s="6">
        <v>44959.865378784722</v>
      </c>
      <c r="C2528" s="5" t="s">
        <v>70</v>
      </c>
      <c r="D2528" s="7"/>
      <c r="E2528" s="8"/>
      <c r="F2528" s="9">
        <v>24115.5</v>
      </c>
      <c r="I2528" s="10" t="s">
        <v>9</v>
      </c>
      <c r="J2528" s="8" t="s">
        <v>240</v>
      </c>
    </row>
    <row r="2529" spans="1:10">
      <c r="A2529" s="5" t="s">
        <v>1178</v>
      </c>
      <c r="B2529" s="6">
        <v>44959.865378784722</v>
      </c>
      <c r="C2529" s="5" t="s">
        <v>70</v>
      </c>
      <c r="D2529" s="7"/>
      <c r="E2529" s="8"/>
      <c r="F2529" s="9">
        <v>3419.7</v>
      </c>
      <c r="I2529" s="10" t="s">
        <v>9</v>
      </c>
      <c r="J2529" s="8" t="s">
        <v>100</v>
      </c>
    </row>
    <row r="2530" spans="1:10">
      <c r="A2530" s="5" t="s">
        <v>1178</v>
      </c>
      <c r="B2530" s="6">
        <v>44959.865378784722</v>
      </c>
      <c r="C2530" s="5" t="s">
        <v>70</v>
      </c>
      <c r="D2530" s="7"/>
      <c r="E2530" s="8"/>
      <c r="F2530" s="9">
        <v>9822.6</v>
      </c>
      <c r="I2530" s="10" t="s">
        <v>9</v>
      </c>
      <c r="J2530" s="8" t="s">
        <v>76</v>
      </c>
    </row>
    <row r="2531" spans="1:10">
      <c r="A2531" s="5" t="s">
        <v>1178</v>
      </c>
      <c r="B2531" s="6">
        <v>44959.865378784722</v>
      </c>
      <c r="C2531" s="5" t="s">
        <v>70</v>
      </c>
      <c r="D2531" s="7"/>
      <c r="E2531" s="8"/>
      <c r="F2531" s="9">
        <v>4787.5</v>
      </c>
      <c r="I2531" s="10" t="s">
        <v>9</v>
      </c>
      <c r="J2531" s="8" t="s">
        <v>101</v>
      </c>
    </row>
    <row r="2532" spans="1:10">
      <c r="A2532" s="5" t="s">
        <v>1178</v>
      </c>
      <c r="B2532" s="6">
        <v>44959.865378784722</v>
      </c>
      <c r="C2532" s="5" t="s">
        <v>70</v>
      </c>
      <c r="D2532" s="7"/>
      <c r="E2532" s="8"/>
      <c r="F2532" s="9">
        <v>3561.8</v>
      </c>
      <c r="I2532" s="10" t="s">
        <v>9</v>
      </c>
      <c r="J2532" s="8" t="s">
        <v>102</v>
      </c>
    </row>
    <row r="2533" spans="1:10">
      <c r="A2533" s="5" t="s">
        <v>1178</v>
      </c>
      <c r="B2533" s="6">
        <v>44959.865378784722</v>
      </c>
      <c r="C2533" s="5" t="s">
        <v>70</v>
      </c>
      <c r="D2533" s="7"/>
      <c r="E2533" s="8"/>
      <c r="F2533" s="9">
        <v>1179.9000000000001</v>
      </c>
      <c r="I2533" s="10" t="s">
        <v>9</v>
      </c>
      <c r="J2533" s="8" t="s">
        <v>77</v>
      </c>
    </row>
    <row r="2534" spans="1:10">
      <c r="A2534" s="5" t="s">
        <v>1178</v>
      </c>
      <c r="B2534" s="6">
        <v>44959.865378784722</v>
      </c>
      <c r="C2534" s="5" t="s">
        <v>70</v>
      </c>
      <c r="D2534" s="7"/>
      <c r="E2534" s="8"/>
      <c r="F2534" s="9">
        <v>9035.7999999999993</v>
      </c>
      <c r="I2534" s="10" t="s">
        <v>9</v>
      </c>
      <c r="J2534" s="8" t="s">
        <v>78</v>
      </c>
    </row>
    <row r="2535" spans="1:10">
      <c r="A2535" s="5" t="s">
        <v>1178</v>
      </c>
      <c r="B2535" s="6">
        <v>44959.865378784722</v>
      </c>
      <c r="C2535" s="5" t="s">
        <v>70</v>
      </c>
      <c r="D2535" s="7"/>
      <c r="E2535" s="8"/>
      <c r="F2535" s="9">
        <v>6373.7</v>
      </c>
      <c r="I2535" s="10" t="s">
        <v>9</v>
      </c>
      <c r="J2535" s="8" t="s">
        <v>103</v>
      </c>
    </row>
    <row r="2536" spans="1:10">
      <c r="A2536" s="5" t="s">
        <v>1178</v>
      </c>
      <c r="B2536" s="6">
        <v>44959.865378784722</v>
      </c>
      <c r="C2536" s="5" t="s">
        <v>70</v>
      </c>
      <c r="D2536" s="7"/>
      <c r="E2536" s="8"/>
      <c r="F2536" s="9">
        <v>427.5</v>
      </c>
      <c r="I2536" s="10" t="s">
        <v>9</v>
      </c>
      <c r="J2536" s="8" t="s">
        <v>385</v>
      </c>
    </row>
    <row r="2537" spans="1:10">
      <c r="A2537" s="11" t="s">
        <v>22</v>
      </c>
      <c r="B2537" s="3"/>
      <c r="C2537" s="3"/>
      <c r="D2537" s="19">
        <f>166697.76+12180</f>
        <v>178877.76</v>
      </c>
      <c r="E2537" s="8"/>
      <c r="F2537" s="12">
        <f>SUM(F2482:G2536)</f>
        <v>178877.76</v>
      </c>
      <c r="H2537" s="9"/>
      <c r="I2537" s="10"/>
      <c r="J2537" s="5"/>
    </row>
    <row r="2538" spans="1:10">
      <c r="A2538" s="13" t="s">
        <v>23</v>
      </c>
      <c r="B2538" s="13" t="s">
        <v>24</v>
      </c>
      <c r="C2538" s="13" t="s">
        <v>25</v>
      </c>
      <c r="E2538" s="8"/>
      <c r="H2538" s="9"/>
      <c r="I2538" s="10"/>
      <c r="J2538" s="5"/>
    </row>
    <row r="2539" spans="1:10" ht="15.75">
      <c r="D2539" s="14">
        <v>112722295</v>
      </c>
    </row>
    <row r="2540" spans="1:10" ht="15.75">
      <c r="D2540" s="14">
        <v>112722319</v>
      </c>
    </row>
    <row r="2541" spans="1:10">
      <c r="A2541" s="85" t="s">
        <v>1278</v>
      </c>
      <c r="B2541" s="86"/>
      <c r="C2541" s="86"/>
      <c r="D2541" s="87"/>
    </row>
    <row r="2543" spans="1:10">
      <c r="A2543" s="1" t="s">
        <v>0</v>
      </c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1:10">
      <c r="A2544" s="3" t="s">
        <v>1217</v>
      </c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1:10">
      <c r="A2545" s="95" t="s">
        <v>0</v>
      </c>
      <c r="B2545" s="95" t="s">
        <v>2</v>
      </c>
      <c r="C2545" s="95" t="s">
        <v>3</v>
      </c>
      <c r="D2545" s="95" t="s">
        <v>4</v>
      </c>
      <c r="E2545" s="95" t="s">
        <v>5</v>
      </c>
      <c r="F2545" s="97" t="s">
        <v>6</v>
      </c>
      <c r="G2545" s="98"/>
      <c r="H2545" s="99"/>
      <c r="I2545" s="95" t="s">
        <v>7</v>
      </c>
      <c r="J2545" s="95" t="s">
        <v>8</v>
      </c>
    </row>
    <row r="2546" spans="1:10">
      <c r="A2546" s="96"/>
      <c r="B2546" s="96"/>
      <c r="C2546" s="96"/>
      <c r="D2546" s="96"/>
      <c r="E2546" s="96"/>
      <c r="F2546" s="4" t="s">
        <v>9</v>
      </c>
      <c r="G2546" s="4" t="s">
        <v>10</v>
      </c>
      <c r="H2546" s="4" t="s">
        <v>11</v>
      </c>
      <c r="I2546" s="96"/>
      <c r="J2546" s="96"/>
    </row>
    <row r="2547" spans="1:10">
      <c r="A2547" s="5" t="s">
        <v>1237</v>
      </c>
      <c r="B2547" s="6">
        <v>44960.44096403935</v>
      </c>
      <c r="C2547" s="5" t="s">
        <v>70</v>
      </c>
      <c r="D2547" s="7">
        <v>224175</v>
      </c>
      <c r="E2547" s="5" t="s">
        <v>89</v>
      </c>
      <c r="H2547" s="9">
        <v>1818.64</v>
      </c>
      <c r="I2547" s="5" t="s">
        <v>28</v>
      </c>
      <c r="J2547" s="5" t="s">
        <v>91</v>
      </c>
    </row>
    <row r="2548" spans="1:10">
      <c r="A2548" s="5" t="s">
        <v>1237</v>
      </c>
      <c r="B2548" s="6">
        <v>44960.44096403935</v>
      </c>
      <c r="C2548" s="5" t="s">
        <v>70</v>
      </c>
      <c r="D2548" s="15">
        <v>51717366995</v>
      </c>
      <c r="E2548" s="5" t="s">
        <v>83</v>
      </c>
      <c r="H2548" s="9">
        <v>783.92</v>
      </c>
      <c r="I2548" s="5" t="s">
        <v>28</v>
      </c>
      <c r="J2548" s="5" t="s">
        <v>91</v>
      </c>
    </row>
    <row r="2549" spans="1:10">
      <c r="A2549" s="5" t="s">
        <v>1237</v>
      </c>
      <c r="B2549" s="6">
        <v>44960.44096403935</v>
      </c>
      <c r="C2549" s="5" t="s">
        <v>70</v>
      </c>
      <c r="D2549" s="15">
        <v>45173206185</v>
      </c>
      <c r="E2549" s="5" t="s">
        <v>83</v>
      </c>
      <c r="H2549" s="9">
        <v>165.67</v>
      </c>
      <c r="I2549" s="5" t="s">
        <v>28</v>
      </c>
      <c r="J2549" s="5" t="s">
        <v>91</v>
      </c>
    </row>
    <row r="2550" spans="1:10">
      <c r="A2550" s="5" t="s">
        <v>1237</v>
      </c>
      <c r="B2550" s="6">
        <v>44960.44096403935</v>
      </c>
      <c r="C2550" s="5" t="s">
        <v>70</v>
      </c>
      <c r="D2550" s="15">
        <v>45113294006</v>
      </c>
      <c r="E2550" s="5" t="s">
        <v>83</v>
      </c>
      <c r="H2550" s="9">
        <v>367.64</v>
      </c>
      <c r="I2550" s="5" t="s">
        <v>28</v>
      </c>
      <c r="J2550" s="5" t="s">
        <v>91</v>
      </c>
    </row>
    <row r="2551" spans="1:10">
      <c r="A2551" s="5" t="s">
        <v>1237</v>
      </c>
      <c r="B2551" s="6">
        <v>44960.44096403935</v>
      </c>
      <c r="C2551" s="5" t="s">
        <v>70</v>
      </c>
      <c r="D2551" s="15">
        <v>45133145902</v>
      </c>
      <c r="E2551" s="5" t="s">
        <v>83</v>
      </c>
      <c r="H2551" s="9">
        <v>547.82000000000005</v>
      </c>
      <c r="I2551" s="5" t="s">
        <v>28</v>
      </c>
      <c r="J2551" s="5" t="s">
        <v>91</v>
      </c>
    </row>
    <row r="2552" spans="1:10">
      <c r="A2552" s="5" t="s">
        <v>1237</v>
      </c>
      <c r="B2552" s="6">
        <v>44960.44096403935</v>
      </c>
      <c r="C2552" s="5" t="s">
        <v>70</v>
      </c>
      <c r="D2552" s="15">
        <v>45153139706</v>
      </c>
      <c r="E2552" s="5" t="s">
        <v>83</v>
      </c>
      <c r="H2552" s="9">
        <v>1075.3</v>
      </c>
      <c r="I2552" s="5" t="s">
        <v>28</v>
      </c>
      <c r="J2552" s="5" t="s">
        <v>91</v>
      </c>
    </row>
    <row r="2553" spans="1:10">
      <c r="A2553" s="5" t="s">
        <v>1237</v>
      </c>
      <c r="B2553" s="6">
        <v>44960.44096403935</v>
      </c>
      <c r="C2553" s="5" t="s">
        <v>70</v>
      </c>
      <c r="D2553" s="7"/>
      <c r="E2553" s="8"/>
      <c r="F2553" s="9">
        <v>4629.5</v>
      </c>
      <c r="I2553" s="10" t="s">
        <v>9</v>
      </c>
      <c r="J2553" s="5" t="s">
        <v>96</v>
      </c>
    </row>
    <row r="2554" spans="1:10">
      <c r="A2554" s="11" t="s">
        <v>22</v>
      </c>
      <c r="B2554" s="3"/>
      <c r="C2554" s="3"/>
      <c r="D2554" s="7"/>
      <c r="E2554" s="8"/>
      <c r="H2554" s="9"/>
      <c r="I2554" s="10"/>
      <c r="J2554" s="5"/>
    </row>
    <row r="2555" spans="1:10" ht="15.75">
      <c r="A2555" s="13" t="s">
        <v>23</v>
      </c>
      <c r="B2555" s="13" t="s">
        <v>24</v>
      </c>
      <c r="C2555" s="13" t="s">
        <v>25</v>
      </c>
      <c r="D2555" s="14">
        <v>112722297</v>
      </c>
      <c r="E2555" s="8"/>
      <c r="H2555" s="9"/>
      <c r="I2555" s="10"/>
      <c r="J2555" s="5"/>
    </row>
    <row r="2556" spans="1:10">
      <c r="A2556" s="5"/>
      <c r="B2556" s="6"/>
      <c r="C2556" s="5"/>
      <c r="D2556" s="7"/>
      <c r="E2556" s="8"/>
      <c r="H2556" s="9"/>
      <c r="I2556" s="10"/>
      <c r="J2556" s="5"/>
    </row>
    <row r="2557" spans="1:10">
      <c r="A2557" s="85" t="s">
        <v>1278</v>
      </c>
      <c r="B2557" s="86"/>
      <c r="C2557" s="86"/>
      <c r="D2557" s="87"/>
    </row>
    <row r="2558" spans="1:10">
      <c r="A2558" s="5"/>
      <c r="B2558" s="6"/>
      <c r="C2558" s="5"/>
      <c r="D2558" s="7"/>
      <c r="E2558" s="8"/>
      <c r="H2558" s="9"/>
      <c r="I2558" s="10"/>
      <c r="J2558" s="5"/>
    </row>
    <row r="2559" spans="1:10">
      <c r="A2559" s="5" t="s">
        <v>1235</v>
      </c>
      <c r="B2559" s="6">
        <v>44960.865539999999</v>
      </c>
      <c r="C2559" s="5" t="s">
        <v>70</v>
      </c>
      <c r="D2559" s="7"/>
      <c r="E2559" s="8"/>
      <c r="G2559" s="9">
        <v>1315.58</v>
      </c>
      <c r="I2559" s="10" t="s">
        <v>10</v>
      </c>
      <c r="J2559" s="5" t="s">
        <v>80</v>
      </c>
    </row>
    <row r="2560" spans="1:10">
      <c r="A2560" s="5" t="s">
        <v>1235</v>
      </c>
      <c r="B2560" s="6">
        <v>44960.865539999999</v>
      </c>
      <c r="C2560" s="5" t="s">
        <v>70</v>
      </c>
      <c r="D2560" s="7"/>
      <c r="E2560" s="8"/>
      <c r="G2560" s="9">
        <v>1440</v>
      </c>
      <c r="I2560" s="10" t="s">
        <v>10</v>
      </c>
      <c r="J2560" s="8" t="s">
        <v>239</v>
      </c>
    </row>
    <row r="2561" spans="1:10">
      <c r="A2561" s="5" t="s">
        <v>1236</v>
      </c>
      <c r="B2561" s="6">
        <v>44960.865539999999</v>
      </c>
      <c r="C2561" s="5" t="s">
        <v>82</v>
      </c>
      <c r="D2561" s="15">
        <v>52216914943</v>
      </c>
      <c r="E2561" s="5" t="s">
        <v>83</v>
      </c>
      <c r="H2561" s="9">
        <v>291.23</v>
      </c>
      <c r="I2561" s="5" t="s">
        <v>28</v>
      </c>
      <c r="J2561" s="5" t="s">
        <v>91</v>
      </c>
    </row>
    <row r="2562" spans="1:10">
      <c r="A2562" s="5" t="s">
        <v>1235</v>
      </c>
      <c r="B2562" s="6">
        <v>44960.865539999999</v>
      </c>
      <c r="C2562" s="5" t="s">
        <v>70</v>
      </c>
      <c r="D2562" s="15">
        <v>30330000031</v>
      </c>
      <c r="E2562" s="5" t="s">
        <v>83</v>
      </c>
      <c r="H2562" s="9">
        <v>2804</v>
      </c>
      <c r="I2562" s="5" t="s">
        <v>28</v>
      </c>
      <c r="J2562" s="8" t="s">
        <v>92</v>
      </c>
    </row>
    <row r="2563" spans="1:10">
      <c r="A2563" s="5" t="s">
        <v>1235</v>
      </c>
      <c r="B2563" s="6">
        <v>44960.865539999999</v>
      </c>
      <c r="C2563" s="5" t="s">
        <v>70</v>
      </c>
      <c r="D2563" s="15">
        <v>45153136757</v>
      </c>
      <c r="E2563" s="5" t="s">
        <v>83</v>
      </c>
      <c r="H2563" s="9">
        <v>1128</v>
      </c>
      <c r="I2563" s="5" t="s">
        <v>28</v>
      </c>
      <c r="J2563" s="8" t="s">
        <v>84</v>
      </c>
    </row>
    <row r="2564" spans="1:10">
      <c r="A2564" s="5" t="s">
        <v>1235</v>
      </c>
      <c r="B2564" s="6">
        <v>44960.865539999999</v>
      </c>
      <c r="C2564" s="5" t="s">
        <v>70</v>
      </c>
      <c r="D2564" s="15">
        <v>45153136757</v>
      </c>
      <c r="E2564" s="5" t="s">
        <v>83</v>
      </c>
      <c r="H2564" s="9">
        <v>2256</v>
      </c>
      <c r="I2564" s="5" t="s">
        <v>28</v>
      </c>
      <c r="J2564" s="8" t="s">
        <v>84</v>
      </c>
    </row>
    <row r="2565" spans="1:10">
      <c r="A2565" s="5" t="s">
        <v>1235</v>
      </c>
      <c r="B2565" s="6">
        <v>44960.865539999999</v>
      </c>
      <c r="C2565" s="5" t="s">
        <v>70</v>
      </c>
      <c r="D2565" s="15">
        <v>45153136757</v>
      </c>
      <c r="E2565" s="5" t="s">
        <v>83</v>
      </c>
      <c r="H2565" s="9">
        <v>1974.4</v>
      </c>
      <c r="I2565" s="5" t="s">
        <v>28</v>
      </c>
      <c r="J2565" s="8" t="s">
        <v>84</v>
      </c>
    </row>
    <row r="2566" spans="1:10">
      <c r="A2566" s="5" t="s">
        <v>1235</v>
      </c>
      <c r="B2566" s="6">
        <v>44960.865539999999</v>
      </c>
      <c r="C2566" s="5" t="s">
        <v>70</v>
      </c>
      <c r="D2566" s="15">
        <v>451531367571</v>
      </c>
      <c r="E2566" s="5" t="s">
        <v>83</v>
      </c>
      <c r="H2566" s="9">
        <v>2256</v>
      </c>
      <c r="I2566" s="5" t="s">
        <v>28</v>
      </c>
      <c r="J2566" s="8" t="s">
        <v>84</v>
      </c>
    </row>
    <row r="2567" spans="1:10">
      <c r="A2567" s="5" t="s">
        <v>1235</v>
      </c>
      <c r="B2567" s="6">
        <v>44960.865539999999</v>
      </c>
      <c r="C2567" s="5" t="s">
        <v>70</v>
      </c>
      <c r="D2567" s="15">
        <v>451531367572</v>
      </c>
      <c r="E2567" s="5" t="s">
        <v>83</v>
      </c>
      <c r="H2567" s="9">
        <v>1128</v>
      </c>
      <c r="I2567" s="5" t="s">
        <v>28</v>
      </c>
      <c r="J2567" s="8" t="s">
        <v>84</v>
      </c>
    </row>
    <row r="2568" spans="1:10">
      <c r="A2568" s="5" t="s">
        <v>1235</v>
      </c>
      <c r="B2568" s="6">
        <v>44960.865539999999</v>
      </c>
      <c r="C2568" s="5" t="s">
        <v>70</v>
      </c>
      <c r="D2568" s="7">
        <v>349071</v>
      </c>
      <c r="E2568" s="5" t="s">
        <v>89</v>
      </c>
      <c r="H2568" s="9">
        <v>50</v>
      </c>
      <c r="I2568" s="5" t="s">
        <v>28</v>
      </c>
      <c r="J2568" s="5" t="s">
        <v>91</v>
      </c>
    </row>
    <row r="2569" spans="1:10">
      <c r="A2569" s="5" t="s">
        <v>1235</v>
      </c>
      <c r="B2569" s="6">
        <v>44960.865539999999</v>
      </c>
      <c r="C2569" s="5" t="s">
        <v>70</v>
      </c>
      <c r="D2569" s="15">
        <v>45133146565</v>
      </c>
      <c r="E2569" s="5" t="s">
        <v>83</v>
      </c>
      <c r="H2569" s="9">
        <v>4773.2</v>
      </c>
      <c r="I2569" s="5" t="s">
        <v>28</v>
      </c>
      <c r="J2569" s="5" t="s">
        <v>91</v>
      </c>
    </row>
    <row r="2570" spans="1:10">
      <c r="A2570" s="5" t="s">
        <v>1235</v>
      </c>
      <c r="B2570" s="6">
        <v>44960.865539999999</v>
      </c>
      <c r="C2570" s="5" t="s">
        <v>70</v>
      </c>
      <c r="D2570" s="15">
        <v>45173206782</v>
      </c>
      <c r="E2570" s="5" t="s">
        <v>83</v>
      </c>
      <c r="H2570" s="9">
        <v>3500</v>
      </c>
      <c r="I2570" s="5" t="s">
        <v>28</v>
      </c>
      <c r="J2570" s="5" t="s">
        <v>91</v>
      </c>
    </row>
    <row r="2571" spans="1:10">
      <c r="A2571" s="5" t="s">
        <v>1235</v>
      </c>
      <c r="B2571" s="6">
        <v>44960.865539999999</v>
      </c>
      <c r="C2571" s="5" t="s">
        <v>70</v>
      </c>
      <c r="D2571" s="15">
        <v>45123278006</v>
      </c>
      <c r="E2571" s="5" t="s">
        <v>83</v>
      </c>
      <c r="H2571" s="9">
        <v>60</v>
      </c>
      <c r="I2571" s="5" t="s">
        <v>28</v>
      </c>
      <c r="J2571" s="5" t="s">
        <v>91</v>
      </c>
    </row>
    <row r="2572" spans="1:10">
      <c r="A2572" s="5" t="s">
        <v>1235</v>
      </c>
      <c r="B2572" s="6">
        <v>44960.865539999999</v>
      </c>
      <c r="C2572" s="5" t="s">
        <v>70</v>
      </c>
      <c r="D2572" s="15">
        <v>45143513580</v>
      </c>
      <c r="E2572" s="5" t="s">
        <v>83</v>
      </c>
      <c r="H2572" s="9">
        <v>2633</v>
      </c>
      <c r="I2572" s="5" t="s">
        <v>28</v>
      </c>
      <c r="J2572" s="5" t="s">
        <v>91</v>
      </c>
    </row>
    <row r="2573" spans="1:10">
      <c r="A2573" s="5" t="s">
        <v>1235</v>
      </c>
      <c r="B2573" s="6">
        <v>44960.865539999999</v>
      </c>
      <c r="C2573" s="5" t="s">
        <v>70</v>
      </c>
      <c r="D2573" s="15">
        <v>45113294730</v>
      </c>
      <c r="E2573" s="5" t="s">
        <v>83</v>
      </c>
      <c r="H2573" s="9">
        <v>1788</v>
      </c>
      <c r="I2573" s="5" t="s">
        <v>28</v>
      </c>
      <c r="J2573" s="5" t="s">
        <v>91</v>
      </c>
    </row>
    <row r="2574" spans="1:10">
      <c r="A2574" s="5" t="s">
        <v>1235</v>
      </c>
      <c r="B2574" s="6">
        <v>44960.865539999999</v>
      </c>
      <c r="C2574" s="5" t="s">
        <v>70</v>
      </c>
      <c r="D2574" s="15">
        <v>45123278332</v>
      </c>
      <c r="E2574" s="5" t="s">
        <v>83</v>
      </c>
      <c r="H2574" s="9">
        <v>791.24</v>
      </c>
      <c r="I2574" s="5" t="s">
        <v>28</v>
      </c>
      <c r="J2574" s="5" t="s">
        <v>91</v>
      </c>
    </row>
    <row r="2575" spans="1:10">
      <c r="A2575" s="5" t="s">
        <v>1235</v>
      </c>
      <c r="B2575" s="6">
        <v>44960.865539999999</v>
      </c>
      <c r="C2575" s="5" t="s">
        <v>70</v>
      </c>
      <c r="D2575" s="15">
        <v>45153140465</v>
      </c>
      <c r="E2575" s="5" t="s">
        <v>83</v>
      </c>
      <c r="H2575" s="9">
        <v>226.43</v>
      </c>
      <c r="I2575" s="5" t="s">
        <v>28</v>
      </c>
      <c r="J2575" s="5" t="s">
        <v>91</v>
      </c>
    </row>
    <row r="2576" spans="1:10">
      <c r="A2576" s="5" t="s">
        <v>1235</v>
      </c>
      <c r="B2576" s="6">
        <v>44960.865539999999</v>
      </c>
      <c r="C2576" s="5" t="s">
        <v>70</v>
      </c>
      <c r="D2576" s="15">
        <v>45153141238</v>
      </c>
      <c r="E2576" s="5" t="s">
        <v>83</v>
      </c>
      <c r="H2576" s="9">
        <v>261</v>
      </c>
      <c r="I2576" s="5" t="s">
        <v>28</v>
      </c>
      <c r="J2576" s="5" t="s">
        <v>91</v>
      </c>
    </row>
    <row r="2577" spans="1:10">
      <c r="A2577" s="5" t="s">
        <v>1235</v>
      </c>
      <c r="B2577" s="6">
        <v>44960.865539999999</v>
      </c>
      <c r="C2577" s="5" t="s">
        <v>70</v>
      </c>
      <c r="D2577" s="15">
        <v>45173208137</v>
      </c>
      <c r="E2577" s="5" t="s">
        <v>83</v>
      </c>
      <c r="H2577" s="9">
        <v>104.27</v>
      </c>
      <c r="I2577" s="5" t="s">
        <v>28</v>
      </c>
      <c r="J2577" s="5" t="s">
        <v>91</v>
      </c>
    </row>
    <row r="2578" spans="1:10">
      <c r="A2578" s="5" t="s">
        <v>1235</v>
      </c>
      <c r="B2578" s="6">
        <v>44960.865539999999</v>
      </c>
      <c r="C2578" s="5" t="s">
        <v>70</v>
      </c>
      <c r="D2578" s="15">
        <v>45143515110</v>
      </c>
      <c r="E2578" s="5" t="s">
        <v>83</v>
      </c>
      <c r="H2578" s="9">
        <v>163.35</v>
      </c>
      <c r="I2578" s="5" t="s">
        <v>28</v>
      </c>
      <c r="J2578" s="5" t="s">
        <v>91</v>
      </c>
    </row>
    <row r="2579" spans="1:10">
      <c r="A2579" s="5" t="s">
        <v>1235</v>
      </c>
      <c r="B2579" s="6">
        <v>44960.865539999999</v>
      </c>
      <c r="C2579" s="5" t="s">
        <v>70</v>
      </c>
      <c r="D2579" s="15">
        <v>45143515110</v>
      </c>
      <c r="E2579" s="5" t="s">
        <v>83</v>
      </c>
      <c r="H2579" s="9">
        <v>283.47000000000003</v>
      </c>
      <c r="I2579" s="5" t="s">
        <v>28</v>
      </c>
      <c r="J2579" s="5" t="s">
        <v>91</v>
      </c>
    </row>
    <row r="2580" spans="1:10">
      <c r="A2580" s="5" t="s">
        <v>1235</v>
      </c>
      <c r="B2580" s="6">
        <v>44960.865539999999</v>
      </c>
      <c r="C2580" s="5" t="s">
        <v>70</v>
      </c>
      <c r="D2580" s="15">
        <v>45143515110</v>
      </c>
      <c r="E2580" s="5" t="s">
        <v>83</v>
      </c>
      <c r="H2580" s="9">
        <v>29.9</v>
      </c>
      <c r="I2580" s="5" t="s">
        <v>28</v>
      </c>
      <c r="J2580" s="5" t="s">
        <v>91</v>
      </c>
    </row>
    <row r="2581" spans="1:10">
      <c r="A2581" s="5" t="s">
        <v>1235</v>
      </c>
      <c r="B2581" s="6">
        <v>44960.865539999999</v>
      </c>
      <c r="C2581" s="5" t="s">
        <v>70</v>
      </c>
      <c r="D2581" s="15">
        <v>45143515110</v>
      </c>
      <c r="E2581" s="5" t="s">
        <v>83</v>
      </c>
      <c r="H2581" s="9">
        <v>157.59</v>
      </c>
      <c r="I2581" s="5" t="s">
        <v>28</v>
      </c>
      <c r="J2581" s="5" t="s">
        <v>91</v>
      </c>
    </row>
    <row r="2582" spans="1:10">
      <c r="A2582" s="5" t="s">
        <v>1235</v>
      </c>
      <c r="B2582" s="6">
        <v>44960.865539999999</v>
      </c>
      <c r="C2582" s="5" t="s">
        <v>70</v>
      </c>
      <c r="D2582" s="15">
        <v>45143515110</v>
      </c>
      <c r="E2582" s="5" t="s">
        <v>83</v>
      </c>
      <c r="H2582" s="9">
        <v>198.46</v>
      </c>
      <c r="I2582" s="5" t="s">
        <v>28</v>
      </c>
      <c r="J2582" s="5" t="s">
        <v>91</v>
      </c>
    </row>
    <row r="2583" spans="1:10">
      <c r="A2583" s="5" t="s">
        <v>1235</v>
      </c>
      <c r="B2583" s="6">
        <v>44960.865539999999</v>
      </c>
      <c r="C2583" s="5" t="s">
        <v>70</v>
      </c>
      <c r="D2583" s="15">
        <v>45143515110</v>
      </c>
      <c r="E2583" s="5" t="s">
        <v>83</v>
      </c>
      <c r="H2583" s="9">
        <v>233.44</v>
      </c>
      <c r="I2583" s="5" t="s">
        <v>28</v>
      </c>
      <c r="J2583" s="5" t="s">
        <v>91</v>
      </c>
    </row>
    <row r="2584" spans="1:10">
      <c r="A2584" s="5" t="s">
        <v>1235</v>
      </c>
      <c r="B2584" s="6">
        <v>44960.865539999999</v>
      </c>
      <c r="C2584" s="5" t="s">
        <v>70</v>
      </c>
      <c r="D2584" s="15">
        <v>45143515110</v>
      </c>
      <c r="E2584" s="5" t="s">
        <v>83</v>
      </c>
      <c r="H2584" s="9">
        <v>518.33000000000004</v>
      </c>
      <c r="I2584" s="5" t="s">
        <v>28</v>
      </c>
      <c r="J2584" s="5" t="s">
        <v>91</v>
      </c>
    </row>
    <row r="2585" spans="1:10">
      <c r="A2585" s="5" t="s">
        <v>1235</v>
      </c>
      <c r="B2585" s="6">
        <v>44960.865539999999</v>
      </c>
      <c r="C2585" s="5" t="s">
        <v>70</v>
      </c>
      <c r="D2585" s="15">
        <v>45143515110</v>
      </c>
      <c r="E2585" s="5" t="s">
        <v>83</v>
      </c>
      <c r="H2585" s="9">
        <v>85.17</v>
      </c>
      <c r="I2585" s="5" t="s">
        <v>28</v>
      </c>
      <c r="J2585" s="5" t="s">
        <v>91</v>
      </c>
    </row>
    <row r="2586" spans="1:10">
      <c r="A2586" s="5" t="s">
        <v>1235</v>
      </c>
      <c r="B2586" s="6">
        <v>44960.865539999999</v>
      </c>
      <c r="C2586" s="5" t="s">
        <v>70</v>
      </c>
      <c r="D2586" s="15">
        <v>45143515155</v>
      </c>
      <c r="E2586" s="5" t="s">
        <v>83</v>
      </c>
      <c r="H2586" s="9">
        <v>250.3</v>
      </c>
      <c r="I2586" s="5" t="s">
        <v>28</v>
      </c>
      <c r="J2586" s="5" t="s">
        <v>91</v>
      </c>
    </row>
    <row r="2587" spans="1:10">
      <c r="A2587" s="5" t="s">
        <v>1235</v>
      </c>
      <c r="B2587" s="6">
        <v>44960.865539999999</v>
      </c>
      <c r="C2587" s="5" t="s">
        <v>70</v>
      </c>
      <c r="D2587" s="15">
        <v>45133148297</v>
      </c>
      <c r="E2587" s="5" t="s">
        <v>83</v>
      </c>
      <c r="H2587" s="9">
        <v>726</v>
      </c>
      <c r="I2587" s="5" t="s">
        <v>28</v>
      </c>
      <c r="J2587" s="5" t="s">
        <v>91</v>
      </c>
    </row>
    <row r="2588" spans="1:10">
      <c r="A2588" s="5" t="s">
        <v>1235</v>
      </c>
      <c r="B2588" s="6">
        <v>44960.865539999999</v>
      </c>
      <c r="C2588" s="5" t="s">
        <v>70</v>
      </c>
      <c r="D2588" s="15">
        <v>45113296837</v>
      </c>
      <c r="E2588" s="5" t="s">
        <v>83</v>
      </c>
      <c r="H2588" s="9">
        <v>857.49</v>
      </c>
      <c r="I2588" s="5" t="s">
        <v>28</v>
      </c>
      <c r="J2588" s="5" t="s">
        <v>91</v>
      </c>
    </row>
    <row r="2589" spans="1:10">
      <c r="A2589" s="5" t="s">
        <v>1235</v>
      </c>
      <c r="B2589" s="6">
        <v>44960.865539999999</v>
      </c>
      <c r="C2589" s="5" t="s">
        <v>70</v>
      </c>
      <c r="D2589" s="15">
        <v>53112308060</v>
      </c>
      <c r="E2589" s="5" t="s">
        <v>83</v>
      </c>
      <c r="H2589" s="9">
        <v>900.09</v>
      </c>
      <c r="I2589" s="5" t="s">
        <v>28</v>
      </c>
      <c r="J2589" s="5" t="s">
        <v>91</v>
      </c>
    </row>
    <row r="2590" spans="1:10">
      <c r="A2590" s="5" t="s">
        <v>1235</v>
      </c>
      <c r="B2590" s="6">
        <v>44960.865539999999</v>
      </c>
      <c r="C2590" s="5" t="s">
        <v>70</v>
      </c>
      <c r="D2590" s="7">
        <v>305908</v>
      </c>
      <c r="E2590" s="5" t="s">
        <v>89</v>
      </c>
      <c r="H2590" s="9">
        <v>287</v>
      </c>
      <c r="I2590" s="5" t="s">
        <v>28</v>
      </c>
      <c r="J2590" s="5" t="s">
        <v>91</v>
      </c>
    </row>
    <row r="2591" spans="1:10">
      <c r="A2591" s="5" t="s">
        <v>1235</v>
      </c>
      <c r="B2591" s="6">
        <v>44960.865539999999</v>
      </c>
      <c r="C2591" s="5" t="s">
        <v>70</v>
      </c>
      <c r="D2591" s="15">
        <v>45163232804</v>
      </c>
      <c r="E2591" s="5" t="s">
        <v>83</v>
      </c>
      <c r="H2591" s="9">
        <v>1121.92</v>
      </c>
      <c r="I2591" s="5" t="s">
        <v>28</v>
      </c>
      <c r="J2591" s="5" t="s">
        <v>91</v>
      </c>
    </row>
    <row r="2592" spans="1:10">
      <c r="A2592" s="5" t="s">
        <v>1235</v>
      </c>
      <c r="B2592" s="6">
        <v>44960.865539999999</v>
      </c>
      <c r="C2592" s="5" t="s">
        <v>70</v>
      </c>
      <c r="D2592" s="15">
        <v>30330000032</v>
      </c>
      <c r="E2592" s="5" t="s">
        <v>83</v>
      </c>
      <c r="H2592" s="9">
        <v>4882.8</v>
      </c>
      <c r="I2592" s="5" t="s">
        <v>28</v>
      </c>
      <c r="J2592" s="5" t="s">
        <v>80</v>
      </c>
    </row>
    <row r="2593" spans="1:10">
      <c r="A2593" s="5" t="s">
        <v>1235</v>
      </c>
      <c r="B2593" s="6">
        <v>44960.865539999999</v>
      </c>
      <c r="C2593" s="5" t="s">
        <v>70</v>
      </c>
      <c r="D2593" s="15">
        <v>45133147803</v>
      </c>
      <c r="E2593" s="5" t="s">
        <v>83</v>
      </c>
      <c r="H2593" s="9">
        <v>5260</v>
      </c>
      <c r="I2593" s="5" t="s">
        <v>28</v>
      </c>
      <c r="J2593" s="5" t="s">
        <v>80</v>
      </c>
    </row>
    <row r="2594" spans="1:10">
      <c r="A2594" s="5" t="s">
        <v>1235</v>
      </c>
      <c r="B2594" s="6">
        <v>44960.865539999999</v>
      </c>
      <c r="C2594" s="5" t="s">
        <v>70</v>
      </c>
      <c r="D2594" s="7">
        <v>173641</v>
      </c>
      <c r="E2594" s="5" t="s">
        <v>88</v>
      </c>
      <c r="H2594" s="9">
        <v>1128</v>
      </c>
      <c r="I2594" s="5" t="s">
        <v>28</v>
      </c>
      <c r="J2594" s="5" t="s">
        <v>87</v>
      </c>
    </row>
    <row r="2595" spans="1:10">
      <c r="A2595" s="5" t="s">
        <v>1235</v>
      </c>
      <c r="B2595" s="6">
        <v>44960.865539999999</v>
      </c>
      <c r="C2595" s="5" t="s">
        <v>70</v>
      </c>
      <c r="D2595" s="7">
        <v>173641</v>
      </c>
      <c r="E2595" s="5" t="s">
        <v>88</v>
      </c>
      <c r="H2595" s="9">
        <v>4254.7</v>
      </c>
      <c r="I2595" s="5" t="s">
        <v>28</v>
      </c>
      <c r="J2595" s="5" t="s">
        <v>86</v>
      </c>
    </row>
    <row r="2596" spans="1:10">
      <c r="A2596" s="5" t="s">
        <v>1235</v>
      </c>
      <c r="B2596" s="6">
        <v>44960.865539999999</v>
      </c>
      <c r="C2596" s="5" t="s">
        <v>70</v>
      </c>
      <c r="D2596" s="7">
        <v>180302</v>
      </c>
      <c r="E2596" s="5" t="s">
        <v>88</v>
      </c>
      <c r="H2596" s="9">
        <v>21912.5</v>
      </c>
      <c r="I2596" s="5" t="s">
        <v>28</v>
      </c>
      <c r="J2596" s="8" t="s">
        <v>92</v>
      </c>
    </row>
    <row r="2597" spans="1:10">
      <c r="A2597" s="5" t="s">
        <v>1236</v>
      </c>
      <c r="B2597" s="6">
        <v>44960.865539999999</v>
      </c>
      <c r="C2597" s="5" t="s">
        <v>82</v>
      </c>
      <c r="D2597" s="7"/>
      <c r="E2597" s="8"/>
      <c r="F2597" s="9">
        <v>17504.400000000001</v>
      </c>
      <c r="I2597" s="10" t="s">
        <v>9</v>
      </c>
      <c r="J2597" s="8" t="s">
        <v>104</v>
      </c>
    </row>
    <row r="2598" spans="1:10">
      <c r="A2598" s="5" t="s">
        <v>1235</v>
      </c>
      <c r="B2598" s="6">
        <v>44960.865539999999</v>
      </c>
      <c r="C2598" s="5" t="s">
        <v>70</v>
      </c>
      <c r="D2598" s="7"/>
      <c r="E2598" s="8"/>
      <c r="F2598" s="9">
        <v>14155.7</v>
      </c>
      <c r="I2598" s="10" t="s">
        <v>9</v>
      </c>
      <c r="J2598" s="8" t="s">
        <v>71</v>
      </c>
    </row>
    <row r="2599" spans="1:10">
      <c r="A2599" s="5" t="s">
        <v>1235</v>
      </c>
      <c r="B2599" s="6">
        <v>44960.865539999999</v>
      </c>
      <c r="C2599" s="5" t="s">
        <v>70</v>
      </c>
      <c r="D2599" s="7"/>
      <c r="E2599" s="8"/>
      <c r="F2599" s="9">
        <v>35807.800000000003</v>
      </c>
      <c r="I2599" s="10" t="s">
        <v>9</v>
      </c>
      <c r="J2599" s="5" t="s">
        <v>72</v>
      </c>
    </row>
    <row r="2600" spans="1:10">
      <c r="A2600" s="5" t="s">
        <v>1235</v>
      </c>
      <c r="B2600" s="6">
        <v>44960.865539999999</v>
      </c>
      <c r="C2600" s="5" t="s">
        <v>70</v>
      </c>
      <c r="D2600" s="7"/>
      <c r="E2600" s="8"/>
      <c r="F2600" s="9">
        <v>3390.2</v>
      </c>
      <c r="I2600" s="10" t="s">
        <v>9</v>
      </c>
      <c r="J2600" s="5" t="s">
        <v>96</v>
      </c>
    </row>
    <row r="2601" spans="1:10">
      <c r="A2601" s="5" t="s">
        <v>1235</v>
      </c>
      <c r="B2601" s="6">
        <v>44960.865539999999</v>
      </c>
      <c r="C2601" s="5" t="s">
        <v>70</v>
      </c>
      <c r="D2601" s="7"/>
      <c r="E2601" s="8"/>
      <c r="F2601" s="9">
        <v>17958.400000000001</v>
      </c>
      <c r="I2601" s="10" t="s">
        <v>9</v>
      </c>
      <c r="J2601" s="8" t="s">
        <v>97</v>
      </c>
    </row>
    <row r="2602" spans="1:10">
      <c r="A2602" s="5" t="s">
        <v>1235</v>
      </c>
      <c r="B2602" s="6">
        <v>44960.865539999999</v>
      </c>
      <c r="C2602" s="5" t="s">
        <v>70</v>
      </c>
      <c r="D2602" s="7"/>
      <c r="E2602" s="8"/>
      <c r="F2602" s="9">
        <v>2613.3000000000002</v>
      </c>
      <c r="I2602" s="10" t="s">
        <v>9</v>
      </c>
      <c r="J2602" s="5" t="s">
        <v>98</v>
      </c>
    </row>
    <row r="2603" spans="1:10">
      <c r="A2603" s="5" t="s">
        <v>1235</v>
      </c>
      <c r="B2603" s="6">
        <v>44960.865539999999</v>
      </c>
      <c r="C2603" s="5" t="s">
        <v>70</v>
      </c>
      <c r="D2603" s="7"/>
      <c r="E2603" s="8"/>
      <c r="F2603" s="9">
        <v>37250.199999999997</v>
      </c>
      <c r="I2603" s="10" t="s">
        <v>9</v>
      </c>
      <c r="J2603" s="5" t="s">
        <v>80</v>
      </c>
    </row>
    <row r="2604" spans="1:10">
      <c r="A2604" s="5" t="s">
        <v>1235</v>
      </c>
      <c r="B2604" s="6">
        <v>44960.865539999999</v>
      </c>
      <c r="C2604" s="5" t="s">
        <v>70</v>
      </c>
      <c r="D2604" s="7"/>
      <c r="E2604" s="8"/>
      <c r="F2604" s="9">
        <v>5224</v>
      </c>
      <c r="I2604" s="10" t="s">
        <v>9</v>
      </c>
      <c r="J2604" s="8" t="s">
        <v>239</v>
      </c>
    </row>
    <row r="2605" spans="1:10">
      <c r="A2605" s="5" t="s">
        <v>1235</v>
      </c>
      <c r="B2605" s="6">
        <v>44960.865539999999</v>
      </c>
      <c r="C2605" s="5" t="s">
        <v>70</v>
      </c>
      <c r="D2605" s="7"/>
      <c r="E2605" s="8"/>
      <c r="F2605" s="9">
        <v>11789.6</v>
      </c>
      <c r="I2605" s="10" t="s">
        <v>9</v>
      </c>
      <c r="J2605" s="8" t="s">
        <v>73</v>
      </c>
    </row>
    <row r="2606" spans="1:10">
      <c r="A2606" s="5" t="s">
        <v>1235</v>
      </c>
      <c r="B2606" s="6">
        <v>44960.865539999999</v>
      </c>
      <c r="C2606" s="5" t="s">
        <v>70</v>
      </c>
      <c r="D2606" s="7"/>
      <c r="E2606" s="8"/>
      <c r="F2606" s="9">
        <v>4393.3</v>
      </c>
      <c r="I2606" s="10" t="s">
        <v>9</v>
      </c>
      <c r="J2606" s="8" t="s">
        <v>74</v>
      </c>
    </row>
    <row r="2607" spans="1:10">
      <c r="A2607" s="5" t="s">
        <v>1235</v>
      </c>
      <c r="B2607" s="6">
        <v>44960.865539999999</v>
      </c>
      <c r="C2607" s="5" t="s">
        <v>70</v>
      </c>
      <c r="D2607" s="7"/>
      <c r="E2607" s="8"/>
      <c r="F2607" s="9">
        <v>2244.6999999999998</v>
      </c>
      <c r="I2607" s="10" t="s">
        <v>9</v>
      </c>
      <c r="J2607" s="8" t="s">
        <v>75</v>
      </c>
    </row>
    <row r="2608" spans="1:10">
      <c r="A2608" s="5" t="s">
        <v>1235</v>
      </c>
      <c r="B2608" s="6">
        <v>44960.865539999999</v>
      </c>
      <c r="C2608" s="5" t="s">
        <v>70</v>
      </c>
      <c r="D2608" s="7"/>
      <c r="E2608" s="8"/>
      <c r="F2608" s="9">
        <v>8908.2000000000007</v>
      </c>
      <c r="I2608" s="10" t="s">
        <v>9</v>
      </c>
      <c r="J2608" s="8" t="s">
        <v>99</v>
      </c>
    </row>
    <row r="2609" spans="1:10">
      <c r="A2609" s="5" t="s">
        <v>1235</v>
      </c>
      <c r="B2609" s="6">
        <v>44960.865539999999</v>
      </c>
      <c r="C2609" s="5" t="s">
        <v>70</v>
      </c>
      <c r="D2609" s="7"/>
      <c r="E2609" s="8"/>
      <c r="F2609" s="9">
        <v>10889.9</v>
      </c>
      <c r="I2609" s="10" t="s">
        <v>9</v>
      </c>
      <c r="J2609" s="8" t="s">
        <v>94</v>
      </c>
    </row>
    <row r="2610" spans="1:10">
      <c r="A2610" s="5" t="s">
        <v>1235</v>
      </c>
      <c r="B2610" s="6">
        <v>44960.865539999999</v>
      </c>
      <c r="C2610" s="5" t="s">
        <v>70</v>
      </c>
      <c r="D2610" s="7"/>
      <c r="E2610" s="8"/>
      <c r="F2610" s="9">
        <v>6338.3</v>
      </c>
      <c r="I2610" s="10" t="s">
        <v>9</v>
      </c>
      <c r="J2610" s="8" t="s">
        <v>100</v>
      </c>
    </row>
    <row r="2611" spans="1:10">
      <c r="A2611" s="5" t="s">
        <v>1235</v>
      </c>
      <c r="B2611" s="6">
        <v>44960.865539999999</v>
      </c>
      <c r="C2611" s="5" t="s">
        <v>70</v>
      </c>
      <c r="D2611" s="7"/>
      <c r="E2611" s="8"/>
      <c r="F2611" s="9">
        <v>4109</v>
      </c>
      <c r="I2611" s="10" t="s">
        <v>9</v>
      </c>
      <c r="J2611" s="8" t="s">
        <v>76</v>
      </c>
    </row>
    <row r="2612" spans="1:10">
      <c r="A2612" s="5" t="s">
        <v>1235</v>
      </c>
      <c r="B2612" s="6">
        <v>44960.865539999999</v>
      </c>
      <c r="C2612" s="5" t="s">
        <v>70</v>
      </c>
      <c r="D2612" s="7"/>
      <c r="E2612" s="8"/>
      <c r="F2612" s="9">
        <v>4872.3999999999996</v>
      </c>
      <c r="I2612" s="10" t="s">
        <v>9</v>
      </c>
      <c r="J2612" s="8" t="s">
        <v>101</v>
      </c>
    </row>
    <row r="2613" spans="1:10">
      <c r="A2613" s="5" t="s">
        <v>1235</v>
      </c>
      <c r="B2613" s="6">
        <v>44960.865539999999</v>
      </c>
      <c r="C2613" s="5" t="s">
        <v>70</v>
      </c>
      <c r="D2613" s="7"/>
      <c r="E2613" s="8"/>
      <c r="F2613" s="9">
        <v>1672.5</v>
      </c>
      <c r="I2613" s="10" t="s">
        <v>9</v>
      </c>
      <c r="J2613" s="8" t="s">
        <v>102</v>
      </c>
    </row>
    <row r="2614" spans="1:10">
      <c r="A2614" s="5" t="s">
        <v>1235</v>
      </c>
      <c r="B2614" s="6">
        <v>44960.865539999999</v>
      </c>
      <c r="C2614" s="5" t="s">
        <v>70</v>
      </c>
      <c r="D2614" s="7"/>
      <c r="E2614" s="8"/>
      <c r="F2614" s="9">
        <v>33478</v>
      </c>
      <c r="I2614" s="10" t="s">
        <v>9</v>
      </c>
      <c r="J2614" s="8" t="s">
        <v>103</v>
      </c>
    </row>
    <row r="2615" spans="1:10">
      <c r="A2615" s="5" t="s">
        <v>1235</v>
      </c>
      <c r="B2615" s="6">
        <v>44960.865539999999</v>
      </c>
      <c r="C2615" s="5" t="s">
        <v>70</v>
      </c>
      <c r="D2615" s="7"/>
      <c r="E2615" s="8"/>
      <c r="F2615" s="9">
        <v>635.5</v>
      </c>
      <c r="I2615" s="10" t="s">
        <v>9</v>
      </c>
      <c r="J2615" s="8" t="s">
        <v>385</v>
      </c>
    </row>
    <row r="2616" spans="1:10">
      <c r="A2616" s="5" t="s">
        <v>1235</v>
      </c>
      <c r="B2616" s="6">
        <v>44960.865539999999</v>
      </c>
      <c r="C2616" s="5" t="s">
        <v>70</v>
      </c>
      <c r="D2616" s="7"/>
      <c r="E2616" s="8"/>
      <c r="F2616" s="9">
        <v>60403.1</v>
      </c>
      <c r="I2616" s="10" t="s">
        <v>9</v>
      </c>
      <c r="J2616" s="8" t="s">
        <v>107</v>
      </c>
    </row>
    <row r="2617" spans="1:10">
      <c r="A2617" s="11" t="s">
        <v>22</v>
      </c>
      <c r="B2617" s="3"/>
      <c r="C2617" s="3"/>
      <c r="D2617" s="19">
        <f>279434.08+6960</f>
        <v>286394.08</v>
      </c>
      <c r="E2617" s="8"/>
      <c r="F2617" s="37">
        <f>SUM(F2559:G2616)</f>
        <v>286394.08</v>
      </c>
      <c r="H2617" s="9"/>
      <c r="I2617" s="10"/>
      <c r="J2617" s="5"/>
    </row>
    <row r="2618" spans="1:10">
      <c r="A2618" s="13" t="s">
        <v>23</v>
      </c>
      <c r="B2618" s="13" t="s">
        <v>24</v>
      </c>
      <c r="C2618" s="13" t="s">
        <v>25</v>
      </c>
      <c r="D2618" s="7"/>
      <c r="E2618" s="8"/>
      <c r="H2618" s="9"/>
      <c r="I2618" s="10"/>
      <c r="J2618" s="5"/>
    </row>
    <row r="2619" spans="1:10" ht="15.75">
      <c r="A2619" s="5"/>
      <c r="B2619" s="6"/>
      <c r="C2619" s="5"/>
      <c r="D2619" s="14">
        <v>112729127</v>
      </c>
      <c r="E2619" s="8"/>
      <c r="H2619" s="9"/>
      <c r="I2619" s="10"/>
      <c r="J2619" s="5"/>
    </row>
    <row r="2620" spans="1:10" ht="15.75">
      <c r="A2620" s="5"/>
      <c r="B2620" s="6"/>
      <c r="C2620" s="5"/>
      <c r="D2620" s="14">
        <v>112729142</v>
      </c>
      <c r="E2620" s="8"/>
      <c r="H2620" s="9"/>
      <c r="I2620" s="10"/>
      <c r="J2620" s="5"/>
    </row>
    <row r="2621" spans="1:10">
      <c r="A2621" s="5"/>
      <c r="B2621" s="6"/>
      <c r="C2621" s="5"/>
      <c r="D2621" s="7"/>
      <c r="E2621" s="8"/>
      <c r="H2621" s="9"/>
      <c r="I2621" s="10"/>
      <c r="J2621" s="5"/>
    </row>
    <row r="2622" spans="1:10">
      <c r="A2622" s="1" t="s">
        <v>0</v>
      </c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1:10">
      <c r="A2623" s="3" t="s">
        <v>1214</v>
      </c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1:10">
      <c r="A2624" s="95" t="s">
        <v>0</v>
      </c>
      <c r="B2624" s="95" t="s">
        <v>2</v>
      </c>
      <c r="C2624" s="95" t="s">
        <v>3</v>
      </c>
      <c r="D2624" s="95" t="s">
        <v>4</v>
      </c>
      <c r="E2624" s="95" t="s">
        <v>5</v>
      </c>
      <c r="F2624" s="97" t="s">
        <v>6</v>
      </c>
      <c r="G2624" s="98"/>
      <c r="H2624" s="99"/>
      <c r="I2624" s="95" t="s">
        <v>7</v>
      </c>
      <c r="J2624" s="95" t="s">
        <v>8</v>
      </c>
    </row>
    <row r="2625" spans="1:10">
      <c r="A2625" s="96"/>
      <c r="B2625" s="96"/>
      <c r="C2625" s="96"/>
      <c r="D2625" s="96"/>
      <c r="E2625" s="96"/>
      <c r="F2625" s="4" t="s">
        <v>9</v>
      </c>
      <c r="G2625" s="4" t="s">
        <v>10</v>
      </c>
      <c r="H2625" s="4" t="s">
        <v>11</v>
      </c>
      <c r="I2625" s="96"/>
      <c r="J2625" s="96"/>
    </row>
    <row r="2626" spans="1:10">
      <c r="A2626" s="5" t="s">
        <v>1234</v>
      </c>
      <c r="B2626" s="6">
        <v>44961.387784421298</v>
      </c>
      <c r="C2626" s="5" t="s">
        <v>82</v>
      </c>
      <c r="D2626" s="7"/>
      <c r="E2626" s="8"/>
      <c r="F2626" s="9">
        <v>30161.7</v>
      </c>
      <c r="I2626" s="10" t="s">
        <v>9</v>
      </c>
      <c r="J2626" s="8" t="s">
        <v>237</v>
      </c>
    </row>
    <row r="2627" spans="1:10">
      <c r="A2627" s="5" t="s">
        <v>1233</v>
      </c>
      <c r="B2627" s="6">
        <v>44961.387784421298</v>
      </c>
      <c r="C2627" s="5" t="s">
        <v>70</v>
      </c>
      <c r="D2627" s="7"/>
      <c r="E2627" s="8"/>
      <c r="F2627" s="9">
        <v>22690.5</v>
      </c>
      <c r="I2627" s="10" t="s">
        <v>9</v>
      </c>
      <c r="J2627" s="8" t="s">
        <v>95</v>
      </c>
    </row>
    <row r="2628" spans="1:10">
      <c r="A2628" s="5" t="s">
        <v>1233</v>
      </c>
      <c r="B2628" s="6">
        <v>44961.387784421298</v>
      </c>
      <c r="C2628" s="5" t="s">
        <v>70</v>
      </c>
      <c r="D2628" s="7"/>
      <c r="E2628" s="8"/>
      <c r="F2628" s="9">
        <v>22133.1</v>
      </c>
      <c r="I2628" s="10" t="s">
        <v>9</v>
      </c>
      <c r="J2628" s="8" t="s">
        <v>240</v>
      </c>
    </row>
    <row r="2629" spans="1:10">
      <c r="A2629" s="11" t="s">
        <v>22</v>
      </c>
      <c r="B2629" s="3"/>
      <c r="C2629" s="3"/>
      <c r="D2629" s="19">
        <f>73593.3+1392</f>
        <v>74985.3</v>
      </c>
      <c r="E2629" s="8"/>
      <c r="F2629" s="37">
        <f>SUM(F2626:G2628)</f>
        <v>74985.299999999988</v>
      </c>
      <c r="H2629" s="9"/>
      <c r="I2629" s="10"/>
      <c r="J2629" s="5"/>
    </row>
    <row r="2630" spans="1:10">
      <c r="A2630" s="13" t="s">
        <v>23</v>
      </c>
      <c r="B2630" s="13" t="s">
        <v>24</v>
      </c>
      <c r="C2630" s="13" t="s">
        <v>25</v>
      </c>
      <c r="D2630" s="7"/>
      <c r="E2630" s="8"/>
      <c r="H2630" s="9"/>
      <c r="I2630" s="10"/>
      <c r="J2630" s="5"/>
    </row>
    <row r="2631" spans="1:10" ht="15.75">
      <c r="A2631" s="5"/>
      <c r="B2631" s="6"/>
      <c r="C2631" s="5"/>
      <c r="D2631" s="14">
        <v>112729128</v>
      </c>
      <c r="E2631" s="8"/>
      <c r="H2631" s="9"/>
      <c r="I2631" s="10"/>
      <c r="J2631" s="5"/>
    </row>
    <row r="2632" spans="1:10" ht="15.75">
      <c r="A2632" s="5"/>
      <c r="B2632" s="6"/>
      <c r="C2632" s="5"/>
      <c r="D2632" s="14">
        <v>112729144</v>
      </c>
      <c r="E2632" s="8"/>
      <c r="H2632" s="9"/>
      <c r="I2632" s="10"/>
      <c r="J2632" s="5"/>
    </row>
    <row r="2633" spans="1:10">
      <c r="A2633" s="5"/>
      <c r="B2633" s="6"/>
      <c r="C2633" s="5"/>
      <c r="D2633" s="7"/>
      <c r="E2633" s="8"/>
      <c r="H2633" s="9"/>
      <c r="I2633" s="10"/>
      <c r="J2633" s="5"/>
    </row>
    <row r="2634" spans="1:10">
      <c r="A2634" s="5" t="s">
        <v>1231</v>
      </c>
      <c r="B2634" s="6">
        <v>44961.668349004627</v>
      </c>
      <c r="C2634" s="5" t="s">
        <v>70</v>
      </c>
      <c r="D2634" s="7"/>
      <c r="E2634" s="8"/>
      <c r="G2634" s="9">
        <v>6759.6</v>
      </c>
      <c r="I2634" s="10" t="s">
        <v>10</v>
      </c>
      <c r="J2634" s="5" t="s">
        <v>80</v>
      </c>
    </row>
    <row r="2635" spans="1:10">
      <c r="A2635" s="5" t="s">
        <v>1232</v>
      </c>
      <c r="B2635" s="6">
        <v>44961.668349004627</v>
      </c>
      <c r="C2635" s="5" t="s">
        <v>82</v>
      </c>
      <c r="D2635" s="15">
        <v>45143513255</v>
      </c>
      <c r="E2635" s="5" t="s">
        <v>83</v>
      </c>
      <c r="H2635" s="9">
        <v>1634.01</v>
      </c>
      <c r="I2635" s="5" t="s">
        <v>28</v>
      </c>
      <c r="J2635" s="5" t="s">
        <v>80</v>
      </c>
    </row>
    <row r="2636" spans="1:10">
      <c r="A2636" s="5" t="s">
        <v>1231</v>
      </c>
      <c r="B2636" s="6">
        <v>44961.668349004627</v>
      </c>
      <c r="C2636" s="5" t="s">
        <v>70</v>
      </c>
      <c r="D2636" s="15">
        <v>45163236819</v>
      </c>
      <c r="E2636" s="5" t="s">
        <v>83</v>
      </c>
      <c r="H2636" s="9">
        <v>350.62</v>
      </c>
      <c r="I2636" s="5" t="s">
        <v>28</v>
      </c>
      <c r="J2636" s="5" t="s">
        <v>80</v>
      </c>
    </row>
    <row r="2637" spans="1:10">
      <c r="A2637" s="5" t="s">
        <v>1231</v>
      </c>
      <c r="B2637" s="6">
        <v>44961.668349004627</v>
      </c>
      <c r="C2637" s="5" t="s">
        <v>70</v>
      </c>
      <c r="D2637" s="15">
        <v>45173209285</v>
      </c>
      <c r="E2637" s="5" t="s">
        <v>83</v>
      </c>
      <c r="H2637" s="9">
        <v>27153.88</v>
      </c>
      <c r="I2637" s="5" t="s">
        <v>28</v>
      </c>
      <c r="J2637" s="5" t="s">
        <v>80</v>
      </c>
    </row>
    <row r="2638" spans="1:10">
      <c r="A2638" s="5" t="s">
        <v>1231</v>
      </c>
      <c r="B2638" s="6">
        <v>44961.668349004627</v>
      </c>
      <c r="C2638" s="5" t="s">
        <v>70</v>
      </c>
      <c r="D2638" s="7">
        <v>414499</v>
      </c>
      <c r="E2638" s="5" t="s">
        <v>83</v>
      </c>
      <c r="H2638" s="9">
        <v>5139.2</v>
      </c>
      <c r="I2638" s="5" t="s">
        <v>28</v>
      </c>
      <c r="J2638" s="5" t="s">
        <v>87</v>
      </c>
    </row>
    <row r="2639" spans="1:10">
      <c r="A2639" s="5" t="s">
        <v>1231</v>
      </c>
      <c r="B2639" s="6">
        <v>44961.668349004627</v>
      </c>
      <c r="C2639" s="5" t="s">
        <v>70</v>
      </c>
      <c r="D2639" s="7">
        <v>464205</v>
      </c>
      <c r="E2639" s="8" t="s">
        <v>274</v>
      </c>
      <c r="H2639" s="9">
        <v>2088</v>
      </c>
      <c r="I2639" s="5" t="s">
        <v>28</v>
      </c>
      <c r="J2639" s="8" t="s">
        <v>92</v>
      </c>
    </row>
    <row r="2640" spans="1:10">
      <c r="A2640" s="5" t="s">
        <v>1231</v>
      </c>
      <c r="B2640" s="6">
        <v>44961.668349004627</v>
      </c>
      <c r="C2640" s="5" t="s">
        <v>70</v>
      </c>
      <c r="D2640" s="7">
        <v>464204</v>
      </c>
      <c r="E2640" s="5" t="s">
        <v>83</v>
      </c>
      <c r="H2640" s="9">
        <v>11486.2</v>
      </c>
      <c r="I2640" s="5" t="s">
        <v>28</v>
      </c>
      <c r="J2640" s="8" t="s">
        <v>92</v>
      </c>
    </row>
    <row r="2641" spans="1:10">
      <c r="A2641" s="5" t="s">
        <v>1231</v>
      </c>
      <c r="B2641" s="6">
        <v>44961.668349004627</v>
      </c>
      <c r="C2641" s="5" t="s">
        <v>70</v>
      </c>
      <c r="D2641" s="7">
        <v>420250</v>
      </c>
      <c r="E2641" s="5" t="s">
        <v>83</v>
      </c>
      <c r="H2641" s="9">
        <v>50413</v>
      </c>
      <c r="I2641" s="5" t="s">
        <v>28</v>
      </c>
      <c r="J2641" s="5" t="s">
        <v>86</v>
      </c>
    </row>
    <row r="2642" spans="1:10">
      <c r="A2642" s="5" t="s">
        <v>1231</v>
      </c>
      <c r="B2642" s="6">
        <v>44961.668349004627</v>
      </c>
      <c r="C2642" s="5" t="s">
        <v>70</v>
      </c>
      <c r="D2642" s="7">
        <v>420252</v>
      </c>
      <c r="E2642" s="8" t="s">
        <v>274</v>
      </c>
      <c r="H2642" s="9">
        <v>1392</v>
      </c>
      <c r="I2642" s="5" t="s">
        <v>28</v>
      </c>
      <c r="J2642" s="5" t="s">
        <v>86</v>
      </c>
    </row>
    <row r="2643" spans="1:10">
      <c r="A2643" s="5" t="s">
        <v>1231</v>
      </c>
      <c r="B2643" s="6">
        <v>44961.668349004627</v>
      </c>
      <c r="C2643" s="5" t="s">
        <v>70</v>
      </c>
      <c r="D2643" s="15">
        <v>45143515993</v>
      </c>
      <c r="E2643" s="5" t="s">
        <v>83</v>
      </c>
      <c r="H2643" s="9">
        <v>3454.5</v>
      </c>
      <c r="I2643" s="5" t="s">
        <v>28</v>
      </c>
      <c r="J2643" s="8" t="s">
        <v>84</v>
      </c>
    </row>
    <row r="2644" spans="1:10">
      <c r="A2644" s="5" t="s">
        <v>1231</v>
      </c>
      <c r="B2644" s="6">
        <v>44961.668349004627</v>
      </c>
      <c r="C2644" s="5" t="s">
        <v>70</v>
      </c>
      <c r="D2644" s="15">
        <v>45153142115</v>
      </c>
      <c r="E2644" s="5" t="s">
        <v>83</v>
      </c>
      <c r="H2644" s="9">
        <v>57.2</v>
      </c>
      <c r="I2644" s="5" t="s">
        <v>28</v>
      </c>
      <c r="J2644" s="8" t="s">
        <v>84</v>
      </c>
    </row>
    <row r="2645" spans="1:10">
      <c r="A2645" s="5" t="s">
        <v>1231</v>
      </c>
      <c r="B2645" s="6">
        <v>44961.668349004627</v>
      </c>
      <c r="C2645" s="5" t="s">
        <v>70</v>
      </c>
      <c r="D2645" s="15">
        <v>45123280266</v>
      </c>
      <c r="E2645" s="5" t="s">
        <v>83</v>
      </c>
      <c r="H2645" s="9">
        <v>41.36</v>
      </c>
      <c r="I2645" s="5" t="s">
        <v>28</v>
      </c>
      <c r="J2645" s="8" t="s">
        <v>84</v>
      </c>
    </row>
    <row r="2646" spans="1:10">
      <c r="A2646" s="5" t="s">
        <v>1231</v>
      </c>
      <c r="B2646" s="6">
        <v>44961.668349004627</v>
      </c>
      <c r="C2646" s="5" t="s">
        <v>70</v>
      </c>
      <c r="D2646" s="7"/>
      <c r="E2646" s="8"/>
      <c r="F2646" s="9">
        <v>35987.4</v>
      </c>
      <c r="I2646" s="10" t="s">
        <v>9</v>
      </c>
      <c r="J2646" s="8" t="s">
        <v>446</v>
      </c>
    </row>
    <row r="2647" spans="1:10">
      <c r="A2647" s="5" t="s">
        <v>1231</v>
      </c>
      <c r="B2647" s="6">
        <v>44961.668349004627</v>
      </c>
      <c r="C2647" s="5" t="s">
        <v>70</v>
      </c>
      <c r="D2647" s="7"/>
      <c r="E2647" s="8"/>
      <c r="F2647" s="9">
        <v>7552.1</v>
      </c>
      <c r="I2647" s="10" t="s">
        <v>9</v>
      </c>
      <c r="J2647" s="8" t="s">
        <v>97</v>
      </c>
    </row>
    <row r="2648" spans="1:10">
      <c r="A2648" s="5" t="s">
        <v>1231</v>
      </c>
      <c r="B2648" s="6">
        <v>44961.668349004627</v>
      </c>
      <c r="C2648" s="5" t="s">
        <v>70</v>
      </c>
      <c r="D2648" s="7"/>
      <c r="E2648" s="8"/>
      <c r="F2648" s="9">
        <v>6248.7</v>
      </c>
      <c r="I2648" s="10" t="s">
        <v>9</v>
      </c>
      <c r="J2648" s="5" t="s">
        <v>98</v>
      </c>
    </row>
    <row r="2649" spans="1:10">
      <c r="A2649" s="5" t="s">
        <v>1231</v>
      </c>
      <c r="B2649" s="6">
        <v>44961.668349004627</v>
      </c>
      <c r="C2649" s="5" t="s">
        <v>70</v>
      </c>
      <c r="D2649" s="7"/>
      <c r="E2649" s="8"/>
      <c r="F2649" s="9">
        <v>0.8</v>
      </c>
      <c r="I2649" s="10" t="s">
        <v>9</v>
      </c>
      <c r="J2649" s="5" t="s">
        <v>80</v>
      </c>
    </row>
    <row r="2650" spans="1:10">
      <c r="A2650" s="5" t="s">
        <v>1231</v>
      </c>
      <c r="B2650" s="6">
        <v>44961.668349004627</v>
      </c>
      <c r="C2650" s="5" t="s">
        <v>70</v>
      </c>
      <c r="D2650" s="7"/>
      <c r="E2650" s="8"/>
      <c r="F2650" s="9">
        <v>518</v>
      </c>
      <c r="I2650" s="10" t="s">
        <v>9</v>
      </c>
      <c r="J2650" s="8" t="s">
        <v>73</v>
      </c>
    </row>
    <row r="2651" spans="1:10">
      <c r="A2651" s="5" t="s">
        <v>1231</v>
      </c>
      <c r="B2651" s="6">
        <v>44961.668349004627</v>
      </c>
      <c r="C2651" s="5" t="s">
        <v>70</v>
      </c>
      <c r="D2651" s="7"/>
      <c r="E2651" s="8"/>
      <c r="F2651" s="9">
        <v>4505.2</v>
      </c>
      <c r="I2651" s="10" t="s">
        <v>9</v>
      </c>
      <c r="J2651" s="8" t="s">
        <v>75</v>
      </c>
    </row>
    <row r="2652" spans="1:10">
      <c r="A2652" s="5" t="s">
        <v>1231</v>
      </c>
      <c r="B2652" s="6">
        <v>44961.668349004627</v>
      </c>
      <c r="C2652" s="5" t="s">
        <v>70</v>
      </c>
      <c r="D2652" s="7"/>
      <c r="E2652" s="8"/>
      <c r="F2652" s="9">
        <v>16624.5</v>
      </c>
      <c r="I2652" s="10" t="s">
        <v>9</v>
      </c>
      <c r="J2652" s="8" t="s">
        <v>99</v>
      </c>
    </row>
    <row r="2653" spans="1:10">
      <c r="A2653" s="5" t="s">
        <v>1231</v>
      </c>
      <c r="B2653" s="6">
        <v>44961.668349004627</v>
      </c>
      <c r="C2653" s="5" t="s">
        <v>70</v>
      </c>
      <c r="D2653" s="7"/>
      <c r="E2653" s="8"/>
      <c r="F2653" s="9">
        <v>3371.9</v>
      </c>
      <c r="I2653" s="10" t="s">
        <v>9</v>
      </c>
      <c r="J2653" s="8" t="s">
        <v>76</v>
      </c>
    </row>
    <row r="2654" spans="1:10">
      <c r="A2654" s="5" t="s">
        <v>1231</v>
      </c>
      <c r="B2654" s="6">
        <v>44961.668349004627</v>
      </c>
      <c r="C2654" s="5" t="s">
        <v>70</v>
      </c>
      <c r="D2654" s="7"/>
      <c r="E2654" s="8"/>
      <c r="F2654" s="9">
        <v>627</v>
      </c>
      <c r="I2654" s="10" t="s">
        <v>9</v>
      </c>
      <c r="J2654" s="8" t="s">
        <v>78</v>
      </c>
    </row>
    <row r="2655" spans="1:10">
      <c r="A2655" s="5" t="s">
        <v>1231</v>
      </c>
      <c r="B2655" s="6">
        <v>44961.668349004627</v>
      </c>
      <c r="C2655" s="5" t="s">
        <v>70</v>
      </c>
      <c r="D2655" s="7"/>
      <c r="E2655" s="8"/>
      <c r="F2655" s="9">
        <v>1050</v>
      </c>
      <c r="I2655" s="10" t="s">
        <v>9</v>
      </c>
      <c r="J2655" s="8" t="s">
        <v>385</v>
      </c>
    </row>
    <row r="2656" spans="1:10">
      <c r="A2656" s="11" t="s">
        <v>22</v>
      </c>
      <c r="B2656" s="3"/>
      <c r="C2656" s="3"/>
      <c r="D2656" s="19">
        <f>82131.6+1113.6</f>
        <v>83245.200000000012</v>
      </c>
      <c r="E2656" s="8"/>
      <c r="F2656" s="37">
        <f>SUM(F2634:G2655)</f>
        <v>83245.199999999983</v>
      </c>
      <c r="H2656" s="9"/>
      <c r="I2656" s="10"/>
      <c r="J2656" s="5"/>
    </row>
    <row r="2657" spans="1:10">
      <c r="A2657" s="13" t="s">
        <v>23</v>
      </c>
      <c r="B2657" s="13" t="s">
        <v>24</v>
      </c>
      <c r="C2657" s="13" t="s">
        <v>25</v>
      </c>
      <c r="D2657" s="7"/>
      <c r="E2657" s="8"/>
      <c r="H2657" s="9"/>
      <c r="I2657" s="10"/>
      <c r="J2657" s="5"/>
    </row>
    <row r="2658" spans="1:10" ht="15.75">
      <c r="D2658" s="14">
        <v>112729129</v>
      </c>
    </row>
    <row r="2659" spans="1:10" ht="15.75">
      <c r="D2659" s="14">
        <v>112729146</v>
      </c>
    </row>
    <row r="2661" spans="1:10">
      <c r="A2661" s="1" t="s">
        <v>0</v>
      </c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1:10">
      <c r="A2662" s="3" t="s">
        <v>1283</v>
      </c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1:10">
      <c r="A2663" s="95" t="s">
        <v>0</v>
      </c>
      <c r="B2663" s="95" t="s">
        <v>2</v>
      </c>
      <c r="C2663" s="95" t="s">
        <v>3</v>
      </c>
      <c r="D2663" s="95" t="s">
        <v>4</v>
      </c>
      <c r="E2663" s="95" t="s">
        <v>5</v>
      </c>
      <c r="F2663" s="97" t="s">
        <v>6</v>
      </c>
      <c r="G2663" s="98"/>
      <c r="H2663" s="99"/>
      <c r="I2663" s="95" t="s">
        <v>7</v>
      </c>
      <c r="J2663" s="95" t="s">
        <v>8</v>
      </c>
    </row>
    <row r="2664" spans="1:10">
      <c r="A2664" s="96"/>
      <c r="B2664" s="96"/>
      <c r="C2664" s="96"/>
      <c r="D2664" s="96"/>
      <c r="E2664" s="96"/>
      <c r="F2664" s="4" t="s">
        <v>9</v>
      </c>
      <c r="G2664" s="4" t="s">
        <v>10</v>
      </c>
      <c r="H2664" s="4" t="s">
        <v>11</v>
      </c>
      <c r="I2664" s="96"/>
      <c r="J2664" s="96"/>
    </row>
    <row r="2665" spans="1:10">
      <c r="A2665" s="5" t="s">
        <v>1294</v>
      </c>
      <c r="B2665" s="6">
        <v>44963.420340856479</v>
      </c>
      <c r="C2665" s="5" t="s">
        <v>70</v>
      </c>
      <c r="D2665" s="10"/>
      <c r="E2665" s="8"/>
      <c r="F2665" s="9">
        <v>4036</v>
      </c>
      <c r="I2665" s="10" t="s">
        <v>9</v>
      </c>
      <c r="J2665" s="8" t="s">
        <v>236</v>
      </c>
    </row>
    <row r="2666" spans="1:10">
      <c r="A2666" s="5" t="s">
        <v>1294</v>
      </c>
      <c r="B2666" s="6">
        <v>44963.420340856479</v>
      </c>
      <c r="C2666" s="5" t="s">
        <v>70</v>
      </c>
      <c r="D2666" s="10"/>
      <c r="E2666" s="8"/>
      <c r="F2666" s="9">
        <v>6870.6</v>
      </c>
      <c r="I2666" s="10" t="s">
        <v>9</v>
      </c>
      <c r="J2666" s="8" t="s">
        <v>71</v>
      </c>
    </row>
    <row r="2667" spans="1:10">
      <c r="A2667" s="5" t="s">
        <v>1294</v>
      </c>
      <c r="B2667" s="6">
        <v>44963.420340856479</v>
      </c>
      <c r="C2667" s="5" t="s">
        <v>70</v>
      </c>
      <c r="D2667" s="10"/>
      <c r="E2667" s="8"/>
      <c r="F2667" s="9">
        <v>19350.2</v>
      </c>
      <c r="I2667" s="10" t="s">
        <v>9</v>
      </c>
      <c r="J2667" s="5" t="s">
        <v>72</v>
      </c>
    </row>
    <row r="2668" spans="1:10">
      <c r="A2668" s="5" t="s">
        <v>1294</v>
      </c>
      <c r="B2668" s="6">
        <v>44963.420340856479</v>
      </c>
      <c r="C2668" s="5" t="s">
        <v>70</v>
      </c>
      <c r="D2668" s="10"/>
      <c r="E2668" s="8"/>
      <c r="F2668" s="9">
        <v>9486</v>
      </c>
      <c r="I2668" s="10" t="s">
        <v>9</v>
      </c>
      <c r="J2668" s="5" t="s">
        <v>96</v>
      </c>
    </row>
    <row r="2669" spans="1:10">
      <c r="A2669" s="5" t="s">
        <v>1294</v>
      </c>
      <c r="B2669" s="6">
        <v>44963.420340856479</v>
      </c>
      <c r="C2669" s="5" t="s">
        <v>70</v>
      </c>
      <c r="D2669" s="10"/>
      <c r="E2669" s="8"/>
      <c r="F2669" s="9">
        <v>3088.6</v>
      </c>
      <c r="I2669" s="10" t="s">
        <v>9</v>
      </c>
      <c r="J2669" s="8" t="s">
        <v>74</v>
      </c>
    </row>
    <row r="2670" spans="1:10">
      <c r="A2670" s="5" t="s">
        <v>1294</v>
      </c>
      <c r="B2670" s="6">
        <v>44963.420340856479</v>
      </c>
      <c r="C2670" s="5" t="s">
        <v>70</v>
      </c>
      <c r="D2670" s="10"/>
      <c r="E2670" s="8"/>
      <c r="F2670" s="9">
        <v>11289</v>
      </c>
      <c r="I2670" s="10" t="s">
        <v>9</v>
      </c>
      <c r="J2670" s="8" t="s">
        <v>94</v>
      </c>
    </row>
    <row r="2671" spans="1:10">
      <c r="A2671" s="5" t="s">
        <v>1294</v>
      </c>
      <c r="B2671" s="6">
        <v>44963.420340856479</v>
      </c>
      <c r="C2671" s="5" t="s">
        <v>70</v>
      </c>
      <c r="D2671" s="10"/>
      <c r="E2671" s="8"/>
      <c r="F2671" s="9">
        <v>36198.699999999997</v>
      </c>
      <c r="I2671" s="10" t="s">
        <v>9</v>
      </c>
      <c r="J2671" s="8" t="s">
        <v>240</v>
      </c>
    </row>
    <row r="2672" spans="1:10">
      <c r="A2672" s="5" t="s">
        <v>1294</v>
      </c>
      <c r="B2672" s="6">
        <v>44963.420340856479</v>
      </c>
      <c r="C2672" s="5" t="s">
        <v>70</v>
      </c>
      <c r="D2672" s="10"/>
      <c r="E2672" s="8"/>
      <c r="F2672" s="9">
        <v>4004.5</v>
      </c>
      <c r="I2672" s="10" t="s">
        <v>9</v>
      </c>
      <c r="J2672" s="8" t="s">
        <v>100</v>
      </c>
    </row>
    <row r="2673" spans="1:10">
      <c r="A2673" s="5" t="s">
        <v>1294</v>
      </c>
      <c r="B2673" s="6">
        <v>44963.420340856479</v>
      </c>
      <c r="C2673" s="5" t="s">
        <v>70</v>
      </c>
      <c r="D2673" s="10"/>
      <c r="E2673" s="8"/>
      <c r="F2673" s="9">
        <v>16360</v>
      </c>
      <c r="I2673" s="10" t="s">
        <v>9</v>
      </c>
      <c r="J2673" s="8" t="s">
        <v>103</v>
      </c>
    </row>
    <row r="2674" spans="1:10">
      <c r="A2674" s="11" t="s">
        <v>22</v>
      </c>
      <c r="B2674" s="3"/>
      <c r="C2674" s="3"/>
      <c r="D2674" s="7"/>
      <c r="E2674" s="8"/>
      <c r="F2674" s="12">
        <f>SUM(F2665:G2673)</f>
        <v>110683.6</v>
      </c>
      <c r="H2674" s="9"/>
      <c r="I2674" s="10"/>
      <c r="J2674" s="5"/>
    </row>
    <row r="2675" spans="1:10" ht="15.75">
      <c r="A2675" s="13" t="s">
        <v>23</v>
      </c>
      <c r="B2675" s="13" t="s">
        <v>24</v>
      </c>
      <c r="C2675" s="13" t="s">
        <v>25</v>
      </c>
      <c r="D2675" s="14">
        <v>112729130</v>
      </c>
      <c r="E2675" s="8"/>
      <c r="H2675" s="9"/>
      <c r="I2675" s="10"/>
      <c r="J2675" s="5"/>
    </row>
    <row r="2676" spans="1:10">
      <c r="A2676" s="5"/>
      <c r="B2676" s="6"/>
      <c r="C2676" s="5"/>
      <c r="D2676" s="7"/>
      <c r="E2676" s="8"/>
      <c r="H2676" s="9"/>
      <c r="I2676" s="10"/>
      <c r="J2676" s="5"/>
    </row>
    <row r="2677" spans="1:10">
      <c r="A2677" s="5"/>
      <c r="B2677" s="6"/>
      <c r="C2677" s="5"/>
      <c r="D2677" s="7"/>
      <c r="E2677" s="8"/>
      <c r="H2677" s="9"/>
      <c r="I2677" s="10"/>
      <c r="J2677" s="5"/>
    </row>
    <row r="2678" spans="1:10">
      <c r="A2678" s="5" t="s">
        <v>1292</v>
      </c>
      <c r="B2678" s="6">
        <v>44963.860499652779</v>
      </c>
      <c r="C2678" s="5" t="s">
        <v>70</v>
      </c>
      <c r="D2678" s="7"/>
      <c r="E2678" s="8"/>
      <c r="G2678" s="9">
        <v>785.35</v>
      </c>
      <c r="I2678" s="10" t="s">
        <v>10</v>
      </c>
      <c r="J2678" s="8" t="s">
        <v>71</v>
      </c>
    </row>
    <row r="2679" spans="1:10">
      <c r="A2679" s="5" t="s">
        <v>1292</v>
      </c>
      <c r="B2679" s="6">
        <v>44963.860499652779</v>
      </c>
      <c r="C2679" s="5" t="s">
        <v>70</v>
      </c>
      <c r="D2679" s="7"/>
      <c r="E2679" s="8"/>
      <c r="G2679" s="9">
        <v>234.97</v>
      </c>
      <c r="I2679" s="10" t="s">
        <v>10</v>
      </c>
      <c r="J2679" s="8" t="s">
        <v>73</v>
      </c>
    </row>
    <row r="2680" spans="1:10">
      <c r="A2680" s="5" t="s">
        <v>1293</v>
      </c>
      <c r="B2680" s="6">
        <v>44963.860499652779</v>
      </c>
      <c r="C2680" s="5" t="s">
        <v>82</v>
      </c>
      <c r="D2680" s="7">
        <v>144297</v>
      </c>
      <c r="E2680" s="5" t="s">
        <v>89</v>
      </c>
      <c r="H2680" s="9">
        <v>464.4</v>
      </c>
      <c r="I2680" s="5" t="s">
        <v>28</v>
      </c>
      <c r="J2680" s="5" t="s">
        <v>91</v>
      </c>
    </row>
    <row r="2681" spans="1:10">
      <c r="A2681" s="5" t="s">
        <v>1292</v>
      </c>
      <c r="B2681" s="6">
        <v>44963.860499652779</v>
      </c>
      <c r="C2681" s="5" t="s">
        <v>70</v>
      </c>
      <c r="D2681" s="15">
        <v>45153145813</v>
      </c>
      <c r="E2681" s="5" t="s">
        <v>83</v>
      </c>
      <c r="H2681" s="9">
        <v>925.5</v>
      </c>
      <c r="I2681" s="5" t="s">
        <v>28</v>
      </c>
      <c r="J2681" s="5" t="s">
        <v>80</v>
      </c>
    </row>
    <row r="2682" spans="1:10">
      <c r="A2682" s="5" t="s">
        <v>1292</v>
      </c>
      <c r="B2682" s="6">
        <v>44963.860499652779</v>
      </c>
      <c r="C2682" s="5" t="s">
        <v>70</v>
      </c>
      <c r="D2682" s="15">
        <v>45163238216</v>
      </c>
      <c r="E2682" s="5" t="s">
        <v>83</v>
      </c>
      <c r="H2682" s="9">
        <v>1184.6400000000001</v>
      </c>
      <c r="I2682" s="5" t="s">
        <v>28</v>
      </c>
      <c r="J2682" s="5" t="s">
        <v>80</v>
      </c>
    </row>
    <row r="2683" spans="1:10">
      <c r="A2683" s="5" t="s">
        <v>1292</v>
      </c>
      <c r="B2683" s="6">
        <v>44963.860499652779</v>
      </c>
      <c r="C2683" s="5" t="s">
        <v>70</v>
      </c>
      <c r="D2683" s="15">
        <v>45153143929</v>
      </c>
      <c r="E2683" s="5" t="s">
        <v>83</v>
      </c>
      <c r="H2683" s="9">
        <v>2800</v>
      </c>
      <c r="I2683" s="5" t="s">
        <v>28</v>
      </c>
      <c r="J2683" s="5" t="s">
        <v>80</v>
      </c>
    </row>
    <row r="2684" spans="1:10">
      <c r="A2684" s="5" t="s">
        <v>1292</v>
      </c>
      <c r="B2684" s="6">
        <v>44963.860499652779</v>
      </c>
      <c r="C2684" s="5" t="s">
        <v>70</v>
      </c>
      <c r="D2684" s="7">
        <v>269890</v>
      </c>
      <c r="E2684" s="5" t="s">
        <v>89</v>
      </c>
      <c r="H2684" s="9">
        <v>169.57</v>
      </c>
      <c r="I2684" s="5" t="s">
        <v>28</v>
      </c>
      <c r="J2684" s="5" t="s">
        <v>91</v>
      </c>
    </row>
    <row r="2685" spans="1:10">
      <c r="A2685" s="5" t="s">
        <v>1292</v>
      </c>
      <c r="B2685" s="6">
        <v>44963.860499652779</v>
      </c>
      <c r="C2685" s="5" t="s">
        <v>70</v>
      </c>
      <c r="D2685" s="7">
        <v>586861</v>
      </c>
      <c r="E2685" s="5" t="s">
        <v>89</v>
      </c>
      <c r="H2685" s="9">
        <v>170.86</v>
      </c>
      <c r="I2685" s="5" t="s">
        <v>28</v>
      </c>
      <c r="J2685" s="5" t="s">
        <v>91</v>
      </c>
    </row>
    <row r="2686" spans="1:10">
      <c r="A2686" s="5" t="s">
        <v>1292</v>
      </c>
      <c r="B2686" s="6">
        <v>44963.860499652779</v>
      </c>
      <c r="C2686" s="5" t="s">
        <v>70</v>
      </c>
      <c r="D2686" s="15">
        <v>45143519508</v>
      </c>
      <c r="E2686" s="5" t="s">
        <v>83</v>
      </c>
      <c r="H2686" s="9">
        <v>21947.4</v>
      </c>
      <c r="I2686" s="5" t="s">
        <v>28</v>
      </c>
      <c r="J2686" s="5" t="s">
        <v>80</v>
      </c>
    </row>
    <row r="2687" spans="1:10">
      <c r="A2687" s="5" t="s">
        <v>1292</v>
      </c>
      <c r="B2687" s="6">
        <v>44963.860499652779</v>
      </c>
      <c r="C2687" s="5" t="s">
        <v>70</v>
      </c>
      <c r="D2687" s="7">
        <v>15420</v>
      </c>
      <c r="E2687" s="5" t="s">
        <v>89</v>
      </c>
      <c r="H2687" s="9">
        <v>290</v>
      </c>
      <c r="I2687" s="5" t="s">
        <v>28</v>
      </c>
      <c r="J2687" s="5" t="s">
        <v>91</v>
      </c>
    </row>
    <row r="2688" spans="1:10">
      <c r="A2688" s="5" t="s">
        <v>1292</v>
      </c>
      <c r="B2688" s="6">
        <v>44963.860499652779</v>
      </c>
      <c r="C2688" s="5" t="s">
        <v>70</v>
      </c>
      <c r="D2688" s="15">
        <v>45173212874</v>
      </c>
      <c r="E2688" s="5" t="s">
        <v>83</v>
      </c>
      <c r="H2688" s="9">
        <v>194.88</v>
      </c>
      <c r="I2688" s="5" t="s">
        <v>28</v>
      </c>
      <c r="J2688" s="5" t="s">
        <v>80</v>
      </c>
    </row>
    <row r="2689" spans="1:10">
      <c r="A2689" s="5" t="s">
        <v>1292</v>
      </c>
      <c r="B2689" s="6">
        <v>44963.860499652779</v>
      </c>
      <c r="C2689" s="5" t="s">
        <v>70</v>
      </c>
      <c r="D2689" s="7">
        <v>158512</v>
      </c>
      <c r="E2689" s="5" t="s">
        <v>89</v>
      </c>
      <c r="H2689" s="9">
        <v>473.03</v>
      </c>
      <c r="I2689" s="5" t="s">
        <v>28</v>
      </c>
      <c r="J2689" s="5" t="s">
        <v>91</v>
      </c>
    </row>
    <row r="2690" spans="1:10">
      <c r="A2690" s="5" t="s">
        <v>1292</v>
      </c>
      <c r="B2690" s="6">
        <v>44963.860499652779</v>
      </c>
      <c r="C2690" s="5" t="s">
        <v>70</v>
      </c>
      <c r="D2690" s="7">
        <v>173560</v>
      </c>
      <c r="E2690" s="5" t="s">
        <v>89</v>
      </c>
      <c r="H2690" s="9">
        <v>112</v>
      </c>
      <c r="I2690" s="5" t="s">
        <v>28</v>
      </c>
      <c r="J2690" s="5" t="s">
        <v>91</v>
      </c>
    </row>
    <row r="2691" spans="1:10">
      <c r="A2691" s="5" t="s">
        <v>1292</v>
      </c>
      <c r="B2691" s="6">
        <v>44963.860499652779</v>
      </c>
      <c r="C2691" s="5" t="s">
        <v>70</v>
      </c>
      <c r="D2691" s="7">
        <v>192901</v>
      </c>
      <c r="E2691" s="5" t="s">
        <v>89</v>
      </c>
      <c r="H2691" s="9">
        <v>4056</v>
      </c>
      <c r="I2691" s="5" t="s">
        <v>28</v>
      </c>
      <c r="J2691" s="5" t="s">
        <v>91</v>
      </c>
    </row>
    <row r="2692" spans="1:10">
      <c r="A2692" s="5" t="s">
        <v>1292</v>
      </c>
      <c r="B2692" s="6">
        <v>44963.860499652779</v>
      </c>
      <c r="C2692" s="5" t="s">
        <v>70</v>
      </c>
      <c r="D2692" s="15">
        <v>45113296954</v>
      </c>
      <c r="E2692" s="5" t="s">
        <v>83</v>
      </c>
      <c r="H2692" s="9">
        <v>343.68</v>
      </c>
      <c r="I2692" s="5" t="s">
        <v>28</v>
      </c>
      <c r="J2692" s="5" t="s">
        <v>91</v>
      </c>
    </row>
    <row r="2693" spans="1:10">
      <c r="A2693" s="5" t="s">
        <v>1292</v>
      </c>
      <c r="B2693" s="6">
        <v>44963.860499652779</v>
      </c>
      <c r="C2693" s="5" t="s">
        <v>70</v>
      </c>
      <c r="D2693" s="15">
        <v>45153142473</v>
      </c>
      <c r="E2693" s="5" t="s">
        <v>83</v>
      </c>
      <c r="H2693" s="9">
        <v>895.2</v>
      </c>
      <c r="I2693" s="5" t="s">
        <v>28</v>
      </c>
      <c r="J2693" s="5" t="s">
        <v>91</v>
      </c>
    </row>
    <row r="2694" spans="1:10">
      <c r="A2694" s="5" t="s">
        <v>1292</v>
      </c>
      <c r="B2694" s="6">
        <v>44963.860499652779</v>
      </c>
      <c r="C2694" s="5" t="s">
        <v>70</v>
      </c>
      <c r="D2694" s="15">
        <v>45163236937</v>
      </c>
      <c r="E2694" s="5" t="s">
        <v>83</v>
      </c>
      <c r="H2694" s="9">
        <v>475.16</v>
      </c>
      <c r="I2694" s="5" t="s">
        <v>28</v>
      </c>
      <c r="J2694" s="5" t="s">
        <v>91</v>
      </c>
    </row>
    <row r="2695" spans="1:10">
      <c r="A2695" s="5" t="s">
        <v>1292</v>
      </c>
      <c r="B2695" s="6">
        <v>44963.860499652779</v>
      </c>
      <c r="C2695" s="5" t="s">
        <v>70</v>
      </c>
      <c r="D2695" s="15">
        <v>45173209475</v>
      </c>
      <c r="E2695" s="5" t="s">
        <v>83</v>
      </c>
      <c r="H2695" s="9">
        <v>1440</v>
      </c>
      <c r="I2695" s="5" t="s">
        <v>28</v>
      </c>
      <c r="J2695" s="5" t="s">
        <v>91</v>
      </c>
    </row>
    <row r="2696" spans="1:10">
      <c r="A2696" s="5" t="s">
        <v>1292</v>
      </c>
      <c r="B2696" s="6">
        <v>44963.860499652779</v>
      </c>
      <c r="C2696" s="5" t="s">
        <v>70</v>
      </c>
      <c r="D2696" s="15">
        <v>45133149309</v>
      </c>
      <c r="E2696" s="5" t="s">
        <v>83</v>
      </c>
      <c r="H2696" s="9">
        <v>210</v>
      </c>
      <c r="I2696" s="5" t="s">
        <v>28</v>
      </c>
      <c r="J2696" s="5" t="s">
        <v>91</v>
      </c>
    </row>
    <row r="2697" spans="1:10">
      <c r="A2697" s="5" t="s">
        <v>1292</v>
      </c>
      <c r="B2697" s="6">
        <v>44963.860499652779</v>
      </c>
      <c r="C2697" s="5" t="s">
        <v>70</v>
      </c>
      <c r="D2697" s="15">
        <v>45133149381</v>
      </c>
      <c r="E2697" s="5" t="s">
        <v>83</v>
      </c>
      <c r="H2697" s="9">
        <v>800</v>
      </c>
      <c r="I2697" s="5" t="s">
        <v>28</v>
      </c>
      <c r="J2697" s="5" t="s">
        <v>91</v>
      </c>
    </row>
    <row r="2698" spans="1:10">
      <c r="A2698" s="5" t="s">
        <v>1292</v>
      </c>
      <c r="B2698" s="6">
        <v>44963.860499652779</v>
      </c>
      <c r="C2698" s="5" t="s">
        <v>70</v>
      </c>
      <c r="D2698" s="15">
        <v>45153143218</v>
      </c>
      <c r="E2698" s="5" t="s">
        <v>83</v>
      </c>
      <c r="H2698" s="9">
        <v>616</v>
      </c>
      <c r="I2698" s="5" t="s">
        <v>28</v>
      </c>
      <c r="J2698" s="5" t="s">
        <v>91</v>
      </c>
    </row>
    <row r="2699" spans="1:10">
      <c r="A2699" s="5" t="s">
        <v>1292</v>
      </c>
      <c r="B2699" s="6">
        <v>44963.860499652779</v>
      </c>
      <c r="C2699" s="5" t="s">
        <v>70</v>
      </c>
      <c r="D2699" s="15">
        <v>45143516964</v>
      </c>
      <c r="E2699" s="5" t="s">
        <v>83</v>
      </c>
      <c r="H2699" s="9">
        <v>1277.23</v>
      </c>
      <c r="I2699" s="5" t="s">
        <v>28</v>
      </c>
      <c r="J2699" s="5" t="s">
        <v>91</v>
      </c>
    </row>
    <row r="2700" spans="1:10">
      <c r="A2700" s="5" t="s">
        <v>1292</v>
      </c>
      <c r="B2700" s="6">
        <v>44963.860499652779</v>
      </c>
      <c r="C2700" s="5" t="s">
        <v>70</v>
      </c>
      <c r="D2700" s="15">
        <v>45163238174</v>
      </c>
      <c r="E2700" s="5" t="s">
        <v>83</v>
      </c>
      <c r="H2700" s="9">
        <v>960</v>
      </c>
      <c r="I2700" s="5" t="s">
        <v>28</v>
      </c>
      <c r="J2700" s="5" t="s">
        <v>91</v>
      </c>
    </row>
    <row r="2701" spans="1:10">
      <c r="A2701" s="5" t="s">
        <v>1292</v>
      </c>
      <c r="B2701" s="6">
        <v>44963.860499652779</v>
      </c>
      <c r="C2701" s="5" t="s">
        <v>70</v>
      </c>
      <c r="D2701" s="15">
        <v>45153143889</v>
      </c>
      <c r="E2701" s="5" t="s">
        <v>83</v>
      </c>
      <c r="H2701" s="9">
        <v>215.48</v>
      </c>
      <c r="I2701" s="5" t="s">
        <v>28</v>
      </c>
      <c r="J2701" s="5" t="s">
        <v>91</v>
      </c>
    </row>
    <row r="2702" spans="1:10">
      <c r="A2702" s="5" t="s">
        <v>1292</v>
      </c>
      <c r="B2702" s="6">
        <v>44963.860499652779</v>
      </c>
      <c r="C2702" s="5" t="s">
        <v>70</v>
      </c>
      <c r="D2702" s="15">
        <v>45173210734</v>
      </c>
      <c r="E2702" s="5" t="s">
        <v>83</v>
      </c>
      <c r="H2702" s="9">
        <v>120</v>
      </c>
      <c r="I2702" s="5" t="s">
        <v>28</v>
      </c>
      <c r="J2702" s="5" t="s">
        <v>91</v>
      </c>
    </row>
    <row r="2703" spans="1:10">
      <c r="A2703" s="5" t="s">
        <v>1292</v>
      </c>
      <c r="B2703" s="6">
        <v>44963.860499652779</v>
      </c>
      <c r="C2703" s="5" t="s">
        <v>70</v>
      </c>
      <c r="D2703" s="15">
        <v>45143517456</v>
      </c>
      <c r="E2703" s="5" t="s">
        <v>83</v>
      </c>
      <c r="H2703" s="9">
        <v>442.55</v>
      </c>
      <c r="I2703" s="5" t="s">
        <v>28</v>
      </c>
      <c r="J2703" s="5" t="s">
        <v>91</v>
      </c>
    </row>
    <row r="2704" spans="1:10">
      <c r="A2704" s="5" t="s">
        <v>1292</v>
      </c>
      <c r="B2704" s="6">
        <v>44963.860499652779</v>
      </c>
      <c r="C2704" s="5" t="s">
        <v>70</v>
      </c>
      <c r="D2704" s="15">
        <v>45133150540</v>
      </c>
      <c r="E2704" s="5" t="s">
        <v>83</v>
      </c>
      <c r="H2704" s="9">
        <v>290.2</v>
      </c>
      <c r="I2704" s="5" t="s">
        <v>28</v>
      </c>
      <c r="J2704" s="5" t="s">
        <v>91</v>
      </c>
    </row>
    <row r="2705" spans="1:10">
      <c r="A2705" s="5" t="s">
        <v>1292</v>
      </c>
      <c r="B2705" s="6">
        <v>44963.860499652779</v>
      </c>
      <c r="C2705" s="5" t="s">
        <v>70</v>
      </c>
      <c r="D2705" s="15">
        <v>45133150635</v>
      </c>
      <c r="E2705" s="5" t="s">
        <v>83</v>
      </c>
      <c r="H2705" s="9">
        <v>923.68</v>
      </c>
      <c r="I2705" s="5" t="s">
        <v>28</v>
      </c>
      <c r="J2705" s="5" t="s">
        <v>91</v>
      </c>
    </row>
    <row r="2706" spans="1:10">
      <c r="A2706" s="5" t="s">
        <v>1292</v>
      </c>
      <c r="B2706" s="6">
        <v>44963.860499652779</v>
      </c>
      <c r="C2706" s="5" t="s">
        <v>70</v>
      </c>
      <c r="D2706" s="15">
        <v>45173210980</v>
      </c>
      <c r="E2706" s="5" t="s">
        <v>83</v>
      </c>
      <c r="H2706" s="9">
        <v>1035</v>
      </c>
      <c r="I2706" s="5" t="s">
        <v>28</v>
      </c>
      <c r="J2706" s="5" t="s">
        <v>91</v>
      </c>
    </row>
    <row r="2707" spans="1:10">
      <c r="A2707" s="5" t="s">
        <v>1292</v>
      </c>
      <c r="B2707" s="6">
        <v>44963.860499652779</v>
      </c>
      <c r="C2707" s="5" t="s">
        <v>70</v>
      </c>
      <c r="D2707" s="15">
        <v>45173210983</v>
      </c>
      <c r="E2707" s="5" t="s">
        <v>83</v>
      </c>
      <c r="H2707" s="9">
        <v>572.22</v>
      </c>
      <c r="I2707" s="5" t="s">
        <v>28</v>
      </c>
      <c r="J2707" s="5" t="s">
        <v>91</v>
      </c>
    </row>
    <row r="2708" spans="1:10">
      <c r="A2708" s="5" t="s">
        <v>1292</v>
      </c>
      <c r="B2708" s="6">
        <v>44963.860499652779</v>
      </c>
      <c r="C2708" s="5" t="s">
        <v>70</v>
      </c>
      <c r="D2708" s="15">
        <v>45153144221</v>
      </c>
      <c r="E2708" s="5" t="s">
        <v>83</v>
      </c>
      <c r="H2708" s="9">
        <v>470.02</v>
      </c>
      <c r="I2708" s="5" t="s">
        <v>28</v>
      </c>
      <c r="J2708" s="5" t="s">
        <v>91</v>
      </c>
    </row>
    <row r="2709" spans="1:10">
      <c r="A2709" s="5" t="s">
        <v>1292</v>
      </c>
      <c r="B2709" s="6">
        <v>44963.860499652779</v>
      </c>
      <c r="C2709" s="5" t="s">
        <v>70</v>
      </c>
      <c r="D2709" s="15">
        <v>45173211132</v>
      </c>
      <c r="E2709" s="5" t="s">
        <v>83</v>
      </c>
      <c r="H2709" s="9">
        <v>150</v>
      </c>
      <c r="I2709" s="5" t="s">
        <v>28</v>
      </c>
      <c r="J2709" s="5" t="s">
        <v>91</v>
      </c>
    </row>
    <row r="2710" spans="1:10">
      <c r="A2710" s="5" t="s">
        <v>1292</v>
      </c>
      <c r="B2710" s="6">
        <v>44963.860499652779</v>
      </c>
      <c r="C2710" s="5" t="s">
        <v>70</v>
      </c>
      <c r="D2710" s="15">
        <v>45133150871</v>
      </c>
      <c r="E2710" s="5" t="s">
        <v>83</v>
      </c>
      <c r="H2710" s="9">
        <v>713.54</v>
      </c>
      <c r="I2710" s="5" t="s">
        <v>28</v>
      </c>
      <c r="J2710" s="5" t="s">
        <v>91</v>
      </c>
    </row>
    <row r="2711" spans="1:10">
      <c r="A2711" s="5" t="s">
        <v>1292</v>
      </c>
      <c r="B2711" s="6">
        <v>44963.860499652779</v>
      </c>
      <c r="C2711" s="5" t="s">
        <v>70</v>
      </c>
      <c r="D2711" s="15">
        <v>45133152167</v>
      </c>
      <c r="E2711" s="5" t="s">
        <v>83</v>
      </c>
      <c r="H2711" s="9">
        <v>1239.5999999999999</v>
      </c>
      <c r="I2711" s="5" t="s">
        <v>28</v>
      </c>
      <c r="J2711" s="5" t="s">
        <v>91</v>
      </c>
    </row>
    <row r="2712" spans="1:10">
      <c r="A2712" s="5" t="s">
        <v>1292</v>
      </c>
      <c r="B2712" s="6">
        <v>44963.860499652779</v>
      </c>
      <c r="C2712" s="5" t="s">
        <v>70</v>
      </c>
      <c r="D2712" s="15">
        <v>45133152170</v>
      </c>
      <c r="E2712" s="5" t="s">
        <v>83</v>
      </c>
      <c r="H2712" s="9">
        <v>1254.72</v>
      </c>
      <c r="I2712" s="5" t="s">
        <v>28</v>
      </c>
      <c r="J2712" s="5" t="s">
        <v>91</v>
      </c>
    </row>
    <row r="2713" spans="1:10">
      <c r="A2713" s="5" t="s">
        <v>1292</v>
      </c>
      <c r="B2713" s="6">
        <v>44963.860499652779</v>
      </c>
      <c r="C2713" s="5" t="s">
        <v>70</v>
      </c>
      <c r="D2713" s="15">
        <v>45123284243</v>
      </c>
      <c r="E2713" s="5" t="s">
        <v>83</v>
      </c>
      <c r="H2713" s="9">
        <v>2516.8000000000002</v>
      </c>
      <c r="I2713" s="5" t="s">
        <v>28</v>
      </c>
      <c r="J2713" s="5" t="s">
        <v>91</v>
      </c>
    </row>
    <row r="2714" spans="1:10">
      <c r="A2714" s="5" t="s">
        <v>1292</v>
      </c>
      <c r="B2714" s="6">
        <v>44963.860499652779</v>
      </c>
      <c r="C2714" s="5" t="s">
        <v>70</v>
      </c>
      <c r="D2714" s="7">
        <v>38501</v>
      </c>
      <c r="E2714" s="5" t="s">
        <v>89</v>
      </c>
      <c r="H2714" s="9">
        <v>14000</v>
      </c>
      <c r="I2714" s="5" t="s">
        <v>28</v>
      </c>
      <c r="J2714" s="8" t="s">
        <v>92</v>
      </c>
    </row>
    <row r="2715" spans="1:10">
      <c r="A2715" s="5" t="s">
        <v>1292</v>
      </c>
      <c r="B2715" s="6">
        <v>44963.860499652779</v>
      </c>
      <c r="C2715" s="5" t="s">
        <v>70</v>
      </c>
      <c r="D2715" s="15">
        <v>81790162963</v>
      </c>
      <c r="E2715" s="5" t="s">
        <v>83</v>
      </c>
      <c r="H2715" s="9">
        <v>255.33</v>
      </c>
      <c r="I2715" s="5" t="s">
        <v>28</v>
      </c>
      <c r="J2715" s="5" t="s">
        <v>80</v>
      </c>
    </row>
    <row r="2716" spans="1:10">
      <c r="A2716" s="5" t="s">
        <v>1292</v>
      </c>
      <c r="B2716" s="6">
        <v>44963.860499652779</v>
      </c>
      <c r="C2716" s="5" t="s">
        <v>70</v>
      </c>
      <c r="D2716" s="15">
        <v>81790162964</v>
      </c>
      <c r="E2716" s="5" t="s">
        <v>83</v>
      </c>
      <c r="H2716" s="9">
        <v>255.33</v>
      </c>
      <c r="I2716" s="5" t="s">
        <v>28</v>
      </c>
      <c r="J2716" s="5" t="s">
        <v>80</v>
      </c>
    </row>
    <row r="2717" spans="1:10">
      <c r="A2717" s="5" t="s">
        <v>1292</v>
      </c>
      <c r="B2717" s="6">
        <v>44963.860499652779</v>
      </c>
      <c r="C2717" s="5" t="s">
        <v>70</v>
      </c>
      <c r="D2717" s="15">
        <v>81790162962</v>
      </c>
      <c r="E2717" s="5" t="s">
        <v>83</v>
      </c>
      <c r="H2717" s="9">
        <v>255.33</v>
      </c>
      <c r="I2717" s="5" t="s">
        <v>28</v>
      </c>
      <c r="J2717" s="5" t="s">
        <v>80</v>
      </c>
    </row>
    <row r="2718" spans="1:10">
      <c r="A2718" s="5" t="s">
        <v>1292</v>
      </c>
      <c r="B2718" s="6">
        <v>44963.860499652779</v>
      </c>
      <c r="C2718" s="5" t="s">
        <v>70</v>
      </c>
      <c r="D2718" s="15">
        <v>81790162965</v>
      </c>
      <c r="E2718" s="5" t="s">
        <v>83</v>
      </c>
      <c r="H2718" s="9">
        <v>255.33</v>
      </c>
      <c r="I2718" s="5" t="s">
        <v>28</v>
      </c>
      <c r="J2718" s="5" t="s">
        <v>80</v>
      </c>
    </row>
    <row r="2719" spans="1:10">
      <c r="A2719" s="5" t="s">
        <v>1292</v>
      </c>
      <c r="B2719" s="6">
        <v>44963.860499652779</v>
      </c>
      <c r="C2719" s="5" t="s">
        <v>70</v>
      </c>
      <c r="D2719" s="15">
        <v>81790162961</v>
      </c>
      <c r="E2719" s="5" t="s">
        <v>83</v>
      </c>
      <c r="H2719" s="9">
        <v>255.33</v>
      </c>
      <c r="I2719" s="5" t="s">
        <v>28</v>
      </c>
      <c r="J2719" s="5" t="s">
        <v>80</v>
      </c>
    </row>
    <row r="2720" spans="1:10">
      <c r="A2720" s="5" t="s">
        <v>1292</v>
      </c>
      <c r="B2720" s="6">
        <v>44963.860499652779</v>
      </c>
      <c r="C2720" s="5" t="s">
        <v>70</v>
      </c>
      <c r="D2720" s="15">
        <v>81790162960</v>
      </c>
      <c r="E2720" s="5" t="s">
        <v>83</v>
      </c>
      <c r="H2720" s="9">
        <v>255.33</v>
      </c>
      <c r="I2720" s="5" t="s">
        <v>28</v>
      </c>
      <c r="J2720" s="5" t="s">
        <v>80</v>
      </c>
    </row>
    <row r="2721" spans="1:10">
      <c r="A2721" s="5" t="s">
        <v>1292</v>
      </c>
      <c r="B2721" s="6">
        <v>44963.860499652779</v>
      </c>
      <c r="C2721" s="5" t="s">
        <v>70</v>
      </c>
      <c r="D2721" s="15">
        <v>45153142321</v>
      </c>
      <c r="E2721" s="8" t="s">
        <v>27</v>
      </c>
      <c r="H2721" s="9">
        <v>2996</v>
      </c>
      <c r="I2721" s="5" t="s">
        <v>28</v>
      </c>
      <c r="J2721" s="5" t="s">
        <v>80</v>
      </c>
    </row>
    <row r="2722" spans="1:10">
      <c r="A2722" s="5" t="s">
        <v>1292</v>
      </c>
      <c r="B2722" s="6">
        <v>44963.860499652779</v>
      </c>
      <c r="C2722" s="5" t="s">
        <v>70</v>
      </c>
      <c r="D2722" s="15">
        <v>81790162966</v>
      </c>
      <c r="E2722" s="5" t="s">
        <v>83</v>
      </c>
      <c r="H2722" s="9">
        <v>255.23</v>
      </c>
      <c r="I2722" s="5" t="s">
        <v>28</v>
      </c>
      <c r="J2722" s="5" t="s">
        <v>80</v>
      </c>
    </row>
    <row r="2723" spans="1:10">
      <c r="A2723" s="5" t="s">
        <v>1292</v>
      </c>
      <c r="B2723" s="6">
        <v>44963.860499652779</v>
      </c>
      <c r="C2723" s="5" t="s">
        <v>70</v>
      </c>
      <c r="D2723" s="7">
        <v>624652</v>
      </c>
      <c r="E2723" s="5" t="s">
        <v>83</v>
      </c>
      <c r="H2723" s="9">
        <v>17715.5</v>
      </c>
      <c r="I2723" s="5" t="s">
        <v>28</v>
      </c>
      <c r="J2723" s="8" t="s">
        <v>92</v>
      </c>
    </row>
    <row r="2724" spans="1:10">
      <c r="A2724" s="5" t="s">
        <v>1292</v>
      </c>
      <c r="B2724" s="6">
        <v>44963.860499652779</v>
      </c>
      <c r="C2724" s="5" t="s">
        <v>70</v>
      </c>
      <c r="D2724" s="7">
        <v>420507</v>
      </c>
      <c r="E2724" s="5" t="s">
        <v>83</v>
      </c>
      <c r="H2724" s="9">
        <v>6671.8</v>
      </c>
      <c r="I2724" s="5" t="s">
        <v>28</v>
      </c>
      <c r="J2724" s="5" t="s">
        <v>86</v>
      </c>
    </row>
    <row r="2725" spans="1:10">
      <c r="A2725" s="5" t="s">
        <v>1292</v>
      </c>
      <c r="B2725" s="6">
        <v>44963.860499652779</v>
      </c>
      <c r="C2725" s="5" t="s">
        <v>70</v>
      </c>
      <c r="D2725" s="7">
        <v>170425</v>
      </c>
      <c r="E2725" s="5" t="s">
        <v>88</v>
      </c>
      <c r="H2725" s="9">
        <v>57073.7</v>
      </c>
      <c r="I2725" s="5" t="s">
        <v>28</v>
      </c>
      <c r="J2725" s="5" t="s">
        <v>87</v>
      </c>
    </row>
    <row r="2726" spans="1:10">
      <c r="A2726" s="5" t="s">
        <v>1293</v>
      </c>
      <c r="B2726" s="6">
        <v>44963.860499652779</v>
      </c>
      <c r="C2726" s="5" t="s">
        <v>82</v>
      </c>
      <c r="D2726" s="7"/>
      <c r="E2726" s="8"/>
      <c r="F2726" s="9">
        <v>3578.4</v>
      </c>
      <c r="I2726" s="10" t="s">
        <v>9</v>
      </c>
      <c r="J2726" s="8" t="s">
        <v>97</v>
      </c>
    </row>
    <row r="2727" spans="1:10">
      <c r="A2727" s="5" t="s">
        <v>1292</v>
      </c>
      <c r="B2727" s="6">
        <v>44963.860499652779</v>
      </c>
      <c r="C2727" s="5" t="s">
        <v>70</v>
      </c>
      <c r="D2727" s="7"/>
      <c r="E2727" s="8"/>
      <c r="F2727" s="9">
        <v>7500</v>
      </c>
      <c r="I2727" s="10" t="s">
        <v>9</v>
      </c>
      <c r="J2727" s="8" t="s">
        <v>71</v>
      </c>
    </row>
    <row r="2728" spans="1:10">
      <c r="A2728" s="5" t="s">
        <v>1292</v>
      </c>
      <c r="B2728" s="6">
        <v>44963.860499652779</v>
      </c>
      <c r="C2728" s="5" t="s">
        <v>70</v>
      </c>
      <c r="D2728" s="7"/>
      <c r="E2728" s="8"/>
      <c r="F2728" s="9">
        <v>35251</v>
      </c>
      <c r="I2728" s="10" t="s">
        <v>9</v>
      </c>
      <c r="J2728" s="5" t="s">
        <v>72</v>
      </c>
    </row>
    <row r="2729" spans="1:10">
      <c r="A2729" s="5" t="s">
        <v>1292</v>
      </c>
      <c r="B2729" s="6">
        <v>44963.860499652779</v>
      </c>
      <c r="C2729" s="5" t="s">
        <v>70</v>
      </c>
      <c r="D2729" s="7"/>
      <c r="E2729" s="8"/>
      <c r="F2729" s="9">
        <v>2721.1</v>
      </c>
      <c r="I2729" s="10" t="s">
        <v>9</v>
      </c>
      <c r="J2729" s="5" t="s">
        <v>96</v>
      </c>
    </row>
    <row r="2730" spans="1:10">
      <c r="A2730" s="5" t="s">
        <v>1292</v>
      </c>
      <c r="B2730" s="6">
        <v>44963.860499652779</v>
      </c>
      <c r="C2730" s="5" t="s">
        <v>70</v>
      </c>
      <c r="D2730" s="7"/>
      <c r="E2730" s="8"/>
      <c r="F2730" s="9">
        <v>2599</v>
      </c>
      <c r="I2730" s="10" t="s">
        <v>9</v>
      </c>
      <c r="J2730" s="5" t="s">
        <v>98</v>
      </c>
    </row>
    <row r="2731" spans="1:10">
      <c r="A2731" s="5" t="s">
        <v>1292</v>
      </c>
      <c r="B2731" s="6">
        <v>44963.860499652779</v>
      </c>
      <c r="C2731" s="5" t="s">
        <v>70</v>
      </c>
      <c r="D2731" s="7"/>
      <c r="E2731" s="8"/>
      <c r="F2731" s="9">
        <v>0.1</v>
      </c>
      <c r="I2731" s="10" t="s">
        <v>9</v>
      </c>
      <c r="J2731" s="5" t="s">
        <v>80</v>
      </c>
    </row>
    <row r="2732" spans="1:10">
      <c r="A2732" s="5" t="s">
        <v>1292</v>
      </c>
      <c r="B2732" s="6">
        <v>44963.860499652779</v>
      </c>
      <c r="C2732" s="5" t="s">
        <v>70</v>
      </c>
      <c r="D2732" s="7"/>
      <c r="E2732" s="8"/>
      <c r="F2732" s="9">
        <v>1864</v>
      </c>
      <c r="I2732" s="10" t="s">
        <v>9</v>
      </c>
      <c r="J2732" s="8" t="s">
        <v>239</v>
      </c>
    </row>
    <row r="2733" spans="1:10">
      <c r="A2733" s="5" t="s">
        <v>1292</v>
      </c>
      <c r="B2733" s="6">
        <v>44963.860499652779</v>
      </c>
      <c r="C2733" s="5" t="s">
        <v>70</v>
      </c>
      <c r="D2733" s="7"/>
      <c r="E2733" s="8"/>
      <c r="F2733" s="9">
        <v>1484</v>
      </c>
      <c r="I2733" s="10" t="s">
        <v>9</v>
      </c>
      <c r="J2733" s="8" t="s">
        <v>73</v>
      </c>
    </row>
    <row r="2734" spans="1:10">
      <c r="A2734" s="5" t="s">
        <v>1292</v>
      </c>
      <c r="B2734" s="6">
        <v>44963.860499652779</v>
      </c>
      <c r="C2734" s="5" t="s">
        <v>70</v>
      </c>
      <c r="D2734" s="7"/>
      <c r="E2734" s="8"/>
      <c r="F2734" s="9">
        <v>2938.4</v>
      </c>
      <c r="I2734" s="10" t="s">
        <v>9</v>
      </c>
      <c r="J2734" s="8" t="s">
        <v>74</v>
      </c>
    </row>
    <row r="2735" spans="1:10">
      <c r="A2735" s="5" t="s">
        <v>1292</v>
      </c>
      <c r="B2735" s="6">
        <v>44963.860499652779</v>
      </c>
      <c r="C2735" s="5" t="s">
        <v>70</v>
      </c>
      <c r="D2735" s="7"/>
      <c r="E2735" s="8"/>
      <c r="F2735" s="9">
        <v>1320.7</v>
      </c>
      <c r="I2735" s="10" t="s">
        <v>9</v>
      </c>
      <c r="J2735" s="8" t="s">
        <v>75</v>
      </c>
    </row>
    <row r="2736" spans="1:10">
      <c r="A2736" s="5" t="s">
        <v>1292</v>
      </c>
      <c r="B2736" s="6">
        <v>44963.860499652779</v>
      </c>
      <c r="C2736" s="5" t="s">
        <v>70</v>
      </c>
      <c r="D2736" s="7"/>
      <c r="E2736" s="8"/>
      <c r="F2736" s="9">
        <v>15582.5</v>
      </c>
      <c r="I2736" s="10" t="s">
        <v>9</v>
      </c>
      <c r="J2736" s="8" t="s">
        <v>99</v>
      </c>
    </row>
    <row r="2737" spans="1:10">
      <c r="A2737" s="5" t="s">
        <v>1292</v>
      </c>
      <c r="B2737" s="6">
        <v>44963.860499652779</v>
      </c>
      <c r="C2737" s="5" t="s">
        <v>70</v>
      </c>
      <c r="D2737" s="7"/>
      <c r="E2737" s="8"/>
      <c r="F2737" s="9">
        <v>6025.7</v>
      </c>
      <c r="I2737" s="10" t="s">
        <v>9</v>
      </c>
      <c r="J2737" s="8" t="s">
        <v>94</v>
      </c>
    </row>
    <row r="2738" spans="1:10">
      <c r="A2738" s="5" t="s">
        <v>1292</v>
      </c>
      <c r="B2738" s="6">
        <v>44963.860499652779</v>
      </c>
      <c r="C2738" s="5" t="s">
        <v>70</v>
      </c>
      <c r="D2738" s="7"/>
      <c r="E2738" s="8"/>
      <c r="F2738" s="9">
        <v>41839.800000000003</v>
      </c>
      <c r="I2738" s="10" t="s">
        <v>9</v>
      </c>
      <c r="J2738" s="8" t="s">
        <v>240</v>
      </c>
    </row>
    <row r="2739" spans="1:10">
      <c r="A2739" s="5" t="s">
        <v>1292</v>
      </c>
      <c r="B2739" s="6">
        <v>44963.860499652779</v>
      </c>
      <c r="C2739" s="5" t="s">
        <v>70</v>
      </c>
      <c r="D2739" s="7"/>
      <c r="E2739" s="8"/>
      <c r="F2739" s="9">
        <v>5868.2</v>
      </c>
      <c r="I2739" s="10" t="s">
        <v>9</v>
      </c>
      <c r="J2739" s="8" t="s">
        <v>100</v>
      </c>
    </row>
    <row r="2740" spans="1:10">
      <c r="A2740" s="5" t="s">
        <v>1292</v>
      </c>
      <c r="B2740" s="6">
        <v>44963.860499652779</v>
      </c>
      <c r="C2740" s="5" t="s">
        <v>70</v>
      </c>
      <c r="D2740" s="7"/>
      <c r="E2740" s="8"/>
      <c r="F2740" s="9">
        <v>6619.7</v>
      </c>
      <c r="I2740" s="10" t="s">
        <v>9</v>
      </c>
      <c r="J2740" s="8" t="s">
        <v>76</v>
      </c>
    </row>
    <row r="2741" spans="1:10">
      <c r="A2741" s="5" t="s">
        <v>1292</v>
      </c>
      <c r="B2741" s="6">
        <v>44963.860499652779</v>
      </c>
      <c r="C2741" s="5" t="s">
        <v>70</v>
      </c>
      <c r="D2741" s="7"/>
      <c r="E2741" s="8"/>
      <c r="F2741" s="9">
        <v>4698.5</v>
      </c>
      <c r="I2741" s="10" t="s">
        <v>9</v>
      </c>
      <c r="J2741" s="8" t="s">
        <v>101</v>
      </c>
    </row>
    <row r="2742" spans="1:10">
      <c r="A2742" s="5" t="s">
        <v>1292</v>
      </c>
      <c r="B2742" s="6">
        <v>44963.860499652779</v>
      </c>
      <c r="C2742" s="5" t="s">
        <v>70</v>
      </c>
      <c r="D2742" s="7"/>
      <c r="E2742" s="8"/>
      <c r="F2742" s="9">
        <v>7000.1</v>
      </c>
      <c r="I2742" s="10" t="s">
        <v>9</v>
      </c>
      <c r="J2742" s="8" t="s">
        <v>102</v>
      </c>
    </row>
    <row r="2743" spans="1:10">
      <c r="A2743" s="5" t="s">
        <v>1292</v>
      </c>
      <c r="B2743" s="6">
        <v>44963.860499652779</v>
      </c>
      <c r="C2743" s="5" t="s">
        <v>70</v>
      </c>
      <c r="D2743" s="7"/>
      <c r="E2743" s="8"/>
      <c r="F2743" s="9">
        <v>5879</v>
      </c>
      <c r="I2743" s="10" t="s">
        <v>9</v>
      </c>
      <c r="J2743" s="8" t="s">
        <v>103</v>
      </c>
    </row>
    <row r="2744" spans="1:10">
      <c r="A2744" s="5" t="s">
        <v>1292</v>
      </c>
      <c r="B2744" s="6">
        <v>44963.860499652779</v>
      </c>
      <c r="C2744" s="5" t="s">
        <v>70</v>
      </c>
      <c r="D2744" s="7"/>
      <c r="E2744" s="8"/>
      <c r="F2744" s="9">
        <v>1907.2</v>
      </c>
      <c r="I2744" s="10" t="s">
        <v>9</v>
      </c>
      <c r="J2744" s="8" t="s">
        <v>385</v>
      </c>
    </row>
    <row r="2745" spans="1:10">
      <c r="A2745" s="11" t="s">
        <v>22</v>
      </c>
      <c r="B2745" s="3"/>
      <c r="C2745" s="3"/>
      <c r="D2745" s="7"/>
      <c r="E2745" s="8"/>
      <c r="F2745" s="12">
        <f>SUM(F2678:G2744)</f>
        <v>155697.72</v>
      </c>
      <c r="H2745" s="9"/>
      <c r="I2745" s="10"/>
      <c r="J2745" s="5"/>
    </row>
    <row r="2746" spans="1:10" ht="15.75">
      <c r="A2746" s="13" t="s">
        <v>23</v>
      </c>
      <c r="B2746" s="13" t="s">
        <v>24</v>
      </c>
      <c r="C2746" s="13" t="s">
        <v>25</v>
      </c>
      <c r="D2746" s="14">
        <v>112730442</v>
      </c>
      <c r="E2746" s="8"/>
      <c r="H2746" s="9"/>
      <c r="I2746" s="10"/>
      <c r="J2746" s="5"/>
    </row>
    <row r="2749" spans="1:10">
      <c r="A2749" s="1" t="s">
        <v>0</v>
      </c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1:10">
      <c r="A2750" s="3" t="s">
        <v>1322</v>
      </c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1:10">
      <c r="A2751" s="95" t="s">
        <v>0</v>
      </c>
      <c r="B2751" s="95" t="s">
        <v>2</v>
      </c>
      <c r="C2751" s="95" t="s">
        <v>3</v>
      </c>
      <c r="D2751" s="95" t="s">
        <v>4</v>
      </c>
      <c r="E2751" s="95" t="s">
        <v>5</v>
      </c>
      <c r="F2751" s="97" t="s">
        <v>6</v>
      </c>
      <c r="G2751" s="98"/>
      <c r="H2751" s="99"/>
      <c r="I2751" s="95" t="s">
        <v>7</v>
      </c>
      <c r="J2751" s="95" t="s">
        <v>8</v>
      </c>
    </row>
    <row r="2752" spans="1:10">
      <c r="A2752" s="96"/>
      <c r="B2752" s="96"/>
      <c r="C2752" s="96"/>
      <c r="D2752" s="96"/>
      <c r="E2752" s="96"/>
      <c r="F2752" s="4" t="s">
        <v>9</v>
      </c>
      <c r="G2752" s="4" t="s">
        <v>10</v>
      </c>
      <c r="H2752" s="4" t="s">
        <v>11</v>
      </c>
      <c r="I2752" s="96"/>
      <c r="J2752" s="96"/>
    </row>
    <row r="2753" spans="1:10">
      <c r="A2753" s="5" t="s">
        <v>1332</v>
      </c>
      <c r="B2753" s="6">
        <v>44964.411119189812</v>
      </c>
      <c r="C2753" s="5" t="s">
        <v>70</v>
      </c>
      <c r="D2753" s="15">
        <v>52316811443</v>
      </c>
      <c r="E2753" s="5" t="s">
        <v>83</v>
      </c>
      <c r="H2753" s="9">
        <v>336.43</v>
      </c>
      <c r="I2753" s="5" t="s">
        <v>28</v>
      </c>
      <c r="J2753" s="5" t="s">
        <v>91</v>
      </c>
    </row>
    <row r="2754" spans="1:10">
      <c r="A2754" s="5" t="s">
        <v>1332</v>
      </c>
      <c r="B2754" s="6">
        <v>44964.411119189812</v>
      </c>
      <c r="C2754" s="5" t="s">
        <v>70</v>
      </c>
      <c r="D2754" s="15">
        <v>45173213179</v>
      </c>
      <c r="E2754" s="5" t="s">
        <v>83</v>
      </c>
      <c r="H2754" s="9">
        <v>1449.22</v>
      </c>
      <c r="I2754" s="5" t="s">
        <v>28</v>
      </c>
      <c r="J2754" s="5" t="s">
        <v>91</v>
      </c>
    </row>
    <row r="2755" spans="1:10">
      <c r="A2755" s="5" t="s">
        <v>1332</v>
      </c>
      <c r="B2755" s="6">
        <v>44964.411119189812</v>
      </c>
      <c r="C2755" s="5" t="s">
        <v>70</v>
      </c>
      <c r="D2755" s="15">
        <v>45163241190</v>
      </c>
      <c r="E2755" s="5" t="s">
        <v>83</v>
      </c>
      <c r="H2755" s="9">
        <v>660</v>
      </c>
      <c r="I2755" s="5" t="s">
        <v>28</v>
      </c>
      <c r="J2755" s="5" t="s">
        <v>91</v>
      </c>
    </row>
    <row r="2756" spans="1:10">
      <c r="A2756" s="5" t="s">
        <v>1332</v>
      </c>
      <c r="B2756" s="6">
        <v>44964.411119189812</v>
      </c>
      <c r="C2756" s="5" t="s">
        <v>70</v>
      </c>
      <c r="D2756" s="15">
        <v>45153146869</v>
      </c>
      <c r="E2756" s="5" t="s">
        <v>83</v>
      </c>
      <c r="H2756" s="9">
        <v>30240</v>
      </c>
      <c r="I2756" s="5" t="s">
        <v>28</v>
      </c>
      <c r="J2756" s="5" t="s">
        <v>91</v>
      </c>
    </row>
    <row r="2757" spans="1:10">
      <c r="A2757" s="5" t="s">
        <v>1332</v>
      </c>
      <c r="B2757" s="6">
        <v>44964.411119189812</v>
      </c>
      <c r="C2757" s="5" t="s">
        <v>70</v>
      </c>
      <c r="D2757" s="15">
        <v>45123285421</v>
      </c>
      <c r="E2757" s="5" t="s">
        <v>83</v>
      </c>
      <c r="H2757" s="9">
        <v>904.2</v>
      </c>
      <c r="I2757" s="5" t="s">
        <v>28</v>
      </c>
      <c r="J2757" s="5" t="s">
        <v>91</v>
      </c>
    </row>
    <row r="2758" spans="1:10">
      <c r="A2758" s="5" t="s">
        <v>1332</v>
      </c>
      <c r="B2758" s="6">
        <v>44964.411119189812</v>
      </c>
      <c r="C2758" s="5" t="s">
        <v>70</v>
      </c>
      <c r="D2758" s="15">
        <v>51117551786</v>
      </c>
      <c r="E2758" s="5" t="s">
        <v>83</v>
      </c>
      <c r="H2758" s="9">
        <v>211.03</v>
      </c>
      <c r="I2758" s="5" t="s">
        <v>28</v>
      </c>
      <c r="J2758" s="5" t="s">
        <v>91</v>
      </c>
    </row>
    <row r="2759" spans="1:10">
      <c r="A2759" s="5" t="s">
        <v>1332</v>
      </c>
      <c r="B2759" s="6">
        <v>44964.411119189812</v>
      </c>
      <c r="C2759" s="5" t="s">
        <v>70</v>
      </c>
      <c r="D2759" s="15">
        <v>52216938250</v>
      </c>
      <c r="E2759" s="5" t="s">
        <v>83</v>
      </c>
      <c r="H2759" s="9">
        <v>195</v>
      </c>
      <c r="I2759" s="5" t="s">
        <v>28</v>
      </c>
      <c r="J2759" s="5" t="s">
        <v>91</v>
      </c>
    </row>
    <row r="2760" spans="1:10">
      <c r="A2760" s="5" t="s">
        <v>1332</v>
      </c>
      <c r="B2760" s="6">
        <v>44964.411119189812</v>
      </c>
      <c r="C2760" s="5" t="s">
        <v>70</v>
      </c>
      <c r="D2760" s="15">
        <v>45153147567</v>
      </c>
      <c r="E2760" s="5" t="s">
        <v>83</v>
      </c>
      <c r="H2760" s="9">
        <v>395.92</v>
      </c>
      <c r="I2760" s="5" t="s">
        <v>28</v>
      </c>
      <c r="J2760" s="5" t="s">
        <v>91</v>
      </c>
    </row>
    <row r="2761" spans="1:10">
      <c r="A2761" s="5" t="s">
        <v>1332</v>
      </c>
      <c r="B2761" s="6">
        <v>44964.411119189812</v>
      </c>
      <c r="C2761" s="5" t="s">
        <v>70</v>
      </c>
      <c r="D2761" s="7"/>
      <c r="E2761" s="8"/>
      <c r="F2761" s="9">
        <v>44116.5</v>
      </c>
      <c r="I2761" s="10" t="s">
        <v>9</v>
      </c>
      <c r="J2761" s="8" t="s">
        <v>237</v>
      </c>
    </row>
    <row r="2762" spans="1:10">
      <c r="A2762" s="11" t="s">
        <v>22</v>
      </c>
      <c r="B2762" s="3"/>
      <c r="C2762" s="3"/>
      <c r="D2762" s="7"/>
      <c r="E2762" s="8"/>
      <c r="H2762" s="9"/>
      <c r="I2762" s="10"/>
      <c r="J2762" s="5"/>
    </row>
    <row r="2763" spans="1:10" ht="15.75">
      <c r="A2763" s="13" t="s">
        <v>23</v>
      </c>
      <c r="B2763" s="13" t="s">
        <v>24</v>
      </c>
      <c r="C2763" s="13" t="s">
        <v>25</v>
      </c>
      <c r="D2763" s="14">
        <v>112730443</v>
      </c>
      <c r="E2763" s="8"/>
      <c r="H2763" s="9"/>
      <c r="I2763" s="10"/>
      <c r="J2763" s="5"/>
    </row>
    <row r="2764" spans="1:10">
      <c r="A2764" s="5"/>
      <c r="B2764" s="6"/>
      <c r="C2764" s="5"/>
      <c r="D2764" s="7"/>
      <c r="E2764" s="8"/>
      <c r="H2764" s="9"/>
      <c r="I2764" s="10"/>
      <c r="J2764" s="5"/>
    </row>
    <row r="2765" spans="1:10">
      <c r="A2765" s="5"/>
      <c r="B2765" s="6"/>
      <c r="C2765" s="5"/>
      <c r="D2765" s="7"/>
      <c r="E2765" s="8"/>
      <c r="H2765" s="9"/>
      <c r="I2765" s="10"/>
      <c r="J2765" s="5"/>
    </row>
    <row r="2766" spans="1:10">
      <c r="A2766" s="5" t="s">
        <v>1331</v>
      </c>
      <c r="B2766" s="6">
        <v>44964.861477060185</v>
      </c>
      <c r="C2766" s="5" t="s">
        <v>82</v>
      </c>
      <c r="D2766" s="7"/>
      <c r="E2766" s="8"/>
      <c r="G2766" s="9">
        <v>4353.6000000000004</v>
      </c>
      <c r="I2766" s="10" t="s">
        <v>10</v>
      </c>
      <c r="J2766" s="8" t="s">
        <v>239</v>
      </c>
    </row>
    <row r="2767" spans="1:10">
      <c r="A2767" s="5" t="s">
        <v>1330</v>
      </c>
      <c r="B2767" s="6">
        <v>44964.861477060185</v>
      </c>
      <c r="C2767" s="5" t="s">
        <v>70</v>
      </c>
      <c r="D2767" s="7"/>
      <c r="E2767" s="8"/>
      <c r="G2767" s="9">
        <v>14989.57</v>
      </c>
      <c r="I2767" s="10" t="s">
        <v>10</v>
      </c>
      <c r="J2767" s="5" t="s">
        <v>80</v>
      </c>
    </row>
    <row r="2768" spans="1:10">
      <c r="A2768" s="5" t="s">
        <v>1330</v>
      </c>
      <c r="B2768" s="6">
        <v>44964.861477060185</v>
      </c>
      <c r="C2768" s="5" t="s">
        <v>70</v>
      </c>
      <c r="D2768" s="7"/>
      <c r="E2768" s="8"/>
      <c r="G2768" s="9">
        <v>358.76</v>
      </c>
      <c r="I2768" s="10" t="s">
        <v>10</v>
      </c>
      <c r="J2768" s="8" t="s">
        <v>73</v>
      </c>
    </row>
    <row r="2769" spans="1:10">
      <c r="A2769" s="5" t="s">
        <v>1330</v>
      </c>
      <c r="B2769" s="6">
        <v>44964.861477060185</v>
      </c>
      <c r="C2769" s="5" t="s">
        <v>70</v>
      </c>
      <c r="D2769" s="7"/>
      <c r="E2769" s="8"/>
      <c r="G2769" s="9">
        <v>1404.6</v>
      </c>
      <c r="I2769" s="10" t="s">
        <v>10</v>
      </c>
      <c r="J2769" s="8" t="s">
        <v>99</v>
      </c>
    </row>
    <row r="2770" spans="1:10">
      <c r="A2770" s="5" t="s">
        <v>1331</v>
      </c>
      <c r="B2770" s="6">
        <v>44964.861477060185</v>
      </c>
      <c r="C2770" s="5" t="s">
        <v>82</v>
      </c>
      <c r="D2770" s="15">
        <v>45133156694</v>
      </c>
      <c r="E2770" s="5" t="s">
        <v>83</v>
      </c>
      <c r="H2770" s="9">
        <v>1343.94</v>
      </c>
      <c r="I2770" s="5" t="s">
        <v>28</v>
      </c>
      <c r="J2770" s="5" t="s">
        <v>80</v>
      </c>
    </row>
    <row r="2771" spans="1:10">
      <c r="A2771" s="5" t="s">
        <v>1330</v>
      </c>
      <c r="B2771" s="6">
        <v>44964.861477060185</v>
      </c>
      <c r="C2771" s="5" t="s">
        <v>70</v>
      </c>
      <c r="D2771" s="15">
        <v>45113301645</v>
      </c>
      <c r="E2771" s="5" t="s">
        <v>83</v>
      </c>
      <c r="H2771" s="9">
        <v>242.1</v>
      </c>
      <c r="I2771" s="5" t="s">
        <v>28</v>
      </c>
      <c r="J2771" s="5" t="s">
        <v>80</v>
      </c>
    </row>
    <row r="2772" spans="1:10">
      <c r="A2772" s="5" t="s">
        <v>1330</v>
      </c>
      <c r="B2772" s="6">
        <v>44964.861477060185</v>
      </c>
      <c r="C2772" s="5" t="s">
        <v>70</v>
      </c>
      <c r="D2772" s="15">
        <v>45123284227</v>
      </c>
      <c r="E2772" s="5" t="s">
        <v>83</v>
      </c>
      <c r="H2772" s="9">
        <v>20017.599999999999</v>
      </c>
      <c r="I2772" s="5" t="s">
        <v>28</v>
      </c>
      <c r="J2772" s="5" t="s">
        <v>80</v>
      </c>
    </row>
    <row r="2773" spans="1:10">
      <c r="A2773" s="5" t="s">
        <v>1330</v>
      </c>
      <c r="B2773" s="6">
        <v>44964.861477060185</v>
      </c>
      <c r="C2773" s="5" t="s">
        <v>70</v>
      </c>
      <c r="D2773" s="15">
        <v>45173213297</v>
      </c>
      <c r="E2773" s="5" t="s">
        <v>83</v>
      </c>
      <c r="H2773" s="9">
        <v>197.96</v>
      </c>
      <c r="I2773" s="5" t="s">
        <v>28</v>
      </c>
      <c r="J2773" s="5" t="s">
        <v>91</v>
      </c>
    </row>
    <row r="2774" spans="1:10">
      <c r="A2774" s="5" t="s">
        <v>1330</v>
      </c>
      <c r="B2774" s="6">
        <v>44964.861477060185</v>
      </c>
      <c r="C2774" s="5" t="s">
        <v>70</v>
      </c>
      <c r="D2774" s="15">
        <v>45163241641</v>
      </c>
      <c r="E2774" s="5" t="s">
        <v>83</v>
      </c>
      <c r="H2774" s="9">
        <v>4087.6</v>
      </c>
      <c r="I2774" s="5" t="s">
        <v>28</v>
      </c>
      <c r="J2774" s="5" t="s">
        <v>80</v>
      </c>
    </row>
    <row r="2775" spans="1:10">
      <c r="A2775" s="5" t="s">
        <v>1330</v>
      </c>
      <c r="B2775" s="6">
        <v>44964.861477060185</v>
      </c>
      <c r="C2775" s="5" t="s">
        <v>70</v>
      </c>
      <c r="D2775" s="15">
        <v>45163241653</v>
      </c>
      <c r="E2775" s="5" t="s">
        <v>83</v>
      </c>
      <c r="H2775" s="9">
        <v>2412</v>
      </c>
      <c r="I2775" s="5" t="s">
        <v>28</v>
      </c>
      <c r="J2775" s="5" t="s">
        <v>80</v>
      </c>
    </row>
    <row r="2776" spans="1:10">
      <c r="A2776" s="5" t="s">
        <v>1330</v>
      </c>
      <c r="B2776" s="6">
        <v>44964.861477060185</v>
      </c>
      <c r="C2776" s="5" t="s">
        <v>70</v>
      </c>
      <c r="D2776" s="15">
        <v>45113302306</v>
      </c>
      <c r="E2776" s="5" t="s">
        <v>83</v>
      </c>
      <c r="H2776" s="9">
        <v>292.76</v>
      </c>
      <c r="I2776" s="5" t="s">
        <v>28</v>
      </c>
      <c r="J2776" s="5" t="s">
        <v>80</v>
      </c>
    </row>
    <row r="2777" spans="1:10">
      <c r="A2777" s="5" t="s">
        <v>1330</v>
      </c>
      <c r="B2777" s="6">
        <v>44964.861477060185</v>
      </c>
      <c r="C2777" s="5" t="s">
        <v>70</v>
      </c>
      <c r="D2777" s="15">
        <v>45163241981</v>
      </c>
      <c r="E2777" s="5" t="s">
        <v>83</v>
      </c>
      <c r="H2777" s="9">
        <v>1464.6</v>
      </c>
      <c r="I2777" s="5" t="s">
        <v>28</v>
      </c>
      <c r="J2777" s="5" t="s">
        <v>80</v>
      </c>
    </row>
    <row r="2778" spans="1:10">
      <c r="A2778" s="5" t="s">
        <v>1330</v>
      </c>
      <c r="B2778" s="6">
        <v>44964.861477060185</v>
      </c>
      <c r="C2778" s="5" t="s">
        <v>70</v>
      </c>
      <c r="D2778" s="15">
        <v>45143521607</v>
      </c>
      <c r="E2778" s="5" t="s">
        <v>83</v>
      </c>
      <c r="H2778" s="9">
        <v>250.26</v>
      </c>
      <c r="I2778" s="5" t="s">
        <v>28</v>
      </c>
      <c r="J2778" s="5" t="s">
        <v>80</v>
      </c>
    </row>
    <row r="2779" spans="1:10">
      <c r="A2779" s="5" t="s">
        <v>1330</v>
      </c>
      <c r="B2779" s="6">
        <v>44964.861477060185</v>
      </c>
      <c r="C2779" s="5" t="s">
        <v>70</v>
      </c>
      <c r="D2779" s="15">
        <v>45153149084</v>
      </c>
      <c r="E2779" s="5" t="s">
        <v>83</v>
      </c>
      <c r="H2779" s="9">
        <v>1072</v>
      </c>
      <c r="I2779" s="5" t="s">
        <v>28</v>
      </c>
      <c r="J2779" s="5" t="s">
        <v>80</v>
      </c>
    </row>
    <row r="2780" spans="1:10">
      <c r="A2780" s="5" t="s">
        <v>1330</v>
      </c>
      <c r="B2780" s="6">
        <v>44964.861477060185</v>
      </c>
      <c r="C2780" s="5" t="s">
        <v>70</v>
      </c>
      <c r="D2780" s="7">
        <v>347169</v>
      </c>
      <c r="E2780" s="5" t="s">
        <v>89</v>
      </c>
      <c r="H2780" s="9">
        <v>1227.94</v>
      </c>
      <c r="I2780" s="5" t="s">
        <v>28</v>
      </c>
      <c r="J2780" s="5" t="s">
        <v>87</v>
      </c>
    </row>
    <row r="2781" spans="1:10">
      <c r="A2781" s="5" t="s">
        <v>1330</v>
      </c>
      <c r="B2781" s="6">
        <v>44964.861477060185</v>
      </c>
      <c r="C2781" s="5" t="s">
        <v>70</v>
      </c>
      <c r="D2781" s="15">
        <v>45173213293</v>
      </c>
      <c r="E2781" s="5" t="s">
        <v>83</v>
      </c>
      <c r="H2781" s="9">
        <v>1378.36</v>
      </c>
      <c r="I2781" s="5" t="s">
        <v>28</v>
      </c>
      <c r="J2781" s="5" t="s">
        <v>80</v>
      </c>
    </row>
    <row r="2782" spans="1:10">
      <c r="A2782" s="5" t="s">
        <v>1330</v>
      </c>
      <c r="B2782" s="6">
        <v>44964.861477060185</v>
      </c>
      <c r="C2782" s="5" t="s">
        <v>70</v>
      </c>
      <c r="D2782" s="15">
        <v>45153148141</v>
      </c>
      <c r="E2782" s="5" t="s">
        <v>83</v>
      </c>
      <c r="H2782" s="9">
        <v>293.95</v>
      </c>
      <c r="I2782" s="5" t="s">
        <v>28</v>
      </c>
      <c r="J2782" s="5" t="s">
        <v>91</v>
      </c>
    </row>
    <row r="2783" spans="1:10">
      <c r="A2783" s="5" t="s">
        <v>1330</v>
      </c>
      <c r="B2783" s="6">
        <v>44964.861477060185</v>
      </c>
      <c r="C2783" s="5" t="s">
        <v>70</v>
      </c>
      <c r="D2783" s="15">
        <v>45173215613</v>
      </c>
      <c r="E2783" s="5" t="s">
        <v>83</v>
      </c>
      <c r="H2783" s="9">
        <v>74.930000000000007</v>
      </c>
      <c r="I2783" s="5" t="s">
        <v>28</v>
      </c>
      <c r="J2783" s="5" t="s">
        <v>91</v>
      </c>
    </row>
    <row r="2784" spans="1:10">
      <c r="A2784" s="5" t="s">
        <v>1330</v>
      </c>
      <c r="B2784" s="6">
        <v>44964.861477060185</v>
      </c>
      <c r="C2784" s="5" t="s">
        <v>70</v>
      </c>
      <c r="D2784" s="15">
        <v>52416844354</v>
      </c>
      <c r="E2784" s="5" t="s">
        <v>83</v>
      </c>
      <c r="H2784" s="9">
        <v>63.4</v>
      </c>
      <c r="I2784" s="5" t="s">
        <v>28</v>
      </c>
      <c r="J2784" s="5" t="s">
        <v>91</v>
      </c>
    </row>
    <row r="2785" spans="1:10">
      <c r="A2785" s="5" t="s">
        <v>1330</v>
      </c>
      <c r="B2785" s="6">
        <v>44964.861477060185</v>
      </c>
      <c r="C2785" s="5" t="s">
        <v>70</v>
      </c>
      <c r="D2785" s="15">
        <v>45133156090</v>
      </c>
      <c r="E2785" s="5" t="s">
        <v>83</v>
      </c>
      <c r="H2785" s="9">
        <v>777.92</v>
      </c>
      <c r="I2785" s="5" t="s">
        <v>28</v>
      </c>
      <c r="J2785" s="5" t="s">
        <v>91</v>
      </c>
    </row>
    <row r="2786" spans="1:10">
      <c r="A2786" s="5" t="s">
        <v>1330</v>
      </c>
      <c r="B2786" s="6">
        <v>44964.861477060185</v>
      </c>
      <c r="C2786" s="5" t="s">
        <v>70</v>
      </c>
      <c r="D2786" s="15">
        <v>45153149748</v>
      </c>
      <c r="E2786" s="5" t="s">
        <v>83</v>
      </c>
      <c r="H2786" s="9">
        <v>418.07</v>
      </c>
      <c r="I2786" s="5" t="s">
        <v>28</v>
      </c>
      <c r="J2786" s="5" t="s">
        <v>91</v>
      </c>
    </row>
    <row r="2787" spans="1:10">
      <c r="A2787" s="5" t="s">
        <v>1330</v>
      </c>
      <c r="B2787" s="6">
        <v>44964.861477060185</v>
      </c>
      <c r="C2787" s="5" t="s">
        <v>70</v>
      </c>
      <c r="D2787" s="15">
        <v>45163244044</v>
      </c>
      <c r="E2787" s="5" t="s">
        <v>83</v>
      </c>
      <c r="H2787" s="9">
        <v>98.98</v>
      </c>
      <c r="I2787" s="5" t="s">
        <v>28</v>
      </c>
      <c r="J2787" s="5" t="s">
        <v>91</v>
      </c>
    </row>
    <row r="2788" spans="1:10">
      <c r="A2788" s="5" t="s">
        <v>1330</v>
      </c>
      <c r="B2788" s="6">
        <v>44964.861477060185</v>
      </c>
      <c r="C2788" s="5" t="s">
        <v>70</v>
      </c>
      <c r="D2788" s="15">
        <v>45163244041</v>
      </c>
      <c r="E2788" s="5" t="s">
        <v>83</v>
      </c>
      <c r="H2788" s="9">
        <v>126.98</v>
      </c>
      <c r="I2788" s="5" t="s">
        <v>28</v>
      </c>
      <c r="J2788" s="5" t="s">
        <v>91</v>
      </c>
    </row>
    <row r="2789" spans="1:10">
      <c r="A2789" s="5" t="s">
        <v>1330</v>
      </c>
      <c r="B2789" s="6">
        <v>44964.861477060185</v>
      </c>
      <c r="C2789" s="5" t="s">
        <v>70</v>
      </c>
      <c r="D2789" s="15">
        <v>45123288152</v>
      </c>
      <c r="E2789" s="5" t="s">
        <v>83</v>
      </c>
      <c r="H2789" s="9">
        <v>235</v>
      </c>
      <c r="I2789" s="5" t="s">
        <v>28</v>
      </c>
      <c r="J2789" s="5" t="s">
        <v>91</v>
      </c>
    </row>
    <row r="2790" spans="1:10">
      <c r="A2790" s="5" t="s">
        <v>1330</v>
      </c>
      <c r="B2790" s="6">
        <v>44964.861477060185</v>
      </c>
      <c r="C2790" s="5" t="s">
        <v>70</v>
      </c>
      <c r="D2790" s="15">
        <v>45113305137</v>
      </c>
      <c r="E2790" s="5" t="s">
        <v>83</v>
      </c>
      <c r="H2790" s="9">
        <v>53.16</v>
      </c>
      <c r="I2790" s="5" t="s">
        <v>28</v>
      </c>
      <c r="J2790" s="5" t="s">
        <v>91</v>
      </c>
    </row>
    <row r="2791" spans="1:10">
      <c r="A2791" s="5" t="s">
        <v>1330</v>
      </c>
      <c r="B2791" s="6">
        <v>44964.861477060185</v>
      </c>
      <c r="C2791" s="5" t="s">
        <v>70</v>
      </c>
      <c r="D2791" s="15">
        <v>45173214995</v>
      </c>
      <c r="E2791" s="5" t="s">
        <v>83</v>
      </c>
      <c r="H2791" s="9">
        <v>640.47</v>
      </c>
      <c r="I2791" s="5" t="s">
        <v>28</v>
      </c>
      <c r="J2791" s="5" t="s">
        <v>91</v>
      </c>
    </row>
    <row r="2792" spans="1:10">
      <c r="A2792" s="5" t="s">
        <v>1330</v>
      </c>
      <c r="B2792" s="6">
        <v>44964.861477060185</v>
      </c>
      <c r="C2792" s="5" t="s">
        <v>70</v>
      </c>
      <c r="D2792" s="7">
        <v>434255</v>
      </c>
      <c r="E2792" s="5" t="s">
        <v>89</v>
      </c>
      <c r="H2792" s="9">
        <v>3828</v>
      </c>
      <c r="I2792" s="5" t="s">
        <v>28</v>
      </c>
      <c r="J2792" s="5" t="s">
        <v>91</v>
      </c>
    </row>
    <row r="2793" spans="1:10">
      <c r="A2793" s="5" t="s">
        <v>1330</v>
      </c>
      <c r="B2793" s="6">
        <v>44964.861477060185</v>
      </c>
      <c r="C2793" s="5" t="s">
        <v>70</v>
      </c>
      <c r="D2793" s="7">
        <v>227590</v>
      </c>
      <c r="E2793" s="5" t="s">
        <v>89</v>
      </c>
      <c r="H2793" s="9">
        <v>1136.01</v>
      </c>
      <c r="I2793" s="5" t="s">
        <v>28</v>
      </c>
      <c r="J2793" s="5" t="s">
        <v>91</v>
      </c>
    </row>
    <row r="2794" spans="1:10">
      <c r="A2794" s="5" t="s">
        <v>1330</v>
      </c>
      <c r="B2794" s="6">
        <v>44964.861477060185</v>
      </c>
      <c r="C2794" s="5" t="s">
        <v>70</v>
      </c>
      <c r="D2794" s="7">
        <v>399348</v>
      </c>
      <c r="E2794" s="5" t="s">
        <v>89</v>
      </c>
      <c r="H2794" s="9">
        <v>4313.5</v>
      </c>
      <c r="I2794" s="5" t="s">
        <v>28</v>
      </c>
      <c r="J2794" s="5" t="s">
        <v>91</v>
      </c>
    </row>
    <row r="2795" spans="1:10">
      <c r="A2795" s="5" t="s">
        <v>1330</v>
      </c>
      <c r="B2795" s="6">
        <v>44964.861477060185</v>
      </c>
      <c r="C2795" s="5" t="s">
        <v>70</v>
      </c>
      <c r="D2795" s="7">
        <v>464621</v>
      </c>
      <c r="E2795" s="5" t="s">
        <v>83</v>
      </c>
      <c r="H2795" s="9">
        <v>40498</v>
      </c>
      <c r="I2795" s="5" t="s">
        <v>28</v>
      </c>
      <c r="J2795" s="8" t="s">
        <v>92</v>
      </c>
    </row>
    <row r="2796" spans="1:10">
      <c r="A2796" s="5" t="s">
        <v>1330</v>
      </c>
      <c r="B2796" s="6">
        <v>44964.861477060185</v>
      </c>
      <c r="C2796" s="5" t="s">
        <v>70</v>
      </c>
      <c r="D2796" s="7">
        <v>164457</v>
      </c>
      <c r="E2796" s="5" t="s">
        <v>88</v>
      </c>
      <c r="H2796" s="9">
        <v>7579.3</v>
      </c>
      <c r="I2796" s="5" t="s">
        <v>28</v>
      </c>
      <c r="J2796" s="5" t="s">
        <v>87</v>
      </c>
    </row>
    <row r="2797" spans="1:10">
      <c r="A2797" s="5" t="s">
        <v>1330</v>
      </c>
      <c r="B2797" s="6">
        <v>44964.861477060185</v>
      </c>
      <c r="C2797" s="5" t="s">
        <v>70</v>
      </c>
      <c r="D2797" s="7">
        <v>172100</v>
      </c>
      <c r="E2797" s="5" t="s">
        <v>88</v>
      </c>
      <c r="H2797" s="9">
        <v>216359</v>
      </c>
      <c r="I2797" s="5" t="s">
        <v>28</v>
      </c>
      <c r="J2797" s="5" t="s">
        <v>86</v>
      </c>
    </row>
    <row r="2798" spans="1:10">
      <c r="A2798" s="5" t="s">
        <v>1330</v>
      </c>
      <c r="B2798" s="6">
        <v>44964.861477060185</v>
      </c>
      <c r="C2798" s="5" t="s">
        <v>70</v>
      </c>
      <c r="D2798" s="7">
        <v>171858</v>
      </c>
      <c r="E2798" s="5" t="s">
        <v>93</v>
      </c>
      <c r="H2798" s="9">
        <v>19301.3328</v>
      </c>
      <c r="I2798" s="5" t="s">
        <v>28</v>
      </c>
      <c r="J2798" s="5" t="s">
        <v>86</v>
      </c>
    </row>
    <row r="2799" spans="1:10">
      <c r="A2799" s="5" t="s">
        <v>1330</v>
      </c>
      <c r="B2799" s="6">
        <v>44964.861477060185</v>
      </c>
      <c r="C2799" s="5" t="s">
        <v>70</v>
      </c>
      <c r="D2799" s="7"/>
      <c r="E2799" s="8"/>
      <c r="F2799" s="9">
        <v>7974.2</v>
      </c>
      <c r="I2799" s="10" t="s">
        <v>9</v>
      </c>
      <c r="J2799" s="8" t="s">
        <v>236</v>
      </c>
    </row>
    <row r="2800" spans="1:10">
      <c r="A2800" s="5" t="s">
        <v>1330</v>
      </c>
      <c r="B2800" s="6">
        <v>44964.861477060185</v>
      </c>
      <c r="C2800" s="5" t="s">
        <v>70</v>
      </c>
      <c r="D2800" s="7"/>
      <c r="E2800" s="8"/>
      <c r="F2800" s="9">
        <v>14908.2</v>
      </c>
      <c r="I2800" s="10" t="s">
        <v>9</v>
      </c>
      <c r="J2800" s="8" t="s">
        <v>71</v>
      </c>
    </row>
    <row r="2801" spans="1:10">
      <c r="A2801" s="5" t="s">
        <v>1330</v>
      </c>
      <c r="B2801" s="6">
        <v>44964.861477060185</v>
      </c>
      <c r="C2801" s="5" t="s">
        <v>70</v>
      </c>
      <c r="D2801" s="7"/>
      <c r="E2801" s="8"/>
      <c r="F2801" s="9">
        <v>42356.3</v>
      </c>
      <c r="I2801" s="10" t="s">
        <v>9</v>
      </c>
      <c r="J2801" s="5" t="s">
        <v>72</v>
      </c>
    </row>
    <row r="2802" spans="1:10">
      <c r="A2802" s="5" t="s">
        <v>1330</v>
      </c>
      <c r="B2802" s="6">
        <v>44964.861477060185</v>
      </c>
      <c r="C2802" s="5" t="s">
        <v>70</v>
      </c>
      <c r="D2802" s="7"/>
      <c r="E2802" s="8"/>
      <c r="F2802" s="9">
        <v>5262.7</v>
      </c>
      <c r="I2802" s="10" t="s">
        <v>9</v>
      </c>
      <c r="J2802" s="5" t="s">
        <v>96</v>
      </c>
    </row>
    <row r="2803" spans="1:10">
      <c r="A2803" s="5" t="s">
        <v>1330</v>
      </c>
      <c r="B2803" s="6">
        <v>44964.861477060185</v>
      </c>
      <c r="C2803" s="5" t="s">
        <v>70</v>
      </c>
      <c r="D2803" s="7"/>
      <c r="E2803" s="8"/>
      <c r="F2803" s="9">
        <v>12909.4</v>
      </c>
      <c r="I2803" s="10" t="s">
        <v>9</v>
      </c>
      <c r="J2803" s="8" t="s">
        <v>97</v>
      </c>
    </row>
    <row r="2804" spans="1:10">
      <c r="A2804" s="5" t="s">
        <v>1330</v>
      </c>
      <c r="B2804" s="6">
        <v>44964.861477060185</v>
      </c>
      <c r="C2804" s="5" t="s">
        <v>70</v>
      </c>
      <c r="D2804" s="7"/>
      <c r="E2804" s="8"/>
      <c r="F2804" s="9">
        <v>3975.7</v>
      </c>
      <c r="I2804" s="10" t="s">
        <v>9</v>
      </c>
      <c r="J2804" s="5" t="s">
        <v>98</v>
      </c>
    </row>
    <row r="2805" spans="1:10">
      <c r="A2805" s="5" t="s">
        <v>1330</v>
      </c>
      <c r="B2805" s="6">
        <v>44964.861477060185</v>
      </c>
      <c r="C2805" s="5" t="s">
        <v>70</v>
      </c>
      <c r="D2805" s="7"/>
      <c r="E2805" s="8"/>
      <c r="F2805" s="9">
        <v>25841.4</v>
      </c>
      <c r="I2805" s="10" t="s">
        <v>9</v>
      </c>
      <c r="J2805" s="8" t="s">
        <v>237</v>
      </c>
    </row>
    <row r="2806" spans="1:10">
      <c r="A2806" s="5" t="s">
        <v>1330</v>
      </c>
      <c r="B2806" s="6">
        <v>44964.861477060185</v>
      </c>
      <c r="C2806" s="5" t="s">
        <v>70</v>
      </c>
      <c r="D2806" s="7"/>
      <c r="E2806" s="8"/>
      <c r="F2806" s="9">
        <v>53616.7</v>
      </c>
      <c r="I2806" s="10" t="s">
        <v>9</v>
      </c>
      <c r="J2806" s="5" t="s">
        <v>80</v>
      </c>
    </row>
    <row r="2807" spans="1:10">
      <c r="A2807" s="5" t="s">
        <v>1330</v>
      </c>
      <c r="B2807" s="6">
        <v>44964.861477060185</v>
      </c>
      <c r="C2807" s="5" t="s">
        <v>70</v>
      </c>
      <c r="D2807" s="7"/>
      <c r="E2807" s="8"/>
      <c r="F2807" s="9">
        <v>435</v>
      </c>
      <c r="I2807" s="10" t="s">
        <v>9</v>
      </c>
      <c r="J2807" s="8" t="s">
        <v>73</v>
      </c>
    </row>
    <row r="2808" spans="1:10">
      <c r="A2808" s="5" t="s">
        <v>1330</v>
      </c>
      <c r="B2808" s="6">
        <v>44964.861477060185</v>
      </c>
      <c r="C2808" s="5" t="s">
        <v>70</v>
      </c>
      <c r="D2808" s="7"/>
      <c r="E2808" s="8"/>
      <c r="F2808" s="9">
        <v>8250.7000000000007</v>
      </c>
      <c r="I2808" s="10" t="s">
        <v>9</v>
      </c>
      <c r="J2808" s="8" t="s">
        <v>74</v>
      </c>
    </row>
    <row r="2809" spans="1:10">
      <c r="A2809" s="5" t="s">
        <v>1330</v>
      </c>
      <c r="B2809" s="6">
        <v>44964.861477060185</v>
      </c>
      <c r="C2809" s="5" t="s">
        <v>70</v>
      </c>
      <c r="D2809" s="7"/>
      <c r="E2809" s="8"/>
      <c r="F2809" s="9">
        <v>3992.4</v>
      </c>
      <c r="I2809" s="10" t="s">
        <v>9</v>
      </c>
      <c r="J2809" s="8" t="s">
        <v>75</v>
      </c>
    </row>
    <row r="2810" spans="1:10">
      <c r="A2810" s="5" t="s">
        <v>1330</v>
      </c>
      <c r="B2810" s="6">
        <v>44964.861477060185</v>
      </c>
      <c r="C2810" s="5" t="s">
        <v>70</v>
      </c>
      <c r="D2810" s="7"/>
      <c r="E2810" s="8"/>
      <c r="F2810" s="9">
        <v>17276.2</v>
      </c>
      <c r="I2810" s="10" t="s">
        <v>9</v>
      </c>
      <c r="J2810" s="8" t="s">
        <v>99</v>
      </c>
    </row>
    <row r="2811" spans="1:10">
      <c r="A2811" s="5" t="s">
        <v>1330</v>
      </c>
      <c r="B2811" s="6">
        <v>44964.861477060185</v>
      </c>
      <c r="C2811" s="5" t="s">
        <v>70</v>
      </c>
      <c r="D2811" s="7"/>
      <c r="E2811" s="8"/>
      <c r="F2811" s="9">
        <v>2114.5</v>
      </c>
      <c r="I2811" s="10" t="s">
        <v>9</v>
      </c>
      <c r="J2811" s="8" t="s">
        <v>94</v>
      </c>
    </row>
    <row r="2812" spans="1:10">
      <c r="A2812" s="5" t="s">
        <v>1330</v>
      </c>
      <c r="B2812" s="6">
        <v>44964.861477060185</v>
      </c>
      <c r="C2812" s="5" t="s">
        <v>70</v>
      </c>
      <c r="D2812" s="7"/>
      <c r="E2812" s="8"/>
      <c r="F2812" s="9">
        <v>27376.2</v>
      </c>
      <c r="I2812" s="10" t="s">
        <v>9</v>
      </c>
      <c r="J2812" s="8" t="s">
        <v>240</v>
      </c>
    </row>
    <row r="2813" spans="1:10">
      <c r="A2813" s="5" t="s">
        <v>1330</v>
      </c>
      <c r="B2813" s="6">
        <v>44964.861477060185</v>
      </c>
      <c r="C2813" s="5" t="s">
        <v>70</v>
      </c>
      <c r="D2813" s="7"/>
      <c r="E2813" s="8"/>
      <c r="F2813" s="9">
        <v>6106.2</v>
      </c>
      <c r="I2813" s="10" t="s">
        <v>9</v>
      </c>
      <c r="J2813" s="8" t="s">
        <v>100</v>
      </c>
    </row>
    <row r="2814" spans="1:10">
      <c r="A2814" s="5" t="s">
        <v>1330</v>
      </c>
      <c r="B2814" s="6">
        <v>44964.861477060185</v>
      </c>
      <c r="C2814" s="5" t="s">
        <v>70</v>
      </c>
      <c r="D2814" s="7"/>
      <c r="E2814" s="8"/>
      <c r="F2814" s="9">
        <v>6084.4</v>
      </c>
      <c r="I2814" s="10" t="s">
        <v>9</v>
      </c>
      <c r="J2814" s="8" t="s">
        <v>76</v>
      </c>
    </row>
    <row r="2815" spans="1:10">
      <c r="A2815" s="5" t="s">
        <v>1330</v>
      </c>
      <c r="B2815" s="6">
        <v>44964.861477060185</v>
      </c>
      <c r="C2815" s="5" t="s">
        <v>70</v>
      </c>
      <c r="D2815" s="7"/>
      <c r="E2815" s="8"/>
      <c r="F2815" s="9">
        <v>4405.8</v>
      </c>
      <c r="I2815" s="10" t="s">
        <v>9</v>
      </c>
      <c r="J2815" s="8" t="s">
        <v>101</v>
      </c>
    </row>
    <row r="2816" spans="1:10">
      <c r="A2816" s="5" t="s">
        <v>1330</v>
      </c>
      <c r="B2816" s="6">
        <v>44964.861477060185</v>
      </c>
      <c r="C2816" s="5" t="s">
        <v>70</v>
      </c>
      <c r="D2816" s="7"/>
      <c r="E2816" s="8"/>
      <c r="F2816" s="9">
        <v>4192.1000000000004</v>
      </c>
      <c r="I2816" s="10" t="s">
        <v>9</v>
      </c>
      <c r="J2816" s="8" t="s">
        <v>102</v>
      </c>
    </row>
    <row r="2817" spans="1:10">
      <c r="A2817" s="5" t="s">
        <v>1330</v>
      </c>
      <c r="B2817" s="6">
        <v>44964.861477060185</v>
      </c>
      <c r="C2817" s="5" t="s">
        <v>70</v>
      </c>
      <c r="D2817" s="7"/>
      <c r="E2817" s="8"/>
      <c r="F2817" s="9">
        <v>16746.099999999999</v>
      </c>
      <c r="I2817" s="10" t="s">
        <v>9</v>
      </c>
      <c r="J2817" s="8" t="s">
        <v>103</v>
      </c>
    </row>
    <row r="2818" spans="1:10">
      <c r="A2818" s="5" t="s">
        <v>1330</v>
      </c>
      <c r="B2818" s="6">
        <v>44964.861477060185</v>
      </c>
      <c r="C2818" s="5" t="s">
        <v>70</v>
      </c>
      <c r="D2818" s="7"/>
      <c r="E2818" s="8"/>
      <c r="F2818" s="9">
        <v>22491.200000000001</v>
      </c>
      <c r="I2818" s="10" t="s">
        <v>9</v>
      </c>
      <c r="J2818" s="8" t="s">
        <v>104</v>
      </c>
    </row>
    <row r="2819" spans="1:10">
      <c r="A2819" s="5" t="s">
        <v>1330</v>
      </c>
      <c r="B2819" s="6">
        <v>44964.861477060185</v>
      </c>
      <c r="C2819" s="5" t="s">
        <v>70</v>
      </c>
      <c r="D2819" s="7"/>
      <c r="E2819" s="8"/>
      <c r="F2819" s="9">
        <v>5852.8</v>
      </c>
      <c r="I2819" s="10" t="s">
        <v>9</v>
      </c>
      <c r="J2819" s="8" t="s">
        <v>385</v>
      </c>
    </row>
    <row r="2820" spans="1:10">
      <c r="A2820" s="11" t="s">
        <v>22</v>
      </c>
      <c r="B2820" s="3"/>
      <c r="C2820" s="3"/>
      <c r="D2820" s="19">
        <f>294900.23+18374.4</f>
        <v>313274.63</v>
      </c>
      <c r="E2820" s="8"/>
      <c r="F2820" s="12">
        <f>SUM(F2766:G2819)</f>
        <v>313274.73</v>
      </c>
      <c r="H2820" s="9"/>
      <c r="I2820" s="10"/>
      <c r="J2820" s="5"/>
    </row>
    <row r="2821" spans="1:10">
      <c r="A2821" s="13" t="s">
        <v>23</v>
      </c>
      <c r="B2821" s="13" t="s">
        <v>24</v>
      </c>
      <c r="C2821" s="13" t="s">
        <v>25</v>
      </c>
      <c r="D2821" s="7"/>
      <c r="E2821" s="8"/>
      <c r="H2821" s="9"/>
      <c r="I2821" s="10"/>
      <c r="J2821" s="5"/>
    </row>
    <row r="2822" spans="1:10" ht="15.75">
      <c r="D2822" s="14">
        <v>112732494</v>
      </c>
    </row>
    <row r="2823" spans="1:10" ht="15.75">
      <c r="D2823" s="14">
        <v>112732565</v>
      </c>
    </row>
    <row r="2825" spans="1:10">
      <c r="A2825" s="1" t="s">
        <v>0</v>
      </c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1:10">
      <c r="A2826" s="3" t="s">
        <v>1355</v>
      </c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1:10">
      <c r="A2827" s="95" t="s">
        <v>0</v>
      </c>
      <c r="B2827" s="95" t="s">
        <v>2</v>
      </c>
      <c r="C2827" s="95" t="s">
        <v>3</v>
      </c>
      <c r="D2827" s="95" t="s">
        <v>4</v>
      </c>
      <c r="E2827" s="95" t="s">
        <v>5</v>
      </c>
      <c r="F2827" s="97" t="s">
        <v>6</v>
      </c>
      <c r="G2827" s="98"/>
      <c r="H2827" s="99"/>
      <c r="I2827" s="95" t="s">
        <v>7</v>
      </c>
      <c r="J2827" s="95" t="s">
        <v>8</v>
      </c>
    </row>
    <row r="2828" spans="1:10">
      <c r="A2828" s="96"/>
      <c r="B2828" s="96"/>
      <c r="C2828" s="96"/>
      <c r="D2828" s="96"/>
      <c r="E2828" s="96"/>
      <c r="F2828" s="4" t="s">
        <v>9</v>
      </c>
      <c r="G2828" s="4" t="s">
        <v>10</v>
      </c>
      <c r="H2828" s="4" t="s">
        <v>11</v>
      </c>
      <c r="I2828" s="96"/>
      <c r="J2828" s="96"/>
    </row>
    <row r="2829" spans="1:10">
      <c r="A2829" s="5" t="s">
        <v>1366</v>
      </c>
      <c r="B2829" s="6">
        <v>44965.407142870368</v>
      </c>
      <c r="C2829" s="5" t="s">
        <v>70</v>
      </c>
      <c r="D2829" s="10"/>
      <c r="E2829" s="8"/>
      <c r="F2829" s="9">
        <v>5251.2</v>
      </c>
      <c r="I2829" s="10" t="s">
        <v>9</v>
      </c>
      <c r="J2829" s="8" t="s">
        <v>97</v>
      </c>
    </row>
    <row r="2830" spans="1:10">
      <c r="A2830" s="11" t="s">
        <v>22</v>
      </c>
      <c r="B2830" s="3"/>
      <c r="C2830" s="3"/>
      <c r="D2830" s="7"/>
      <c r="E2830" s="8"/>
      <c r="F2830" s="9"/>
      <c r="I2830" s="10"/>
      <c r="J2830" s="5"/>
    </row>
    <row r="2831" spans="1:10" ht="15.75">
      <c r="A2831" s="13" t="s">
        <v>23</v>
      </c>
      <c r="B2831" s="13" t="s">
        <v>24</v>
      </c>
      <c r="C2831" s="13" t="s">
        <v>25</v>
      </c>
      <c r="D2831" s="14">
        <v>112732496</v>
      </c>
      <c r="E2831" s="8"/>
      <c r="F2831" s="9"/>
      <c r="I2831" s="10"/>
      <c r="J2831" s="5"/>
    </row>
    <row r="2832" spans="1:10">
      <c r="A2832" s="5"/>
      <c r="B2832" s="6"/>
      <c r="C2832" s="5"/>
      <c r="D2832" s="7"/>
      <c r="E2832" s="8"/>
      <c r="F2832" s="9"/>
      <c r="I2832" s="10"/>
      <c r="J2832" s="5"/>
    </row>
    <row r="2833" spans="1:10">
      <c r="A2833" s="5"/>
      <c r="B2833" s="6"/>
      <c r="C2833" s="5"/>
      <c r="D2833" s="7"/>
      <c r="E2833" s="8"/>
      <c r="F2833" s="9"/>
      <c r="I2833" s="10"/>
      <c r="J2833" s="5"/>
    </row>
    <row r="2834" spans="1:10">
      <c r="A2834" s="5" t="s">
        <v>1365</v>
      </c>
      <c r="B2834" s="6">
        <v>44965.8848119213</v>
      </c>
      <c r="C2834" s="5" t="s">
        <v>82</v>
      </c>
      <c r="D2834" s="15">
        <v>45133158145</v>
      </c>
      <c r="E2834" s="5" t="s">
        <v>83</v>
      </c>
      <c r="H2834" s="9">
        <v>673.25</v>
      </c>
      <c r="I2834" s="5" t="s">
        <v>28</v>
      </c>
      <c r="J2834" s="5" t="s">
        <v>91</v>
      </c>
    </row>
    <row r="2835" spans="1:10">
      <c r="A2835" s="5" t="s">
        <v>1364</v>
      </c>
      <c r="B2835" s="6">
        <v>44965.8848119213</v>
      </c>
      <c r="C2835" s="5" t="s">
        <v>70</v>
      </c>
      <c r="D2835" s="15">
        <v>45153149513</v>
      </c>
      <c r="E2835" s="5" t="s">
        <v>83</v>
      </c>
      <c r="H2835" s="9">
        <v>445.92</v>
      </c>
      <c r="I2835" s="5" t="s">
        <v>28</v>
      </c>
      <c r="J2835" s="5" t="s">
        <v>91</v>
      </c>
    </row>
    <row r="2836" spans="1:10">
      <c r="A2836" s="5" t="s">
        <v>1364</v>
      </c>
      <c r="B2836" s="6">
        <v>44965.8848119213</v>
      </c>
      <c r="C2836" s="5" t="s">
        <v>70</v>
      </c>
      <c r="D2836" s="15">
        <v>45163243963</v>
      </c>
      <c r="E2836" s="5" t="s">
        <v>83</v>
      </c>
      <c r="H2836" s="9">
        <v>2824.32</v>
      </c>
      <c r="I2836" s="5" t="s">
        <v>28</v>
      </c>
      <c r="J2836" s="5" t="s">
        <v>91</v>
      </c>
    </row>
    <row r="2837" spans="1:10">
      <c r="A2837" s="5" t="s">
        <v>1364</v>
      </c>
      <c r="B2837" s="6">
        <v>44965.8848119213</v>
      </c>
      <c r="C2837" s="5" t="s">
        <v>70</v>
      </c>
      <c r="D2837" s="15">
        <v>53412266704</v>
      </c>
      <c r="E2837" s="5" t="s">
        <v>83</v>
      </c>
      <c r="H2837" s="9">
        <v>725.4</v>
      </c>
      <c r="I2837" s="5" t="s">
        <v>28</v>
      </c>
      <c r="J2837" s="5" t="s">
        <v>91</v>
      </c>
    </row>
    <row r="2838" spans="1:10">
      <c r="A2838" s="5" t="s">
        <v>1364</v>
      </c>
      <c r="B2838" s="6">
        <v>44965.8848119213</v>
      </c>
      <c r="C2838" s="5" t="s">
        <v>70</v>
      </c>
      <c r="D2838" s="15">
        <v>45163244228</v>
      </c>
      <c r="E2838" s="5" t="s">
        <v>83</v>
      </c>
      <c r="H2838" s="9">
        <v>803.96</v>
      </c>
      <c r="I2838" s="5" t="s">
        <v>28</v>
      </c>
      <c r="J2838" s="5" t="s">
        <v>91</v>
      </c>
    </row>
    <row r="2839" spans="1:10">
      <c r="A2839" s="5" t="s">
        <v>1364</v>
      </c>
      <c r="B2839" s="6">
        <v>44965.8848119213</v>
      </c>
      <c r="C2839" s="5" t="s">
        <v>70</v>
      </c>
      <c r="D2839" s="15">
        <v>45123288424</v>
      </c>
      <c r="E2839" s="5" t="s">
        <v>83</v>
      </c>
      <c r="H2839" s="9">
        <v>120</v>
      </c>
      <c r="I2839" s="5" t="s">
        <v>28</v>
      </c>
      <c r="J2839" s="5" t="s">
        <v>91</v>
      </c>
    </row>
    <row r="2840" spans="1:10">
      <c r="A2840" s="5" t="s">
        <v>1364</v>
      </c>
      <c r="B2840" s="6">
        <v>44965.8848119213</v>
      </c>
      <c r="C2840" s="5" t="s">
        <v>70</v>
      </c>
      <c r="D2840" s="15">
        <v>45163244484</v>
      </c>
      <c r="E2840" s="5" t="s">
        <v>83</v>
      </c>
      <c r="H2840" s="9">
        <v>538</v>
      </c>
      <c r="I2840" s="5" t="s">
        <v>28</v>
      </c>
      <c r="J2840" s="5" t="s">
        <v>91</v>
      </c>
    </row>
    <row r="2841" spans="1:10">
      <c r="A2841" s="5" t="s">
        <v>1364</v>
      </c>
      <c r="B2841" s="6">
        <v>44965.8848119213</v>
      </c>
      <c r="C2841" s="5" t="s">
        <v>70</v>
      </c>
      <c r="D2841" s="15">
        <v>45173217023</v>
      </c>
      <c r="E2841" s="5" t="s">
        <v>83</v>
      </c>
      <c r="H2841" s="9">
        <v>325.8</v>
      </c>
      <c r="I2841" s="5" t="s">
        <v>28</v>
      </c>
      <c r="J2841" s="5" t="s">
        <v>91</v>
      </c>
    </row>
    <row r="2842" spans="1:10">
      <c r="A2842" s="5" t="s">
        <v>1364</v>
      </c>
      <c r="B2842" s="6">
        <v>44965.8848119213</v>
      </c>
      <c r="C2842" s="5" t="s">
        <v>70</v>
      </c>
      <c r="D2842" s="15">
        <v>45153150419</v>
      </c>
      <c r="E2842" s="5" t="s">
        <v>83</v>
      </c>
      <c r="H2842" s="9">
        <v>106.8</v>
      </c>
      <c r="I2842" s="5" t="s">
        <v>28</v>
      </c>
      <c r="J2842" s="5" t="s">
        <v>91</v>
      </c>
    </row>
    <row r="2843" spans="1:10">
      <c r="A2843" s="5" t="s">
        <v>1364</v>
      </c>
      <c r="B2843" s="6">
        <v>44965.8848119213</v>
      </c>
      <c r="C2843" s="5" t="s">
        <v>70</v>
      </c>
      <c r="D2843" s="15">
        <v>45153150513</v>
      </c>
      <c r="E2843" s="5" t="s">
        <v>83</v>
      </c>
      <c r="H2843" s="9">
        <v>395.92</v>
      </c>
      <c r="I2843" s="5" t="s">
        <v>28</v>
      </c>
      <c r="J2843" s="5" t="s">
        <v>91</v>
      </c>
    </row>
    <row r="2844" spans="1:10">
      <c r="A2844" s="5" t="s">
        <v>1364</v>
      </c>
      <c r="B2844" s="6">
        <v>44965.8848119213</v>
      </c>
      <c r="C2844" s="5" t="s">
        <v>70</v>
      </c>
      <c r="D2844" s="15">
        <v>45173217231</v>
      </c>
      <c r="E2844" s="5" t="s">
        <v>83</v>
      </c>
      <c r="H2844" s="9">
        <v>800.5</v>
      </c>
      <c r="I2844" s="5" t="s">
        <v>28</v>
      </c>
      <c r="J2844" s="5" t="s">
        <v>91</v>
      </c>
    </row>
    <row r="2845" spans="1:10">
      <c r="A2845" s="5" t="s">
        <v>1364</v>
      </c>
      <c r="B2845" s="6">
        <v>44965.8848119213</v>
      </c>
      <c r="C2845" s="5" t="s">
        <v>70</v>
      </c>
      <c r="D2845" s="15">
        <v>53112315454</v>
      </c>
      <c r="E2845" s="5" t="s">
        <v>83</v>
      </c>
      <c r="H2845" s="9">
        <v>220.66</v>
      </c>
      <c r="I2845" s="5" t="s">
        <v>28</v>
      </c>
      <c r="J2845" s="5" t="s">
        <v>91</v>
      </c>
    </row>
    <row r="2846" spans="1:10">
      <c r="A2846" s="5" t="s">
        <v>1364</v>
      </c>
      <c r="B2846" s="6">
        <v>44965.8848119213</v>
      </c>
      <c r="C2846" s="5" t="s">
        <v>70</v>
      </c>
      <c r="D2846" s="15">
        <v>45143523941</v>
      </c>
      <c r="E2846" s="5" t="s">
        <v>83</v>
      </c>
      <c r="H2846" s="9">
        <v>94.48</v>
      </c>
      <c r="I2846" s="5" t="s">
        <v>28</v>
      </c>
      <c r="J2846" s="5" t="s">
        <v>91</v>
      </c>
    </row>
    <row r="2847" spans="1:10">
      <c r="A2847" s="5" t="s">
        <v>1364</v>
      </c>
      <c r="B2847" s="6">
        <v>44965.8848119213</v>
      </c>
      <c r="C2847" s="5" t="s">
        <v>70</v>
      </c>
      <c r="D2847" s="15">
        <v>45173217458</v>
      </c>
      <c r="E2847" s="5" t="s">
        <v>83</v>
      </c>
      <c r="H2847" s="9">
        <v>0.8</v>
      </c>
      <c r="I2847" s="5" t="s">
        <v>28</v>
      </c>
      <c r="J2847" s="5" t="s">
        <v>91</v>
      </c>
    </row>
    <row r="2848" spans="1:10">
      <c r="A2848" s="5" t="s">
        <v>1364</v>
      </c>
      <c r="B2848" s="6">
        <v>44965.8848119213</v>
      </c>
      <c r="C2848" s="5" t="s">
        <v>70</v>
      </c>
      <c r="D2848" s="15">
        <v>45123290753</v>
      </c>
      <c r="E2848" s="5" t="s">
        <v>83</v>
      </c>
      <c r="H2848" s="9">
        <v>300</v>
      </c>
      <c r="I2848" s="5" t="s">
        <v>28</v>
      </c>
      <c r="J2848" s="5" t="s">
        <v>91</v>
      </c>
    </row>
    <row r="2849" spans="1:10">
      <c r="A2849" s="5" t="s">
        <v>1364</v>
      </c>
      <c r="B2849" s="6">
        <v>44965.8848119213</v>
      </c>
      <c r="C2849" s="5" t="s">
        <v>70</v>
      </c>
      <c r="D2849" s="15">
        <v>45153152305</v>
      </c>
      <c r="E2849" s="5" t="s">
        <v>83</v>
      </c>
      <c r="H2849" s="9">
        <v>222</v>
      </c>
      <c r="I2849" s="5" t="s">
        <v>28</v>
      </c>
      <c r="J2849" s="5" t="s">
        <v>91</v>
      </c>
    </row>
    <row r="2850" spans="1:10">
      <c r="A2850" s="5" t="s">
        <v>1364</v>
      </c>
      <c r="B2850" s="6">
        <v>44965.8848119213</v>
      </c>
      <c r="C2850" s="5" t="s">
        <v>70</v>
      </c>
      <c r="D2850" s="15">
        <v>45153152513</v>
      </c>
      <c r="E2850" s="5" t="s">
        <v>83</v>
      </c>
      <c r="H2850" s="9">
        <v>4583.13</v>
      </c>
      <c r="I2850" s="5" t="s">
        <v>28</v>
      </c>
      <c r="J2850" s="5" t="s">
        <v>91</v>
      </c>
    </row>
    <row r="2851" spans="1:10">
      <c r="A2851" s="5" t="s">
        <v>1364</v>
      </c>
      <c r="B2851" s="6">
        <v>44965.8848119213</v>
      </c>
      <c r="C2851" s="5" t="s">
        <v>70</v>
      </c>
      <c r="D2851" s="15">
        <v>45113307443</v>
      </c>
      <c r="E2851" s="5" t="s">
        <v>83</v>
      </c>
      <c r="H2851" s="9">
        <v>37.06</v>
      </c>
      <c r="I2851" s="5" t="s">
        <v>28</v>
      </c>
      <c r="J2851" s="5" t="s">
        <v>91</v>
      </c>
    </row>
    <row r="2852" spans="1:10">
      <c r="A2852" s="5" t="s">
        <v>1364</v>
      </c>
      <c r="B2852" s="6">
        <v>44965.8848119213</v>
      </c>
      <c r="C2852" s="5" t="s">
        <v>70</v>
      </c>
      <c r="D2852" s="15">
        <v>45123291178</v>
      </c>
      <c r="E2852" s="5" t="s">
        <v>83</v>
      </c>
      <c r="H2852" s="9">
        <v>1264.8</v>
      </c>
      <c r="I2852" s="5" t="s">
        <v>28</v>
      </c>
      <c r="J2852" s="5" t="s">
        <v>91</v>
      </c>
    </row>
    <row r="2853" spans="1:10">
      <c r="A2853" s="5" t="s">
        <v>1364</v>
      </c>
      <c r="B2853" s="6">
        <v>44965.8848119213</v>
      </c>
      <c r="C2853" s="5" t="s">
        <v>70</v>
      </c>
      <c r="D2853" s="15">
        <v>19320643337</v>
      </c>
      <c r="E2853" s="5" t="s">
        <v>83</v>
      </c>
      <c r="H2853" s="9">
        <v>4492.8</v>
      </c>
      <c r="I2853" s="5" t="s">
        <v>28</v>
      </c>
      <c r="J2853" s="5" t="s">
        <v>91</v>
      </c>
    </row>
    <row r="2854" spans="1:10">
      <c r="A2854" s="5" t="s">
        <v>1364</v>
      </c>
      <c r="B2854" s="6">
        <v>44965.8848119213</v>
      </c>
      <c r="C2854" s="5" t="s">
        <v>70</v>
      </c>
      <c r="D2854" s="15">
        <v>45153153182</v>
      </c>
      <c r="E2854" s="5" t="s">
        <v>83</v>
      </c>
      <c r="H2854" s="9">
        <v>361.8</v>
      </c>
      <c r="I2854" s="5" t="s">
        <v>28</v>
      </c>
      <c r="J2854" s="5" t="s">
        <v>91</v>
      </c>
    </row>
    <row r="2855" spans="1:10">
      <c r="A2855" s="5" t="s">
        <v>1364</v>
      </c>
      <c r="B2855" s="6">
        <v>44965.8848119213</v>
      </c>
      <c r="C2855" s="5" t="s">
        <v>70</v>
      </c>
      <c r="D2855" s="7">
        <v>688806</v>
      </c>
      <c r="E2855" s="5" t="s">
        <v>88</v>
      </c>
      <c r="H2855" s="9">
        <v>4584.62</v>
      </c>
      <c r="I2855" s="5" t="s">
        <v>28</v>
      </c>
      <c r="J2855" s="5" t="s">
        <v>91</v>
      </c>
    </row>
    <row r="2856" spans="1:10">
      <c r="A2856" s="5" t="s">
        <v>1364</v>
      </c>
      <c r="B2856" s="6">
        <v>44965.8848119213</v>
      </c>
      <c r="C2856" s="5" t="s">
        <v>70</v>
      </c>
      <c r="D2856" s="7">
        <v>447089</v>
      </c>
      <c r="E2856" s="5" t="s">
        <v>89</v>
      </c>
      <c r="H2856" s="9">
        <v>37.380000000000003</v>
      </c>
      <c r="I2856" s="5" t="s">
        <v>28</v>
      </c>
      <c r="J2856" s="5" t="s">
        <v>91</v>
      </c>
    </row>
    <row r="2857" spans="1:10">
      <c r="A2857" s="5" t="s">
        <v>1364</v>
      </c>
      <c r="B2857" s="6">
        <v>44965.8848119213</v>
      </c>
      <c r="C2857" s="5" t="s">
        <v>70</v>
      </c>
      <c r="D2857" s="7">
        <v>458552</v>
      </c>
      <c r="E2857" s="5" t="s">
        <v>89</v>
      </c>
      <c r="H2857" s="9">
        <v>168.2</v>
      </c>
      <c r="I2857" s="5" t="s">
        <v>28</v>
      </c>
      <c r="J2857" s="5" t="s">
        <v>91</v>
      </c>
    </row>
    <row r="2858" spans="1:10">
      <c r="A2858" s="5" t="s">
        <v>1364</v>
      </c>
      <c r="B2858" s="6">
        <v>44965.8848119213</v>
      </c>
      <c r="C2858" s="5" t="s">
        <v>70</v>
      </c>
      <c r="D2858" s="7">
        <v>100094</v>
      </c>
      <c r="E2858" s="5" t="s">
        <v>89</v>
      </c>
      <c r="H2858" s="9">
        <v>1008</v>
      </c>
      <c r="I2858" s="5" t="s">
        <v>28</v>
      </c>
      <c r="J2858" s="5" t="s">
        <v>91</v>
      </c>
    </row>
    <row r="2859" spans="1:10">
      <c r="A2859" s="5" t="s">
        <v>1364</v>
      </c>
      <c r="B2859" s="6">
        <v>44965.8848119213</v>
      </c>
      <c r="C2859" s="5" t="s">
        <v>70</v>
      </c>
      <c r="D2859" s="7">
        <v>169023</v>
      </c>
      <c r="E2859" s="5" t="s">
        <v>89</v>
      </c>
      <c r="H2859" s="9">
        <v>18000</v>
      </c>
      <c r="I2859" s="5" t="s">
        <v>28</v>
      </c>
      <c r="J2859" s="5" t="s">
        <v>91</v>
      </c>
    </row>
    <row r="2860" spans="1:10">
      <c r="A2860" s="5" t="s">
        <v>1364</v>
      </c>
      <c r="B2860" s="6">
        <v>44965.8848119213</v>
      </c>
      <c r="C2860" s="5" t="s">
        <v>70</v>
      </c>
      <c r="D2860" s="7">
        <v>190968</v>
      </c>
      <c r="E2860" s="5" t="s">
        <v>89</v>
      </c>
      <c r="H2860" s="9">
        <v>536</v>
      </c>
      <c r="I2860" s="5" t="s">
        <v>28</v>
      </c>
      <c r="J2860" s="5" t="s">
        <v>91</v>
      </c>
    </row>
    <row r="2861" spans="1:10">
      <c r="A2861" s="5" t="s">
        <v>1364</v>
      </c>
      <c r="B2861" s="6">
        <v>44965.8848119213</v>
      </c>
      <c r="C2861" s="5" t="s">
        <v>70</v>
      </c>
      <c r="D2861" s="7">
        <v>234730</v>
      </c>
      <c r="E2861" s="5" t="s">
        <v>89</v>
      </c>
      <c r="H2861" s="9">
        <v>180</v>
      </c>
      <c r="I2861" s="5" t="s">
        <v>28</v>
      </c>
      <c r="J2861" s="5" t="s">
        <v>91</v>
      </c>
    </row>
    <row r="2862" spans="1:10">
      <c r="A2862" s="5" t="s">
        <v>1364</v>
      </c>
      <c r="B2862" s="6">
        <v>44965.8848119213</v>
      </c>
      <c r="C2862" s="5" t="s">
        <v>70</v>
      </c>
      <c r="D2862" s="7">
        <v>29843</v>
      </c>
      <c r="E2862" s="5" t="s">
        <v>89</v>
      </c>
      <c r="H2862" s="9">
        <v>5344.4</v>
      </c>
      <c r="I2862" s="5" t="s">
        <v>28</v>
      </c>
      <c r="J2862" s="5" t="s">
        <v>80</v>
      </c>
    </row>
    <row r="2863" spans="1:10">
      <c r="A2863" s="5" t="s">
        <v>1364</v>
      </c>
      <c r="B2863" s="6">
        <v>44965.8848119213</v>
      </c>
      <c r="C2863" s="5" t="s">
        <v>70</v>
      </c>
      <c r="D2863" s="7">
        <v>29874</v>
      </c>
      <c r="E2863" s="5" t="s">
        <v>89</v>
      </c>
      <c r="H2863" s="9">
        <v>30135.759999999998</v>
      </c>
      <c r="I2863" s="5" t="s">
        <v>28</v>
      </c>
      <c r="J2863" s="5" t="s">
        <v>80</v>
      </c>
    </row>
    <row r="2864" spans="1:10">
      <c r="A2864" s="5" t="s">
        <v>1364</v>
      </c>
      <c r="B2864" s="6">
        <v>44965.8848119213</v>
      </c>
      <c r="C2864" s="5" t="s">
        <v>70</v>
      </c>
      <c r="D2864" s="15">
        <v>45153152538</v>
      </c>
      <c r="E2864" s="5" t="s">
        <v>83</v>
      </c>
      <c r="H2864" s="9">
        <v>20968.240000000002</v>
      </c>
      <c r="I2864" s="5" t="s">
        <v>28</v>
      </c>
      <c r="J2864" s="5" t="s">
        <v>80</v>
      </c>
    </row>
    <row r="2865" spans="1:10">
      <c r="A2865" s="5" t="s">
        <v>1364</v>
      </c>
      <c r="B2865" s="6">
        <v>44965.8848119213</v>
      </c>
      <c r="C2865" s="5" t="s">
        <v>70</v>
      </c>
      <c r="D2865" s="15">
        <v>45163247203</v>
      </c>
      <c r="E2865" s="5" t="s">
        <v>83</v>
      </c>
      <c r="H2865" s="9">
        <v>12960</v>
      </c>
      <c r="I2865" s="5" t="s">
        <v>28</v>
      </c>
      <c r="J2865" s="5" t="s">
        <v>80</v>
      </c>
    </row>
    <row r="2866" spans="1:10">
      <c r="A2866" s="5" t="s">
        <v>1364</v>
      </c>
      <c r="B2866" s="6">
        <v>44965.8848119213</v>
      </c>
      <c r="C2866" s="5" t="s">
        <v>70</v>
      </c>
      <c r="D2866" s="15">
        <v>45153152929</v>
      </c>
      <c r="E2866" s="5" t="s">
        <v>83</v>
      </c>
      <c r="H2866" s="9">
        <v>1384.47</v>
      </c>
      <c r="I2866" s="5" t="s">
        <v>28</v>
      </c>
      <c r="J2866" s="5" t="s">
        <v>80</v>
      </c>
    </row>
    <row r="2867" spans="1:10">
      <c r="A2867" s="5" t="s">
        <v>1364</v>
      </c>
      <c r="B2867" s="6">
        <v>44965.8848119213</v>
      </c>
      <c r="C2867" s="5" t="s">
        <v>70</v>
      </c>
      <c r="D2867" s="15">
        <v>52216946164</v>
      </c>
      <c r="E2867" s="5" t="s">
        <v>83</v>
      </c>
      <c r="H2867" s="9">
        <v>348.88</v>
      </c>
      <c r="I2867" s="5" t="s">
        <v>28</v>
      </c>
      <c r="J2867" s="5" t="s">
        <v>80</v>
      </c>
    </row>
    <row r="2868" spans="1:10">
      <c r="A2868" s="5" t="s">
        <v>1364</v>
      </c>
      <c r="B2868" s="6">
        <v>44965.8848119213</v>
      </c>
      <c r="C2868" s="5" t="s">
        <v>70</v>
      </c>
      <c r="D2868" s="15">
        <v>52216946164</v>
      </c>
      <c r="E2868" s="5" t="s">
        <v>83</v>
      </c>
      <c r="H2868" s="9">
        <v>535.57000000000005</v>
      </c>
      <c r="I2868" s="5" t="s">
        <v>28</v>
      </c>
      <c r="J2868" s="5" t="s">
        <v>80</v>
      </c>
    </row>
    <row r="2869" spans="1:10">
      <c r="A2869" s="5" t="s">
        <v>1364</v>
      </c>
      <c r="B2869" s="6">
        <v>44965.8848119213</v>
      </c>
      <c r="C2869" s="5" t="s">
        <v>70</v>
      </c>
      <c r="D2869" s="15">
        <v>52216946164</v>
      </c>
      <c r="E2869" s="5" t="s">
        <v>83</v>
      </c>
      <c r="H2869" s="9">
        <v>1671.88</v>
      </c>
      <c r="I2869" s="5" t="s">
        <v>28</v>
      </c>
      <c r="J2869" s="5" t="s">
        <v>80</v>
      </c>
    </row>
    <row r="2870" spans="1:10">
      <c r="A2870" s="5" t="s">
        <v>1364</v>
      </c>
      <c r="B2870" s="6">
        <v>44965.8848119213</v>
      </c>
      <c r="C2870" s="5" t="s">
        <v>70</v>
      </c>
      <c r="D2870" s="15">
        <v>52216946164</v>
      </c>
      <c r="E2870" s="5" t="s">
        <v>83</v>
      </c>
      <c r="H2870" s="9">
        <v>1071.1400000000001</v>
      </c>
      <c r="I2870" s="5" t="s">
        <v>28</v>
      </c>
      <c r="J2870" s="5" t="s">
        <v>80</v>
      </c>
    </row>
    <row r="2871" spans="1:10">
      <c r="A2871" s="5" t="s">
        <v>1364</v>
      </c>
      <c r="B2871" s="6">
        <v>44965.8848119213</v>
      </c>
      <c r="C2871" s="5" t="s">
        <v>70</v>
      </c>
      <c r="D2871" s="15">
        <v>45173220206</v>
      </c>
      <c r="E2871" s="5" t="s">
        <v>83</v>
      </c>
      <c r="H2871" s="9">
        <v>1932.4</v>
      </c>
      <c r="I2871" s="5" t="s">
        <v>28</v>
      </c>
      <c r="J2871" s="5" t="s">
        <v>80</v>
      </c>
    </row>
    <row r="2872" spans="1:10">
      <c r="A2872" s="5" t="s">
        <v>1364</v>
      </c>
      <c r="B2872" s="6">
        <v>44965.8848119213</v>
      </c>
      <c r="C2872" s="5" t="s">
        <v>70</v>
      </c>
      <c r="D2872" s="15">
        <v>45173220324</v>
      </c>
      <c r="E2872" s="5" t="s">
        <v>83</v>
      </c>
      <c r="H2872" s="9">
        <v>32591.5</v>
      </c>
      <c r="I2872" s="5" t="s">
        <v>28</v>
      </c>
      <c r="J2872" s="5" t="s">
        <v>80</v>
      </c>
    </row>
    <row r="2873" spans="1:10">
      <c r="A2873" s="5" t="s">
        <v>1364</v>
      </c>
      <c r="B2873" s="6">
        <v>44965.8848119213</v>
      </c>
      <c r="C2873" s="5" t="s">
        <v>70</v>
      </c>
      <c r="D2873" s="7">
        <v>708005</v>
      </c>
      <c r="E2873" s="5" t="s">
        <v>88</v>
      </c>
      <c r="H2873" s="9">
        <v>4060.5</v>
      </c>
      <c r="I2873" s="5" t="s">
        <v>28</v>
      </c>
      <c r="J2873" s="5" t="s">
        <v>80</v>
      </c>
    </row>
    <row r="2874" spans="1:10">
      <c r="A2874" s="5" t="s">
        <v>1364</v>
      </c>
      <c r="B2874" s="6">
        <v>44965.8848119213</v>
      </c>
      <c r="C2874" s="5" t="s">
        <v>70</v>
      </c>
      <c r="D2874" s="15">
        <v>45133156980</v>
      </c>
      <c r="E2874" s="8" t="s">
        <v>27</v>
      </c>
      <c r="H2874" s="9">
        <v>3059.2</v>
      </c>
      <c r="I2874" s="5" t="s">
        <v>28</v>
      </c>
      <c r="J2874" s="5" t="s">
        <v>80</v>
      </c>
    </row>
    <row r="2875" spans="1:10">
      <c r="A2875" s="5" t="s">
        <v>1364</v>
      </c>
      <c r="B2875" s="6">
        <v>44965.8848119213</v>
      </c>
      <c r="C2875" s="5" t="s">
        <v>70</v>
      </c>
      <c r="D2875" s="15">
        <v>45153153433</v>
      </c>
      <c r="E2875" s="5" t="s">
        <v>83</v>
      </c>
      <c r="H2875" s="9">
        <v>6756.48</v>
      </c>
      <c r="I2875" s="5" t="s">
        <v>28</v>
      </c>
      <c r="J2875" s="5" t="s">
        <v>91</v>
      </c>
    </row>
    <row r="2876" spans="1:10">
      <c r="A2876" s="5" t="s">
        <v>1364</v>
      </c>
      <c r="B2876" s="6">
        <v>44965.8848119213</v>
      </c>
      <c r="C2876" s="5" t="s">
        <v>70</v>
      </c>
      <c r="D2876" s="15">
        <v>45143526945</v>
      </c>
      <c r="E2876" s="5" t="s">
        <v>83</v>
      </c>
      <c r="H2876" s="9">
        <v>0.9</v>
      </c>
      <c r="I2876" s="5" t="s">
        <v>28</v>
      </c>
      <c r="J2876" s="5" t="s">
        <v>91</v>
      </c>
    </row>
    <row r="2877" spans="1:10">
      <c r="A2877" s="5" t="s">
        <v>1364</v>
      </c>
      <c r="B2877" s="6">
        <v>44965.8848119213</v>
      </c>
      <c r="C2877" s="5" t="s">
        <v>70</v>
      </c>
      <c r="D2877" s="15">
        <v>45143527009</v>
      </c>
      <c r="E2877" s="5" t="s">
        <v>83</v>
      </c>
      <c r="H2877" s="9">
        <v>0.06</v>
      </c>
      <c r="I2877" s="5" t="s">
        <v>28</v>
      </c>
      <c r="J2877" s="5" t="s">
        <v>91</v>
      </c>
    </row>
    <row r="2878" spans="1:10">
      <c r="A2878" s="5" t="s">
        <v>1364</v>
      </c>
      <c r="B2878" s="6">
        <v>44965.8848119213</v>
      </c>
      <c r="C2878" s="5" t="s">
        <v>70</v>
      </c>
      <c r="D2878" s="15">
        <v>45133160236</v>
      </c>
      <c r="E2878" s="5" t="s">
        <v>83</v>
      </c>
      <c r="H2878" s="9">
        <v>480</v>
      </c>
      <c r="I2878" s="5" t="s">
        <v>28</v>
      </c>
      <c r="J2878" s="5" t="s">
        <v>91</v>
      </c>
    </row>
    <row r="2879" spans="1:10">
      <c r="A2879" s="5" t="s">
        <v>1364</v>
      </c>
      <c r="B2879" s="6">
        <v>44965.8848119213</v>
      </c>
      <c r="C2879" s="5" t="s">
        <v>70</v>
      </c>
      <c r="D2879" s="7">
        <v>3119168967</v>
      </c>
      <c r="E2879" s="8" t="s">
        <v>90</v>
      </c>
      <c r="H2879" s="9">
        <v>1459.8</v>
      </c>
      <c r="I2879" s="5" t="s">
        <v>28</v>
      </c>
      <c r="J2879" s="5" t="s">
        <v>91</v>
      </c>
    </row>
    <row r="2880" spans="1:10">
      <c r="A2880" s="5" t="s">
        <v>1364</v>
      </c>
      <c r="B2880" s="6">
        <v>44965.8848119213</v>
      </c>
      <c r="C2880" s="5" t="s">
        <v>70</v>
      </c>
      <c r="D2880" s="7">
        <v>394656</v>
      </c>
      <c r="E2880" s="5" t="s">
        <v>89</v>
      </c>
      <c r="H2880" s="9">
        <v>77.040000000000006</v>
      </c>
      <c r="I2880" s="5" t="s">
        <v>28</v>
      </c>
      <c r="J2880" s="5" t="s">
        <v>87</v>
      </c>
    </row>
    <row r="2881" spans="1:10">
      <c r="A2881" s="5" t="s">
        <v>1364</v>
      </c>
      <c r="B2881" s="6">
        <v>44965.8848119213</v>
      </c>
      <c r="C2881" s="5" t="s">
        <v>70</v>
      </c>
      <c r="D2881" s="7">
        <v>420913</v>
      </c>
      <c r="E2881" s="5" t="s">
        <v>83</v>
      </c>
      <c r="H2881" s="9">
        <v>48000</v>
      </c>
      <c r="I2881" s="5" t="s">
        <v>28</v>
      </c>
      <c r="J2881" s="5" t="s">
        <v>86</v>
      </c>
    </row>
    <row r="2882" spans="1:10">
      <c r="A2882" s="5" t="s">
        <v>1364</v>
      </c>
      <c r="B2882" s="6">
        <v>44965.8848119213</v>
      </c>
      <c r="C2882" s="5" t="s">
        <v>70</v>
      </c>
      <c r="D2882" s="7">
        <v>170041</v>
      </c>
      <c r="E2882" s="5" t="s">
        <v>88</v>
      </c>
      <c r="H2882" s="9">
        <v>13634.48</v>
      </c>
      <c r="I2882" s="5" t="s">
        <v>28</v>
      </c>
      <c r="J2882" s="5" t="s">
        <v>86</v>
      </c>
    </row>
    <row r="2883" spans="1:10">
      <c r="A2883" s="5" t="s">
        <v>1364</v>
      </c>
      <c r="B2883" s="6">
        <v>44965.8848119213</v>
      </c>
      <c r="C2883" s="5" t="s">
        <v>70</v>
      </c>
      <c r="D2883" s="7">
        <v>173955</v>
      </c>
      <c r="E2883" s="5" t="s">
        <v>88</v>
      </c>
      <c r="H2883" s="9">
        <v>60086</v>
      </c>
      <c r="I2883" s="5" t="s">
        <v>28</v>
      </c>
      <c r="J2883" s="5" t="s">
        <v>87</v>
      </c>
    </row>
    <row r="2884" spans="1:10">
      <c r="A2884" s="5" t="s">
        <v>1364</v>
      </c>
      <c r="B2884" s="6">
        <v>44965.8848119213</v>
      </c>
      <c r="C2884" s="5" t="s">
        <v>70</v>
      </c>
      <c r="D2884" s="7">
        <v>172031</v>
      </c>
      <c r="E2884" s="5" t="s">
        <v>88</v>
      </c>
      <c r="H2884" s="9">
        <v>40799.5</v>
      </c>
      <c r="I2884" s="5" t="s">
        <v>28</v>
      </c>
      <c r="J2884" s="8" t="s">
        <v>92</v>
      </c>
    </row>
    <row r="2885" spans="1:10">
      <c r="A2885" s="5" t="s">
        <v>1365</v>
      </c>
      <c r="B2885" s="6">
        <v>44965.8848119213</v>
      </c>
      <c r="C2885" s="5" t="s">
        <v>82</v>
      </c>
      <c r="D2885" s="7"/>
      <c r="E2885" s="8"/>
      <c r="F2885" s="9">
        <v>23286.5</v>
      </c>
      <c r="I2885" s="10" t="s">
        <v>9</v>
      </c>
      <c r="J2885" s="8" t="s">
        <v>97</v>
      </c>
    </row>
    <row r="2886" spans="1:10">
      <c r="A2886" s="5" t="s">
        <v>1364</v>
      </c>
      <c r="B2886" s="6">
        <v>44965.8848119213</v>
      </c>
      <c r="C2886" s="5" t="s">
        <v>70</v>
      </c>
      <c r="D2886" s="7"/>
      <c r="E2886" s="8"/>
      <c r="F2886" s="9">
        <v>72406.7</v>
      </c>
      <c r="I2886" s="10" t="s">
        <v>9</v>
      </c>
      <c r="J2886" s="8" t="s">
        <v>446</v>
      </c>
    </row>
    <row r="2887" spans="1:10">
      <c r="A2887" s="5" t="s">
        <v>1364</v>
      </c>
      <c r="B2887" s="6">
        <v>44965.8848119213</v>
      </c>
      <c r="C2887" s="5" t="s">
        <v>70</v>
      </c>
      <c r="D2887" s="7"/>
      <c r="E2887" s="8"/>
      <c r="F2887" s="9">
        <v>18595.2</v>
      </c>
      <c r="I2887" s="10" t="s">
        <v>9</v>
      </c>
      <c r="J2887" s="8" t="s">
        <v>236</v>
      </c>
    </row>
    <row r="2888" spans="1:10">
      <c r="A2888" s="5" t="s">
        <v>1364</v>
      </c>
      <c r="B2888" s="6">
        <v>44965.8848119213</v>
      </c>
      <c r="C2888" s="5" t="s">
        <v>70</v>
      </c>
      <c r="D2888" s="7"/>
      <c r="E2888" s="8"/>
      <c r="F2888" s="9">
        <v>11722.2</v>
      </c>
      <c r="I2888" s="10" t="s">
        <v>9</v>
      </c>
      <c r="J2888" s="5" t="s">
        <v>72</v>
      </c>
    </row>
    <row r="2889" spans="1:10">
      <c r="A2889" s="5" t="s">
        <v>1364</v>
      </c>
      <c r="B2889" s="6">
        <v>44965.8848119213</v>
      </c>
      <c r="C2889" s="5" t="s">
        <v>70</v>
      </c>
      <c r="D2889" s="7"/>
      <c r="E2889" s="8"/>
      <c r="F2889" s="9">
        <v>442809.1</v>
      </c>
      <c r="I2889" s="10" t="s">
        <v>9</v>
      </c>
      <c r="J2889" s="5" t="s">
        <v>80</v>
      </c>
    </row>
    <row r="2890" spans="1:10">
      <c r="A2890" s="5" t="s">
        <v>1364</v>
      </c>
      <c r="B2890" s="6">
        <v>44965.8848119213</v>
      </c>
      <c r="C2890" s="5" t="s">
        <v>70</v>
      </c>
      <c r="D2890" s="7"/>
      <c r="E2890" s="8"/>
      <c r="F2890" s="9">
        <v>981.2</v>
      </c>
      <c r="I2890" s="10" t="s">
        <v>9</v>
      </c>
      <c r="J2890" s="8" t="s">
        <v>239</v>
      </c>
    </row>
    <row r="2891" spans="1:10">
      <c r="A2891" s="5" t="s">
        <v>1364</v>
      </c>
      <c r="B2891" s="6">
        <v>44965.8848119213</v>
      </c>
      <c r="C2891" s="5" t="s">
        <v>70</v>
      </c>
      <c r="D2891" s="7"/>
      <c r="E2891" s="8"/>
      <c r="F2891" s="9">
        <v>9057</v>
      </c>
      <c r="I2891" s="10" t="s">
        <v>9</v>
      </c>
      <c r="J2891" s="8" t="s">
        <v>73</v>
      </c>
    </row>
    <row r="2892" spans="1:10">
      <c r="A2892" s="5" t="s">
        <v>1364</v>
      </c>
      <c r="B2892" s="6">
        <v>44965.8848119213</v>
      </c>
      <c r="C2892" s="5" t="s">
        <v>70</v>
      </c>
      <c r="D2892" s="7"/>
      <c r="E2892" s="8"/>
      <c r="F2892" s="9">
        <v>5185.7</v>
      </c>
      <c r="I2892" s="10" t="s">
        <v>9</v>
      </c>
      <c r="J2892" s="8" t="s">
        <v>75</v>
      </c>
    </row>
    <row r="2893" spans="1:10">
      <c r="A2893" s="5" t="s">
        <v>1364</v>
      </c>
      <c r="B2893" s="6">
        <v>44965.8848119213</v>
      </c>
      <c r="C2893" s="5" t="s">
        <v>70</v>
      </c>
      <c r="D2893" s="7"/>
      <c r="E2893" s="8"/>
      <c r="F2893" s="9">
        <v>47352.4</v>
      </c>
      <c r="I2893" s="10" t="s">
        <v>9</v>
      </c>
      <c r="J2893" s="8" t="s">
        <v>99</v>
      </c>
    </row>
    <row r="2894" spans="1:10">
      <c r="A2894" s="5" t="s">
        <v>1364</v>
      </c>
      <c r="B2894" s="6">
        <v>44965.8848119213</v>
      </c>
      <c r="C2894" s="5" t="s">
        <v>70</v>
      </c>
      <c r="D2894" s="7"/>
      <c r="E2894" s="8"/>
      <c r="F2894" s="9">
        <v>8345.9</v>
      </c>
      <c r="I2894" s="10" t="s">
        <v>9</v>
      </c>
      <c r="J2894" s="8" t="s">
        <v>94</v>
      </c>
    </row>
    <row r="2895" spans="1:10">
      <c r="A2895" s="5" t="s">
        <v>1364</v>
      </c>
      <c r="B2895" s="6">
        <v>44965.8848119213</v>
      </c>
      <c r="C2895" s="5" t="s">
        <v>70</v>
      </c>
      <c r="D2895" s="7"/>
      <c r="E2895" s="8"/>
      <c r="F2895" s="9">
        <v>8602.5</v>
      </c>
      <c r="I2895" s="10" t="s">
        <v>9</v>
      </c>
      <c r="J2895" s="8" t="s">
        <v>100</v>
      </c>
    </row>
    <row r="2896" spans="1:10">
      <c r="A2896" s="5" t="s">
        <v>1364</v>
      </c>
      <c r="B2896" s="6">
        <v>44965.8848119213</v>
      </c>
      <c r="C2896" s="5" t="s">
        <v>70</v>
      </c>
      <c r="D2896" s="7"/>
      <c r="E2896" s="8"/>
      <c r="F2896" s="9">
        <v>8150.9</v>
      </c>
      <c r="I2896" s="10" t="s">
        <v>9</v>
      </c>
      <c r="J2896" s="8" t="s">
        <v>101</v>
      </c>
    </row>
    <row r="2897" spans="1:10">
      <c r="A2897" s="5" t="s">
        <v>1364</v>
      </c>
      <c r="B2897" s="6">
        <v>44965.8848119213</v>
      </c>
      <c r="C2897" s="5" t="s">
        <v>70</v>
      </c>
      <c r="D2897" s="7"/>
      <c r="E2897" s="8"/>
      <c r="F2897" s="9">
        <v>7238.4</v>
      </c>
      <c r="I2897" s="10" t="s">
        <v>9</v>
      </c>
      <c r="J2897" s="8" t="s">
        <v>102</v>
      </c>
    </row>
    <row r="2898" spans="1:10">
      <c r="A2898" s="5" t="s">
        <v>1364</v>
      </c>
      <c r="B2898" s="6">
        <v>44965.8848119213</v>
      </c>
      <c r="C2898" s="5" t="s">
        <v>70</v>
      </c>
      <c r="D2898" s="7"/>
      <c r="E2898" s="8"/>
      <c r="F2898" s="9">
        <v>9339.2000000000007</v>
      </c>
      <c r="I2898" s="10" t="s">
        <v>9</v>
      </c>
      <c r="J2898" s="8" t="s">
        <v>77</v>
      </c>
    </row>
    <row r="2899" spans="1:10">
      <c r="A2899" s="5" t="s">
        <v>1364</v>
      </c>
      <c r="B2899" s="6">
        <v>44965.8848119213</v>
      </c>
      <c r="C2899" s="5" t="s">
        <v>70</v>
      </c>
      <c r="D2899" s="7"/>
      <c r="E2899" s="8"/>
      <c r="F2899" s="9">
        <v>18599.5</v>
      </c>
      <c r="I2899" s="10" t="s">
        <v>9</v>
      </c>
      <c r="J2899" s="8" t="s">
        <v>103</v>
      </c>
    </row>
    <row r="2900" spans="1:10">
      <c r="A2900" s="5" t="s">
        <v>1364</v>
      </c>
      <c r="B2900" s="6">
        <v>44965.8848119213</v>
      </c>
      <c r="C2900" s="5" t="s">
        <v>70</v>
      </c>
      <c r="D2900" s="7"/>
      <c r="E2900" s="8"/>
      <c r="F2900" s="9">
        <v>32374.400000000001</v>
      </c>
      <c r="I2900" s="10" t="s">
        <v>9</v>
      </c>
      <c r="J2900" s="8" t="s">
        <v>104</v>
      </c>
    </row>
    <row r="2901" spans="1:10">
      <c r="A2901" s="5" t="s">
        <v>1364</v>
      </c>
      <c r="B2901" s="6">
        <v>44965.8848119213</v>
      </c>
      <c r="C2901" s="5" t="s">
        <v>70</v>
      </c>
      <c r="D2901" s="7"/>
      <c r="E2901" s="8"/>
      <c r="F2901" s="9">
        <v>2965</v>
      </c>
      <c r="I2901" s="10" t="s">
        <v>9</v>
      </c>
      <c r="J2901" s="8" t="s">
        <v>385</v>
      </c>
    </row>
    <row r="2902" spans="1:10">
      <c r="A2902" s="11" t="s">
        <v>22</v>
      </c>
      <c r="B2902" s="3"/>
      <c r="C2902" s="3"/>
      <c r="D2902" s="19">
        <f>706271+20740.8</f>
        <v>727011.8</v>
      </c>
      <c r="E2902" s="8"/>
      <c r="F2902" s="54">
        <f>SUM(F2834:G2901)</f>
        <v>727011.79999999993</v>
      </c>
      <c r="I2902" s="10"/>
      <c r="J2902" s="5"/>
    </row>
    <row r="2903" spans="1:10">
      <c r="A2903" s="13" t="s">
        <v>23</v>
      </c>
      <c r="B2903" s="13" t="s">
        <v>24</v>
      </c>
      <c r="C2903" s="13" t="s">
        <v>25</v>
      </c>
      <c r="D2903" s="7"/>
      <c r="E2903" s="8"/>
      <c r="F2903" s="9"/>
      <c r="I2903" s="10"/>
      <c r="J2903" s="5"/>
    </row>
    <row r="2904" spans="1:10" ht="15.75">
      <c r="A2904" s="5"/>
      <c r="B2904" s="6"/>
      <c r="C2904" s="5"/>
      <c r="D2904" s="14">
        <v>112734078</v>
      </c>
      <c r="E2904" s="8"/>
      <c r="F2904" s="9"/>
      <c r="I2904" s="10"/>
      <c r="J2904" s="5"/>
    </row>
    <row r="2905" spans="1:10" ht="15.75">
      <c r="D2905" s="14">
        <v>112734101</v>
      </c>
    </row>
    <row r="2907" spans="1:10">
      <c r="A2907" s="1" t="s">
        <v>0</v>
      </c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1:10">
      <c r="A2908" s="3" t="s">
        <v>1394</v>
      </c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1:10">
      <c r="A2909" s="95" t="s">
        <v>0</v>
      </c>
      <c r="B2909" s="95" t="s">
        <v>2</v>
      </c>
      <c r="C2909" s="95" t="s">
        <v>3</v>
      </c>
      <c r="D2909" s="95" t="s">
        <v>4</v>
      </c>
      <c r="E2909" s="95" t="s">
        <v>5</v>
      </c>
      <c r="F2909" s="97" t="s">
        <v>6</v>
      </c>
      <c r="G2909" s="98"/>
      <c r="H2909" s="99"/>
      <c r="I2909" s="95" t="s">
        <v>7</v>
      </c>
      <c r="J2909" s="95" t="s">
        <v>8</v>
      </c>
    </row>
    <row r="2910" spans="1:10">
      <c r="A2910" s="96"/>
      <c r="B2910" s="96"/>
      <c r="C2910" s="96"/>
      <c r="D2910" s="96"/>
      <c r="E2910" s="96"/>
      <c r="F2910" s="4" t="s">
        <v>9</v>
      </c>
      <c r="G2910" s="4" t="s">
        <v>10</v>
      </c>
      <c r="H2910" s="4" t="s">
        <v>11</v>
      </c>
      <c r="I2910" s="96"/>
      <c r="J2910" s="96"/>
    </row>
    <row r="2911" spans="1:10">
      <c r="A2911" s="5" t="s">
        <v>1404</v>
      </c>
      <c r="B2911" s="6">
        <v>44966.418171134261</v>
      </c>
      <c r="C2911" s="5" t="s">
        <v>70</v>
      </c>
      <c r="D2911" s="10"/>
      <c r="E2911" s="8"/>
      <c r="G2911" s="9">
        <v>10000</v>
      </c>
      <c r="I2911" s="10" t="s">
        <v>10</v>
      </c>
      <c r="J2911" s="8" t="s">
        <v>107</v>
      </c>
    </row>
    <row r="2912" spans="1:10">
      <c r="A2912" s="5" t="s">
        <v>1404</v>
      </c>
      <c r="B2912" s="6">
        <v>44966.418171134261</v>
      </c>
      <c r="C2912" s="5" t="s">
        <v>70</v>
      </c>
      <c r="D2912" s="10"/>
      <c r="E2912" s="8"/>
      <c r="F2912" s="9">
        <v>10838.1</v>
      </c>
      <c r="I2912" s="10" t="s">
        <v>9</v>
      </c>
      <c r="J2912" s="8" t="s">
        <v>71</v>
      </c>
    </row>
    <row r="2913" spans="1:10">
      <c r="A2913" s="5" t="s">
        <v>1404</v>
      </c>
      <c r="B2913" s="6">
        <v>44966.418171134261</v>
      </c>
      <c r="C2913" s="5" t="s">
        <v>70</v>
      </c>
      <c r="D2913" s="10"/>
      <c r="E2913" s="8"/>
      <c r="F2913" s="9">
        <v>79611.600000000006</v>
      </c>
      <c r="I2913" s="10" t="s">
        <v>9</v>
      </c>
      <c r="J2913" s="8" t="s">
        <v>95</v>
      </c>
    </row>
    <row r="2914" spans="1:10">
      <c r="A2914" s="5" t="s">
        <v>1404</v>
      </c>
      <c r="B2914" s="6">
        <v>44966.418171134261</v>
      </c>
      <c r="C2914" s="5" t="s">
        <v>70</v>
      </c>
      <c r="D2914" s="10"/>
      <c r="E2914" s="8"/>
      <c r="F2914" s="9">
        <v>7027.2</v>
      </c>
      <c r="I2914" s="10" t="s">
        <v>9</v>
      </c>
      <c r="J2914" s="5" t="s">
        <v>96</v>
      </c>
    </row>
    <row r="2915" spans="1:10">
      <c r="A2915" s="5" t="s">
        <v>1404</v>
      </c>
      <c r="B2915" s="6">
        <v>44966.418171134261</v>
      </c>
      <c r="C2915" s="5" t="s">
        <v>70</v>
      </c>
      <c r="D2915" s="10"/>
      <c r="E2915" s="8"/>
      <c r="F2915" s="9">
        <v>7499.7</v>
      </c>
      <c r="I2915" s="10" t="s">
        <v>9</v>
      </c>
      <c r="J2915" s="5" t="s">
        <v>98</v>
      </c>
    </row>
    <row r="2916" spans="1:10">
      <c r="A2916" s="5" t="s">
        <v>1404</v>
      </c>
      <c r="B2916" s="6">
        <v>44966.418171134261</v>
      </c>
      <c r="C2916" s="5" t="s">
        <v>70</v>
      </c>
      <c r="D2916" s="10"/>
      <c r="E2916" s="8"/>
      <c r="F2916" s="9">
        <v>46580.7</v>
      </c>
      <c r="I2916" s="10" t="s">
        <v>9</v>
      </c>
      <c r="J2916" s="8" t="s">
        <v>237</v>
      </c>
    </row>
    <row r="2917" spans="1:10">
      <c r="A2917" s="5" t="s">
        <v>1404</v>
      </c>
      <c r="B2917" s="6">
        <v>44966.418171134261</v>
      </c>
      <c r="C2917" s="5" t="s">
        <v>70</v>
      </c>
      <c r="D2917" s="10"/>
      <c r="E2917" s="8"/>
      <c r="F2917" s="9">
        <v>7390.2</v>
      </c>
      <c r="I2917" s="10" t="s">
        <v>9</v>
      </c>
      <c r="J2917" s="8" t="s">
        <v>74</v>
      </c>
    </row>
    <row r="2918" spans="1:10">
      <c r="A2918" s="5" t="s">
        <v>1404</v>
      </c>
      <c r="B2918" s="6">
        <v>44966.418171134261</v>
      </c>
      <c r="C2918" s="5" t="s">
        <v>70</v>
      </c>
      <c r="D2918" s="10"/>
      <c r="E2918" s="8"/>
      <c r="F2918" s="9">
        <v>32717.599999999999</v>
      </c>
      <c r="I2918" s="10" t="s">
        <v>9</v>
      </c>
      <c r="J2918" s="8" t="s">
        <v>240</v>
      </c>
    </row>
    <row r="2919" spans="1:10">
      <c r="A2919" s="5" t="s">
        <v>1404</v>
      </c>
      <c r="B2919" s="6">
        <v>44966.418171134261</v>
      </c>
      <c r="C2919" s="5" t="s">
        <v>70</v>
      </c>
      <c r="D2919" s="10"/>
      <c r="E2919" s="8"/>
      <c r="F2919" s="9">
        <v>8932.9</v>
      </c>
      <c r="I2919" s="10" t="s">
        <v>9</v>
      </c>
      <c r="J2919" s="8" t="s">
        <v>76</v>
      </c>
    </row>
    <row r="2920" spans="1:10">
      <c r="A2920" s="5" t="s">
        <v>1404</v>
      </c>
      <c r="B2920" s="6">
        <v>44966.418171134261</v>
      </c>
      <c r="C2920" s="5" t="s">
        <v>70</v>
      </c>
      <c r="D2920" s="10"/>
      <c r="E2920" s="8"/>
      <c r="F2920" s="9">
        <v>2979.8</v>
      </c>
      <c r="I2920" s="10" t="s">
        <v>9</v>
      </c>
      <c r="J2920" s="8" t="s">
        <v>78</v>
      </c>
    </row>
    <row r="2921" spans="1:10">
      <c r="A2921" s="5" t="s">
        <v>1404</v>
      </c>
      <c r="B2921" s="6">
        <v>44966.418171134261</v>
      </c>
      <c r="C2921" s="5" t="s">
        <v>70</v>
      </c>
      <c r="D2921" s="10"/>
      <c r="E2921" s="8"/>
      <c r="F2921" s="9">
        <v>2971.2</v>
      </c>
      <c r="I2921" s="10" t="s">
        <v>9</v>
      </c>
      <c r="J2921" s="8" t="s">
        <v>105</v>
      </c>
    </row>
    <row r="2922" spans="1:10">
      <c r="A2922" s="5" t="s">
        <v>1404</v>
      </c>
      <c r="B2922" s="6">
        <v>44966.418171134261</v>
      </c>
      <c r="C2922" s="5" t="s">
        <v>70</v>
      </c>
      <c r="D2922" s="10"/>
      <c r="E2922" s="8"/>
      <c r="F2922" s="9">
        <v>26453</v>
      </c>
      <c r="I2922" s="10" t="s">
        <v>9</v>
      </c>
      <c r="J2922" s="8" t="s">
        <v>106</v>
      </c>
    </row>
    <row r="2923" spans="1:10">
      <c r="A2923" s="5" t="s">
        <v>1404</v>
      </c>
      <c r="B2923" s="6">
        <v>44966.418171134261</v>
      </c>
      <c r="C2923" s="5" t="s">
        <v>70</v>
      </c>
      <c r="D2923" s="10"/>
      <c r="E2923" s="8"/>
      <c r="F2923" s="9">
        <v>53268.7</v>
      </c>
      <c r="I2923" s="10" t="s">
        <v>9</v>
      </c>
      <c r="J2923" s="8" t="s">
        <v>107</v>
      </c>
    </row>
    <row r="2924" spans="1:10">
      <c r="A2924" s="11" t="s">
        <v>22</v>
      </c>
      <c r="B2924" s="3"/>
      <c r="C2924" s="3"/>
      <c r="D2924" s="19">
        <f>295574.7+696</f>
        <v>296270.7</v>
      </c>
      <c r="E2924" s="8"/>
      <c r="F2924" s="37">
        <f>SUM(F2911:G2923)</f>
        <v>296270.7</v>
      </c>
      <c r="G2924" s="9"/>
      <c r="I2924" s="10"/>
      <c r="J2924" s="8"/>
    </row>
    <row r="2925" spans="1:10">
      <c r="A2925" s="13" t="s">
        <v>23</v>
      </c>
      <c r="B2925" s="13" t="s">
        <v>24</v>
      </c>
      <c r="C2925" s="13" t="s">
        <v>25</v>
      </c>
      <c r="D2925" s="7"/>
      <c r="E2925" s="8"/>
      <c r="G2925" s="9"/>
      <c r="I2925" s="10"/>
      <c r="J2925" s="8"/>
    </row>
    <row r="2926" spans="1:10" ht="15.75">
      <c r="A2926" s="5"/>
      <c r="B2926" s="6"/>
      <c r="C2926" s="5"/>
      <c r="D2926" s="14">
        <v>112734079</v>
      </c>
      <c r="E2926" s="8"/>
      <c r="G2926" s="9"/>
      <c r="I2926" s="10"/>
      <c r="J2926" s="8"/>
    </row>
    <row r="2927" spans="1:10" ht="15.75">
      <c r="A2927" s="5"/>
      <c r="B2927" s="6"/>
      <c r="C2927" s="5"/>
      <c r="D2927" s="14">
        <v>112734104</v>
      </c>
      <c r="E2927" s="8"/>
      <c r="G2927" s="9"/>
      <c r="I2927" s="10"/>
      <c r="J2927" s="8"/>
    </row>
    <row r="2928" spans="1:10">
      <c r="A2928" s="5"/>
      <c r="B2928" s="6"/>
      <c r="C2928" s="5"/>
      <c r="D2928" s="7"/>
      <c r="E2928" s="8"/>
      <c r="G2928" s="9"/>
      <c r="I2928" s="10"/>
      <c r="J2928" s="8"/>
    </row>
    <row r="2929" spans="1:10">
      <c r="A2929" s="5" t="s">
        <v>1403</v>
      </c>
      <c r="B2929" s="6">
        <v>44966.867853796299</v>
      </c>
      <c r="C2929" s="5" t="s">
        <v>82</v>
      </c>
      <c r="D2929" s="15">
        <v>45133159920</v>
      </c>
      <c r="E2929" s="5" t="s">
        <v>83</v>
      </c>
      <c r="H2929" s="9">
        <v>1663.2</v>
      </c>
      <c r="I2929" s="5" t="s">
        <v>28</v>
      </c>
      <c r="J2929" s="8" t="s">
        <v>84</v>
      </c>
    </row>
    <row r="2930" spans="1:10">
      <c r="A2930" s="5" t="s">
        <v>1403</v>
      </c>
      <c r="B2930" s="6">
        <v>44966.867853796299</v>
      </c>
      <c r="C2930" s="5" t="s">
        <v>82</v>
      </c>
      <c r="D2930" s="15">
        <v>19050397129</v>
      </c>
      <c r="E2930" s="5" t="s">
        <v>83</v>
      </c>
      <c r="H2930" s="9">
        <v>1158.3</v>
      </c>
      <c r="I2930" s="5" t="s">
        <v>28</v>
      </c>
      <c r="J2930" s="5" t="s">
        <v>91</v>
      </c>
    </row>
    <row r="2931" spans="1:10">
      <c r="A2931" s="5" t="s">
        <v>1402</v>
      </c>
      <c r="B2931" s="6">
        <v>44966.867853796299</v>
      </c>
      <c r="C2931" s="5" t="s">
        <v>70</v>
      </c>
      <c r="D2931" s="15">
        <v>45173222197</v>
      </c>
      <c r="E2931" s="5" t="s">
        <v>83</v>
      </c>
      <c r="H2931" s="9">
        <v>3063.6</v>
      </c>
      <c r="I2931" s="5" t="s">
        <v>28</v>
      </c>
      <c r="J2931" s="5" t="s">
        <v>86</v>
      </c>
    </row>
    <row r="2932" spans="1:10">
      <c r="A2932" s="5" t="s">
        <v>1402</v>
      </c>
      <c r="B2932" s="6">
        <v>44966.867853796299</v>
      </c>
      <c r="C2932" s="5" t="s">
        <v>70</v>
      </c>
      <c r="D2932" s="7">
        <v>266466</v>
      </c>
      <c r="E2932" s="5" t="s">
        <v>89</v>
      </c>
      <c r="H2932" s="9">
        <v>6976</v>
      </c>
      <c r="I2932" s="5" t="s">
        <v>28</v>
      </c>
      <c r="J2932" s="5" t="s">
        <v>91</v>
      </c>
    </row>
    <row r="2933" spans="1:10">
      <c r="A2933" s="5" t="s">
        <v>1402</v>
      </c>
      <c r="B2933" s="6">
        <v>44966.867853796299</v>
      </c>
      <c r="C2933" s="5" t="s">
        <v>70</v>
      </c>
      <c r="D2933" s="7">
        <v>552955</v>
      </c>
      <c r="E2933" s="5" t="s">
        <v>89</v>
      </c>
      <c r="H2933" s="9">
        <v>45</v>
      </c>
      <c r="I2933" s="5" t="s">
        <v>28</v>
      </c>
      <c r="J2933" s="5" t="s">
        <v>91</v>
      </c>
    </row>
    <row r="2934" spans="1:10">
      <c r="A2934" s="5" t="s">
        <v>1402</v>
      </c>
      <c r="B2934" s="6">
        <v>44966.867853796299</v>
      </c>
      <c r="C2934" s="5" t="s">
        <v>70</v>
      </c>
      <c r="D2934" s="7">
        <v>112043</v>
      </c>
      <c r="E2934" s="5" t="s">
        <v>89</v>
      </c>
      <c r="H2934" s="9">
        <v>1649.18</v>
      </c>
      <c r="I2934" s="5" t="s">
        <v>28</v>
      </c>
      <c r="J2934" s="5" t="s">
        <v>91</v>
      </c>
    </row>
    <row r="2935" spans="1:10">
      <c r="A2935" s="5" t="s">
        <v>1402</v>
      </c>
      <c r="B2935" s="6">
        <v>44966.867853796299</v>
      </c>
      <c r="C2935" s="5" t="s">
        <v>70</v>
      </c>
      <c r="D2935" s="15">
        <v>45123292147</v>
      </c>
      <c r="E2935" s="5" t="s">
        <v>83</v>
      </c>
      <c r="H2935" s="9">
        <v>791.84</v>
      </c>
      <c r="I2935" s="5" t="s">
        <v>28</v>
      </c>
      <c r="J2935" s="5" t="s">
        <v>91</v>
      </c>
    </row>
    <row r="2936" spans="1:10">
      <c r="A2936" s="5" t="s">
        <v>1402</v>
      </c>
      <c r="B2936" s="6">
        <v>44966.867853796299</v>
      </c>
      <c r="C2936" s="5" t="s">
        <v>70</v>
      </c>
      <c r="D2936" s="15">
        <v>45143526992</v>
      </c>
      <c r="E2936" s="5" t="s">
        <v>83</v>
      </c>
      <c r="H2936" s="9">
        <v>686.21</v>
      </c>
      <c r="I2936" s="5" t="s">
        <v>28</v>
      </c>
      <c r="J2936" s="5" t="s">
        <v>91</v>
      </c>
    </row>
    <row r="2937" spans="1:10">
      <c r="A2937" s="5" t="s">
        <v>1402</v>
      </c>
      <c r="B2937" s="6">
        <v>44966.867853796299</v>
      </c>
      <c r="C2937" s="5" t="s">
        <v>70</v>
      </c>
      <c r="D2937" s="15">
        <v>45123292416</v>
      </c>
      <c r="E2937" s="5" t="s">
        <v>83</v>
      </c>
      <c r="H2937" s="9">
        <v>480</v>
      </c>
      <c r="I2937" s="5" t="s">
        <v>28</v>
      </c>
      <c r="J2937" s="5" t="s">
        <v>91</v>
      </c>
    </row>
    <row r="2938" spans="1:10">
      <c r="A2938" s="5" t="s">
        <v>1402</v>
      </c>
      <c r="B2938" s="6">
        <v>44966.867853796299</v>
      </c>
      <c r="C2938" s="5" t="s">
        <v>70</v>
      </c>
      <c r="D2938" s="15">
        <v>45123292605</v>
      </c>
      <c r="E2938" s="5" t="s">
        <v>83</v>
      </c>
      <c r="H2938" s="9">
        <v>262.64</v>
      </c>
      <c r="I2938" s="5" t="s">
        <v>28</v>
      </c>
      <c r="J2938" s="5" t="s">
        <v>91</v>
      </c>
    </row>
    <row r="2939" spans="1:10">
      <c r="A2939" s="5" t="s">
        <v>1402</v>
      </c>
      <c r="B2939" s="6">
        <v>44966.867853796299</v>
      </c>
      <c r="C2939" s="5" t="s">
        <v>70</v>
      </c>
      <c r="D2939" s="7">
        <v>139516</v>
      </c>
      <c r="E2939" s="5" t="s">
        <v>89</v>
      </c>
      <c r="H2939" s="9">
        <v>600</v>
      </c>
      <c r="I2939" s="5" t="s">
        <v>28</v>
      </c>
      <c r="J2939" s="8" t="s">
        <v>92</v>
      </c>
    </row>
    <row r="2940" spans="1:10">
      <c r="A2940" s="5" t="s">
        <v>1402</v>
      </c>
      <c r="B2940" s="6">
        <v>44966.867853796299</v>
      </c>
      <c r="C2940" s="5" t="s">
        <v>70</v>
      </c>
      <c r="D2940" s="15">
        <v>45163248362</v>
      </c>
      <c r="E2940" s="5" t="s">
        <v>83</v>
      </c>
      <c r="H2940" s="9">
        <v>126</v>
      </c>
      <c r="I2940" s="5" t="s">
        <v>28</v>
      </c>
      <c r="J2940" s="5" t="s">
        <v>91</v>
      </c>
    </row>
    <row r="2941" spans="1:10">
      <c r="A2941" s="5" t="s">
        <v>1402</v>
      </c>
      <c r="B2941" s="6">
        <v>44966.867853796299</v>
      </c>
      <c r="C2941" s="5" t="s">
        <v>70</v>
      </c>
      <c r="D2941" s="15">
        <v>45113310019</v>
      </c>
      <c r="E2941" s="5" t="s">
        <v>83</v>
      </c>
      <c r="H2941" s="9">
        <v>621.77</v>
      </c>
      <c r="I2941" s="5" t="s">
        <v>28</v>
      </c>
      <c r="J2941" s="5" t="s">
        <v>91</v>
      </c>
    </row>
    <row r="2942" spans="1:10">
      <c r="A2942" s="5" t="s">
        <v>1402</v>
      </c>
      <c r="B2942" s="6">
        <v>44966.867853796299</v>
      </c>
      <c r="C2942" s="5" t="s">
        <v>70</v>
      </c>
      <c r="D2942" s="15">
        <v>45113310020</v>
      </c>
      <c r="E2942" s="5" t="s">
        <v>83</v>
      </c>
      <c r="H2942" s="9">
        <v>98.32</v>
      </c>
      <c r="I2942" s="5" t="s">
        <v>28</v>
      </c>
      <c r="J2942" s="5" t="s">
        <v>91</v>
      </c>
    </row>
    <row r="2943" spans="1:10">
      <c r="A2943" s="5" t="s">
        <v>1402</v>
      </c>
      <c r="B2943" s="6">
        <v>44966.867853796299</v>
      </c>
      <c r="C2943" s="5" t="s">
        <v>70</v>
      </c>
      <c r="D2943" s="15">
        <v>52216955364</v>
      </c>
      <c r="E2943" s="5" t="s">
        <v>83</v>
      </c>
      <c r="H2943" s="9">
        <v>621.5</v>
      </c>
      <c r="I2943" s="5" t="s">
        <v>28</v>
      </c>
      <c r="J2943" s="5" t="s">
        <v>91</v>
      </c>
    </row>
    <row r="2944" spans="1:10">
      <c r="A2944" s="5" t="s">
        <v>1402</v>
      </c>
      <c r="B2944" s="6">
        <v>44966.867853796299</v>
      </c>
      <c r="C2944" s="5" t="s">
        <v>70</v>
      </c>
      <c r="D2944" s="15">
        <v>45113310482</v>
      </c>
      <c r="E2944" s="5" t="s">
        <v>83</v>
      </c>
      <c r="H2944" s="9">
        <v>50.38</v>
      </c>
      <c r="I2944" s="5" t="s">
        <v>28</v>
      </c>
      <c r="J2944" s="5" t="s">
        <v>91</v>
      </c>
    </row>
    <row r="2945" spans="1:10">
      <c r="A2945" s="5" t="s">
        <v>1402</v>
      </c>
      <c r="B2945" s="6">
        <v>44966.867853796299</v>
      </c>
      <c r="C2945" s="5" t="s">
        <v>70</v>
      </c>
      <c r="D2945" s="15">
        <v>45163249862</v>
      </c>
      <c r="E2945" s="5" t="s">
        <v>83</v>
      </c>
      <c r="H2945" s="9">
        <v>120</v>
      </c>
      <c r="I2945" s="5" t="s">
        <v>28</v>
      </c>
      <c r="J2945" s="5" t="s">
        <v>91</v>
      </c>
    </row>
    <row r="2946" spans="1:10">
      <c r="A2946" s="5" t="s">
        <v>1402</v>
      </c>
      <c r="B2946" s="6">
        <v>44966.867853796299</v>
      </c>
      <c r="C2946" s="5" t="s">
        <v>70</v>
      </c>
      <c r="D2946" s="15">
        <v>45173222584</v>
      </c>
      <c r="E2946" s="5" t="s">
        <v>83</v>
      </c>
      <c r="H2946" s="9">
        <v>2351.88</v>
      </c>
      <c r="I2946" s="5" t="s">
        <v>28</v>
      </c>
      <c r="J2946" s="5" t="s">
        <v>91</v>
      </c>
    </row>
    <row r="2947" spans="1:10">
      <c r="A2947" s="5" t="s">
        <v>1402</v>
      </c>
      <c r="B2947" s="6">
        <v>44966.867853796299</v>
      </c>
      <c r="C2947" s="5" t="s">
        <v>70</v>
      </c>
      <c r="D2947" s="15">
        <v>45163250081</v>
      </c>
      <c r="E2947" s="5" t="s">
        <v>83</v>
      </c>
      <c r="H2947" s="9">
        <v>1212</v>
      </c>
      <c r="I2947" s="5" t="s">
        <v>28</v>
      </c>
      <c r="J2947" s="5" t="s">
        <v>91</v>
      </c>
    </row>
    <row r="2948" spans="1:10">
      <c r="A2948" s="5" t="s">
        <v>1402</v>
      </c>
      <c r="B2948" s="6">
        <v>44966.867853796299</v>
      </c>
      <c r="C2948" s="5" t="s">
        <v>70</v>
      </c>
      <c r="D2948" s="15">
        <v>45133159920</v>
      </c>
      <c r="E2948" s="5" t="s">
        <v>83</v>
      </c>
      <c r="H2948" s="9">
        <v>1140.75</v>
      </c>
      <c r="I2948" s="5" t="s">
        <v>28</v>
      </c>
      <c r="J2948" s="8" t="s">
        <v>84</v>
      </c>
    </row>
    <row r="2949" spans="1:10">
      <c r="A2949" s="5" t="s">
        <v>1402</v>
      </c>
      <c r="B2949" s="6">
        <v>44966.867853796299</v>
      </c>
      <c r="C2949" s="5" t="s">
        <v>70</v>
      </c>
      <c r="D2949" s="15">
        <v>45113308395</v>
      </c>
      <c r="E2949" s="5" t="s">
        <v>83</v>
      </c>
      <c r="H2949" s="9">
        <v>988.44</v>
      </c>
      <c r="I2949" s="5" t="s">
        <v>28</v>
      </c>
      <c r="J2949" s="8" t="s">
        <v>84</v>
      </c>
    </row>
    <row r="2950" spans="1:10">
      <c r="A2950" s="5" t="s">
        <v>1402</v>
      </c>
      <c r="B2950" s="6">
        <v>44966.867853796299</v>
      </c>
      <c r="C2950" s="5" t="s">
        <v>70</v>
      </c>
      <c r="D2950" s="15">
        <v>45113308395</v>
      </c>
      <c r="E2950" s="5" t="s">
        <v>83</v>
      </c>
      <c r="H2950" s="9">
        <v>922.25</v>
      </c>
      <c r="I2950" s="5" t="s">
        <v>28</v>
      </c>
      <c r="J2950" s="8" t="s">
        <v>84</v>
      </c>
    </row>
    <row r="2951" spans="1:10">
      <c r="A2951" s="5" t="s">
        <v>1402</v>
      </c>
      <c r="B2951" s="6">
        <v>44966.867853796299</v>
      </c>
      <c r="C2951" s="5" t="s">
        <v>70</v>
      </c>
      <c r="D2951" s="15">
        <v>45113308395</v>
      </c>
      <c r="E2951" s="5" t="s">
        <v>83</v>
      </c>
      <c r="H2951" s="9">
        <v>183</v>
      </c>
      <c r="I2951" s="5" t="s">
        <v>28</v>
      </c>
      <c r="J2951" s="8" t="s">
        <v>84</v>
      </c>
    </row>
    <row r="2952" spans="1:10">
      <c r="A2952" s="5" t="s">
        <v>1402</v>
      </c>
      <c r="B2952" s="6">
        <v>44966.867853796299</v>
      </c>
      <c r="C2952" s="5" t="s">
        <v>70</v>
      </c>
      <c r="D2952" s="15">
        <v>45113308395</v>
      </c>
      <c r="E2952" s="5" t="s">
        <v>83</v>
      </c>
      <c r="H2952" s="9">
        <v>729.6</v>
      </c>
      <c r="I2952" s="5" t="s">
        <v>28</v>
      </c>
      <c r="J2952" s="8" t="s">
        <v>84</v>
      </c>
    </row>
    <row r="2953" spans="1:10">
      <c r="A2953" s="5" t="s">
        <v>1402</v>
      </c>
      <c r="B2953" s="6">
        <v>44966.867853796299</v>
      </c>
      <c r="C2953" s="5" t="s">
        <v>70</v>
      </c>
      <c r="D2953" s="15">
        <v>45113308395</v>
      </c>
      <c r="E2953" s="5" t="s">
        <v>83</v>
      </c>
      <c r="H2953" s="9">
        <v>113.11</v>
      </c>
      <c r="I2953" s="5" t="s">
        <v>28</v>
      </c>
      <c r="J2953" s="8" t="s">
        <v>84</v>
      </c>
    </row>
    <row r="2954" spans="1:10">
      <c r="A2954" s="5" t="s">
        <v>1402</v>
      </c>
      <c r="B2954" s="6">
        <v>44966.867853796299</v>
      </c>
      <c r="C2954" s="5" t="s">
        <v>70</v>
      </c>
      <c r="D2954" s="15">
        <v>45163247725</v>
      </c>
      <c r="E2954" s="5" t="s">
        <v>83</v>
      </c>
      <c r="H2954" s="9">
        <v>1833.55</v>
      </c>
      <c r="I2954" s="5" t="s">
        <v>28</v>
      </c>
      <c r="J2954" s="8" t="s">
        <v>84</v>
      </c>
    </row>
    <row r="2955" spans="1:10">
      <c r="A2955" s="5" t="s">
        <v>1402</v>
      </c>
      <c r="B2955" s="6">
        <v>44966.867853796299</v>
      </c>
      <c r="C2955" s="5" t="s">
        <v>70</v>
      </c>
      <c r="D2955" s="15">
        <v>45163247725</v>
      </c>
      <c r="E2955" s="5" t="s">
        <v>83</v>
      </c>
      <c r="H2955" s="9">
        <v>473.76</v>
      </c>
      <c r="I2955" s="5" t="s">
        <v>28</v>
      </c>
      <c r="J2955" s="8" t="s">
        <v>84</v>
      </c>
    </row>
    <row r="2956" spans="1:10">
      <c r="A2956" s="5" t="s">
        <v>1402</v>
      </c>
      <c r="B2956" s="6">
        <v>44966.867853796299</v>
      </c>
      <c r="C2956" s="5" t="s">
        <v>70</v>
      </c>
      <c r="D2956" s="15">
        <v>451632477251</v>
      </c>
      <c r="E2956" s="5" t="s">
        <v>83</v>
      </c>
      <c r="H2956" s="9">
        <v>473.76</v>
      </c>
      <c r="I2956" s="5" t="s">
        <v>28</v>
      </c>
      <c r="J2956" s="8" t="s">
        <v>84</v>
      </c>
    </row>
    <row r="2957" spans="1:10">
      <c r="A2957" s="5" t="s">
        <v>1402</v>
      </c>
      <c r="B2957" s="6">
        <v>44966.867853796299</v>
      </c>
      <c r="C2957" s="5" t="s">
        <v>70</v>
      </c>
      <c r="D2957" s="15">
        <v>45163247725</v>
      </c>
      <c r="E2957" s="5" t="s">
        <v>83</v>
      </c>
      <c r="H2957" s="9">
        <v>691.61</v>
      </c>
      <c r="I2957" s="5" t="s">
        <v>28</v>
      </c>
      <c r="J2957" s="8" t="s">
        <v>84</v>
      </c>
    </row>
    <row r="2958" spans="1:10">
      <c r="A2958" s="5" t="s">
        <v>1402</v>
      </c>
      <c r="B2958" s="6">
        <v>44966.867853796299</v>
      </c>
      <c r="C2958" s="5" t="s">
        <v>70</v>
      </c>
      <c r="D2958" s="15">
        <v>45163247725</v>
      </c>
      <c r="E2958" s="5" t="s">
        <v>83</v>
      </c>
      <c r="H2958" s="9">
        <v>387.2</v>
      </c>
      <c r="I2958" s="5" t="s">
        <v>28</v>
      </c>
      <c r="J2958" s="8" t="s">
        <v>84</v>
      </c>
    </row>
    <row r="2959" spans="1:10">
      <c r="A2959" s="5" t="s">
        <v>1402</v>
      </c>
      <c r="B2959" s="6">
        <v>44966.867853796299</v>
      </c>
      <c r="C2959" s="5" t="s">
        <v>70</v>
      </c>
      <c r="D2959" s="15">
        <v>45163247725</v>
      </c>
      <c r="E2959" s="5" t="s">
        <v>83</v>
      </c>
      <c r="H2959" s="9">
        <v>246.04</v>
      </c>
      <c r="I2959" s="5" t="s">
        <v>28</v>
      </c>
      <c r="J2959" s="8" t="s">
        <v>84</v>
      </c>
    </row>
    <row r="2960" spans="1:10">
      <c r="A2960" s="5" t="s">
        <v>1402</v>
      </c>
      <c r="B2960" s="6">
        <v>44966.867853796299</v>
      </c>
      <c r="C2960" s="5" t="s">
        <v>70</v>
      </c>
      <c r="D2960" s="15">
        <v>45123291928</v>
      </c>
      <c r="E2960" s="5" t="s">
        <v>83</v>
      </c>
      <c r="H2960" s="9">
        <v>709.85</v>
      </c>
      <c r="I2960" s="5" t="s">
        <v>28</v>
      </c>
      <c r="J2960" s="8" t="s">
        <v>84</v>
      </c>
    </row>
    <row r="2961" spans="1:10">
      <c r="A2961" s="5" t="s">
        <v>1402</v>
      </c>
      <c r="B2961" s="6">
        <v>44966.867853796299</v>
      </c>
      <c r="C2961" s="5" t="s">
        <v>70</v>
      </c>
      <c r="D2961" s="15">
        <v>45123291928</v>
      </c>
      <c r="E2961" s="5" t="s">
        <v>83</v>
      </c>
      <c r="H2961" s="9">
        <v>1439.04</v>
      </c>
      <c r="I2961" s="5" t="s">
        <v>28</v>
      </c>
      <c r="J2961" s="8" t="s">
        <v>84</v>
      </c>
    </row>
    <row r="2962" spans="1:10">
      <c r="A2962" s="5" t="s">
        <v>1402</v>
      </c>
      <c r="B2962" s="6">
        <v>44966.867853796299</v>
      </c>
      <c r="C2962" s="5" t="s">
        <v>70</v>
      </c>
      <c r="D2962" s="15">
        <v>45123291928</v>
      </c>
      <c r="E2962" s="5" t="s">
        <v>83</v>
      </c>
      <c r="H2962" s="9">
        <v>793.2</v>
      </c>
      <c r="I2962" s="5" t="s">
        <v>28</v>
      </c>
      <c r="J2962" s="8" t="s">
        <v>84</v>
      </c>
    </row>
    <row r="2963" spans="1:10">
      <c r="A2963" s="5" t="s">
        <v>1402</v>
      </c>
      <c r="B2963" s="6">
        <v>44966.867853796299</v>
      </c>
      <c r="C2963" s="5" t="s">
        <v>70</v>
      </c>
      <c r="D2963" s="15">
        <v>45123291928</v>
      </c>
      <c r="E2963" s="5" t="s">
        <v>83</v>
      </c>
      <c r="H2963" s="9">
        <v>1096.8</v>
      </c>
      <c r="I2963" s="5" t="s">
        <v>28</v>
      </c>
      <c r="J2963" s="8" t="s">
        <v>84</v>
      </c>
    </row>
    <row r="2964" spans="1:10">
      <c r="A2964" s="5" t="s">
        <v>1402</v>
      </c>
      <c r="B2964" s="6">
        <v>44966.867853796299</v>
      </c>
      <c r="C2964" s="5" t="s">
        <v>70</v>
      </c>
      <c r="D2964" s="15">
        <v>45123291928</v>
      </c>
      <c r="E2964" s="5" t="s">
        <v>83</v>
      </c>
      <c r="H2964" s="9">
        <v>2835.88</v>
      </c>
      <c r="I2964" s="5" t="s">
        <v>28</v>
      </c>
      <c r="J2964" s="8" t="s">
        <v>84</v>
      </c>
    </row>
    <row r="2965" spans="1:10">
      <c r="A2965" s="5" t="s">
        <v>1402</v>
      </c>
      <c r="B2965" s="6">
        <v>44966.867853796299</v>
      </c>
      <c r="C2965" s="5" t="s">
        <v>70</v>
      </c>
      <c r="D2965" s="15">
        <v>45113308397</v>
      </c>
      <c r="E2965" s="5" t="s">
        <v>83</v>
      </c>
      <c r="H2965" s="9">
        <v>20126.98</v>
      </c>
      <c r="I2965" s="5" t="s">
        <v>28</v>
      </c>
      <c r="J2965" s="8" t="s">
        <v>84</v>
      </c>
    </row>
    <row r="2966" spans="1:10">
      <c r="A2966" s="5" t="s">
        <v>1402</v>
      </c>
      <c r="B2966" s="6">
        <v>44966.867853796299</v>
      </c>
      <c r="C2966" s="5" t="s">
        <v>70</v>
      </c>
      <c r="D2966" s="15">
        <v>45113308397</v>
      </c>
      <c r="E2966" s="5" t="s">
        <v>83</v>
      </c>
      <c r="H2966" s="9">
        <v>8074.96</v>
      </c>
      <c r="I2966" s="5" t="s">
        <v>28</v>
      </c>
      <c r="J2966" s="8" t="s">
        <v>84</v>
      </c>
    </row>
    <row r="2967" spans="1:10">
      <c r="A2967" s="5" t="s">
        <v>1402</v>
      </c>
      <c r="B2967" s="6">
        <v>44966.867853796299</v>
      </c>
      <c r="C2967" s="5" t="s">
        <v>70</v>
      </c>
      <c r="D2967" s="15">
        <v>45113308397</v>
      </c>
      <c r="E2967" s="5" t="s">
        <v>83</v>
      </c>
      <c r="H2967" s="9">
        <v>57797.279999999999</v>
      </c>
      <c r="I2967" s="5" t="s">
        <v>28</v>
      </c>
      <c r="J2967" s="8" t="s">
        <v>84</v>
      </c>
    </row>
    <row r="2968" spans="1:10">
      <c r="A2968" s="5" t="s">
        <v>1402</v>
      </c>
      <c r="B2968" s="6">
        <v>44966.867853796299</v>
      </c>
      <c r="C2968" s="5" t="s">
        <v>70</v>
      </c>
      <c r="D2968" s="15">
        <v>45113308397</v>
      </c>
      <c r="E2968" s="5" t="s">
        <v>83</v>
      </c>
      <c r="H2968" s="9">
        <v>20580.900000000001</v>
      </c>
      <c r="I2968" s="5" t="s">
        <v>28</v>
      </c>
      <c r="J2968" s="8" t="s">
        <v>84</v>
      </c>
    </row>
    <row r="2969" spans="1:10">
      <c r="A2969" s="5" t="s">
        <v>1402</v>
      </c>
      <c r="B2969" s="6">
        <v>44966.867853796299</v>
      </c>
      <c r="C2969" s="5" t="s">
        <v>70</v>
      </c>
      <c r="D2969" s="15">
        <v>45113308397</v>
      </c>
      <c r="E2969" s="5" t="s">
        <v>83</v>
      </c>
      <c r="H2969" s="9">
        <v>7039.88</v>
      </c>
      <c r="I2969" s="5" t="s">
        <v>28</v>
      </c>
      <c r="J2969" s="8" t="s">
        <v>84</v>
      </c>
    </row>
    <row r="2970" spans="1:10">
      <c r="A2970" s="5" t="s">
        <v>1402</v>
      </c>
      <c r="B2970" s="6">
        <v>44966.867853796299</v>
      </c>
      <c r="C2970" s="5" t="s">
        <v>70</v>
      </c>
      <c r="D2970" s="15">
        <v>45113308397</v>
      </c>
      <c r="E2970" s="5" t="s">
        <v>83</v>
      </c>
      <c r="H2970" s="9">
        <v>13874.47</v>
      </c>
      <c r="I2970" s="5" t="s">
        <v>28</v>
      </c>
      <c r="J2970" s="8" t="s">
        <v>84</v>
      </c>
    </row>
    <row r="2971" spans="1:10">
      <c r="A2971" s="5" t="s">
        <v>1402</v>
      </c>
      <c r="B2971" s="6">
        <v>44966.867853796299</v>
      </c>
      <c r="C2971" s="5" t="s">
        <v>70</v>
      </c>
      <c r="D2971" s="15">
        <v>45113308397</v>
      </c>
      <c r="E2971" s="5" t="s">
        <v>83</v>
      </c>
      <c r="H2971" s="9">
        <v>1641.96</v>
      </c>
      <c r="I2971" s="5" t="s">
        <v>28</v>
      </c>
      <c r="J2971" s="8" t="s">
        <v>84</v>
      </c>
    </row>
    <row r="2972" spans="1:10">
      <c r="A2972" s="5" t="s">
        <v>1402</v>
      </c>
      <c r="B2972" s="6">
        <v>44966.867853796299</v>
      </c>
      <c r="C2972" s="5" t="s">
        <v>70</v>
      </c>
      <c r="D2972" s="15">
        <v>45113308397</v>
      </c>
      <c r="E2972" s="5" t="s">
        <v>83</v>
      </c>
      <c r="H2972" s="9">
        <v>7339.49</v>
      </c>
      <c r="I2972" s="5" t="s">
        <v>28</v>
      </c>
      <c r="J2972" s="8" t="s">
        <v>84</v>
      </c>
    </row>
    <row r="2973" spans="1:10">
      <c r="A2973" s="5" t="s">
        <v>1402</v>
      </c>
      <c r="B2973" s="6">
        <v>44966.867853796299</v>
      </c>
      <c r="C2973" s="5" t="s">
        <v>70</v>
      </c>
      <c r="D2973" s="15">
        <v>45143522400</v>
      </c>
      <c r="E2973" s="5" t="s">
        <v>83</v>
      </c>
      <c r="H2973" s="9">
        <v>1399.62</v>
      </c>
      <c r="I2973" s="5" t="s">
        <v>28</v>
      </c>
      <c r="J2973" s="8" t="s">
        <v>84</v>
      </c>
    </row>
    <row r="2974" spans="1:10">
      <c r="A2974" s="5" t="s">
        <v>1402</v>
      </c>
      <c r="B2974" s="6">
        <v>44966.867853796299</v>
      </c>
      <c r="C2974" s="5" t="s">
        <v>70</v>
      </c>
      <c r="D2974" s="15">
        <v>45153148984</v>
      </c>
      <c r="E2974" s="5" t="s">
        <v>83</v>
      </c>
      <c r="H2974" s="9">
        <v>11824.94</v>
      </c>
      <c r="I2974" s="5" t="s">
        <v>28</v>
      </c>
      <c r="J2974" s="8" t="s">
        <v>84</v>
      </c>
    </row>
    <row r="2975" spans="1:10">
      <c r="A2975" s="5" t="s">
        <v>1402</v>
      </c>
      <c r="B2975" s="6">
        <v>44966.867853796299</v>
      </c>
      <c r="C2975" s="5" t="s">
        <v>70</v>
      </c>
      <c r="D2975" s="15">
        <v>45113312876</v>
      </c>
      <c r="E2975" s="5" t="s">
        <v>83</v>
      </c>
      <c r="H2975" s="9">
        <v>650</v>
      </c>
      <c r="I2975" s="5" t="s">
        <v>28</v>
      </c>
      <c r="J2975" s="5" t="s">
        <v>80</v>
      </c>
    </row>
    <row r="2976" spans="1:10">
      <c r="A2976" s="5" t="s">
        <v>1402</v>
      </c>
      <c r="B2976" s="6">
        <v>44966.867853796299</v>
      </c>
      <c r="C2976" s="5" t="s">
        <v>70</v>
      </c>
      <c r="D2976" s="15">
        <v>45163251974</v>
      </c>
      <c r="E2976" s="5" t="s">
        <v>83</v>
      </c>
      <c r="H2976" s="9">
        <v>1044.8</v>
      </c>
      <c r="I2976" s="5" t="s">
        <v>28</v>
      </c>
      <c r="J2976" s="5" t="s">
        <v>80</v>
      </c>
    </row>
    <row r="2977" spans="1:10">
      <c r="A2977" s="5" t="s">
        <v>1402</v>
      </c>
      <c r="B2977" s="6">
        <v>44966.867853796299</v>
      </c>
      <c r="C2977" s="5" t="s">
        <v>70</v>
      </c>
      <c r="D2977" s="7">
        <v>378042</v>
      </c>
      <c r="E2977" s="5" t="s">
        <v>89</v>
      </c>
      <c r="H2977" s="9">
        <v>3000</v>
      </c>
      <c r="I2977" s="5" t="s">
        <v>28</v>
      </c>
      <c r="J2977" s="8" t="s">
        <v>92</v>
      </c>
    </row>
    <row r="2978" spans="1:10">
      <c r="A2978" s="5" t="s">
        <v>1402</v>
      </c>
      <c r="B2978" s="6">
        <v>44966.867853796299</v>
      </c>
      <c r="C2978" s="5" t="s">
        <v>70</v>
      </c>
      <c r="D2978" s="15">
        <v>45153158563</v>
      </c>
      <c r="E2978" s="5" t="s">
        <v>83</v>
      </c>
      <c r="H2978" s="9">
        <v>900</v>
      </c>
      <c r="I2978" s="5" t="s">
        <v>28</v>
      </c>
      <c r="J2978" s="5" t="s">
        <v>80</v>
      </c>
    </row>
    <row r="2979" spans="1:10">
      <c r="A2979" s="5" t="s">
        <v>1402</v>
      </c>
      <c r="B2979" s="6">
        <v>44966.867853796299</v>
      </c>
      <c r="C2979" s="5" t="s">
        <v>70</v>
      </c>
      <c r="D2979" s="15">
        <v>45123296543</v>
      </c>
      <c r="E2979" s="5" t="s">
        <v>83</v>
      </c>
      <c r="H2979" s="9">
        <v>4089.76</v>
      </c>
      <c r="I2979" s="5" t="s">
        <v>28</v>
      </c>
      <c r="J2979" s="5" t="s">
        <v>80</v>
      </c>
    </row>
    <row r="2980" spans="1:10">
      <c r="A2980" s="5" t="s">
        <v>1402</v>
      </c>
      <c r="B2980" s="6">
        <v>44966.867853796299</v>
      </c>
      <c r="C2980" s="5" t="s">
        <v>70</v>
      </c>
      <c r="D2980" s="15">
        <v>45173219429</v>
      </c>
      <c r="E2980" s="5" t="s">
        <v>83</v>
      </c>
      <c r="H2980" s="9">
        <v>9679.3700000000008</v>
      </c>
      <c r="I2980" s="5" t="s">
        <v>28</v>
      </c>
      <c r="J2980" s="5" t="s">
        <v>80</v>
      </c>
    </row>
    <row r="2981" spans="1:10">
      <c r="A2981" s="5" t="s">
        <v>1402</v>
      </c>
      <c r="B2981" s="6">
        <v>44966.867853796299</v>
      </c>
      <c r="C2981" s="5" t="s">
        <v>70</v>
      </c>
      <c r="D2981" s="7">
        <v>162755</v>
      </c>
      <c r="E2981" s="5" t="s">
        <v>89</v>
      </c>
      <c r="H2981" s="9">
        <v>229.89</v>
      </c>
      <c r="I2981" s="5" t="s">
        <v>28</v>
      </c>
      <c r="J2981" s="5" t="s">
        <v>91</v>
      </c>
    </row>
    <row r="2982" spans="1:10">
      <c r="A2982" s="5" t="s">
        <v>1402</v>
      </c>
      <c r="B2982" s="6">
        <v>44966.867853796299</v>
      </c>
      <c r="C2982" s="5" t="s">
        <v>70</v>
      </c>
      <c r="D2982" s="7">
        <v>392834</v>
      </c>
      <c r="E2982" s="5" t="s">
        <v>89</v>
      </c>
      <c r="H2982" s="9">
        <v>3187.4</v>
      </c>
      <c r="I2982" s="5" t="s">
        <v>28</v>
      </c>
      <c r="J2982" s="5" t="s">
        <v>91</v>
      </c>
    </row>
    <row r="2983" spans="1:10">
      <c r="A2983" s="5" t="s">
        <v>1402</v>
      </c>
      <c r="B2983" s="6">
        <v>44966.867853796299</v>
      </c>
      <c r="C2983" s="5" t="s">
        <v>70</v>
      </c>
      <c r="D2983" s="7">
        <v>262977</v>
      </c>
      <c r="E2983" s="5" t="s">
        <v>89</v>
      </c>
      <c r="H2983" s="9">
        <v>210</v>
      </c>
      <c r="I2983" s="5" t="s">
        <v>28</v>
      </c>
      <c r="J2983" s="5" t="s">
        <v>91</v>
      </c>
    </row>
    <row r="2984" spans="1:10">
      <c r="A2984" s="5" t="s">
        <v>1402</v>
      </c>
      <c r="B2984" s="6">
        <v>44966.867853796299</v>
      </c>
      <c r="C2984" s="5" t="s">
        <v>70</v>
      </c>
      <c r="D2984" s="7">
        <v>164038</v>
      </c>
      <c r="E2984" s="5" t="s">
        <v>89</v>
      </c>
      <c r="H2984" s="9">
        <v>84.87</v>
      </c>
      <c r="I2984" s="5" t="s">
        <v>28</v>
      </c>
      <c r="J2984" s="5" t="s">
        <v>91</v>
      </c>
    </row>
    <row r="2985" spans="1:10">
      <c r="A2985" s="5" t="s">
        <v>1402</v>
      </c>
      <c r="B2985" s="6">
        <v>44966.867853796299</v>
      </c>
      <c r="C2985" s="5" t="s">
        <v>70</v>
      </c>
      <c r="D2985" s="15">
        <v>45123294367</v>
      </c>
      <c r="E2985" s="5" t="s">
        <v>83</v>
      </c>
      <c r="H2985" s="9">
        <v>360</v>
      </c>
      <c r="I2985" s="5" t="s">
        <v>28</v>
      </c>
      <c r="J2985" s="5" t="s">
        <v>91</v>
      </c>
    </row>
    <row r="2986" spans="1:10">
      <c r="A2986" s="5" t="s">
        <v>1402</v>
      </c>
      <c r="B2986" s="6">
        <v>44966.867853796299</v>
      </c>
      <c r="C2986" s="5" t="s">
        <v>70</v>
      </c>
      <c r="D2986" s="15">
        <v>52316831043</v>
      </c>
      <c r="E2986" s="5" t="s">
        <v>83</v>
      </c>
      <c r="H2986" s="9">
        <v>422.21</v>
      </c>
      <c r="I2986" s="5" t="s">
        <v>28</v>
      </c>
      <c r="J2986" s="5" t="s">
        <v>91</v>
      </c>
    </row>
    <row r="2987" spans="1:10">
      <c r="A2987" s="5" t="s">
        <v>1402</v>
      </c>
      <c r="B2987" s="6">
        <v>44966.867853796299</v>
      </c>
      <c r="C2987" s="5" t="s">
        <v>70</v>
      </c>
      <c r="D2987" s="15">
        <v>45113311288</v>
      </c>
      <c r="E2987" s="5" t="s">
        <v>83</v>
      </c>
      <c r="H2987" s="9">
        <v>195</v>
      </c>
      <c r="I2987" s="5" t="s">
        <v>28</v>
      </c>
      <c r="J2987" s="5" t="s">
        <v>91</v>
      </c>
    </row>
    <row r="2988" spans="1:10">
      <c r="A2988" s="5" t="s">
        <v>1402</v>
      </c>
      <c r="B2988" s="6">
        <v>44966.867853796299</v>
      </c>
      <c r="C2988" s="5" t="s">
        <v>70</v>
      </c>
      <c r="D2988" s="15">
        <v>45143529797</v>
      </c>
      <c r="E2988" s="5" t="s">
        <v>83</v>
      </c>
      <c r="H2988" s="9">
        <v>953.96</v>
      </c>
      <c r="I2988" s="5" t="s">
        <v>28</v>
      </c>
      <c r="J2988" s="5" t="s">
        <v>91</v>
      </c>
    </row>
    <row r="2989" spans="1:10">
      <c r="A2989" s="5" t="s">
        <v>1402</v>
      </c>
      <c r="B2989" s="6">
        <v>44966.867853796299</v>
      </c>
      <c r="C2989" s="5" t="s">
        <v>70</v>
      </c>
      <c r="D2989" s="15">
        <v>52116908002</v>
      </c>
      <c r="E2989" s="5" t="s">
        <v>83</v>
      </c>
      <c r="H2989" s="9">
        <v>148.47</v>
      </c>
      <c r="I2989" s="5" t="s">
        <v>28</v>
      </c>
      <c r="J2989" s="5" t="s">
        <v>91</v>
      </c>
    </row>
    <row r="2990" spans="1:10">
      <c r="A2990" s="5" t="s">
        <v>1402</v>
      </c>
      <c r="B2990" s="6">
        <v>44966.867853796299</v>
      </c>
      <c r="C2990" s="5" t="s">
        <v>70</v>
      </c>
      <c r="D2990" s="15">
        <v>45163251485</v>
      </c>
      <c r="E2990" s="5" t="s">
        <v>83</v>
      </c>
      <c r="H2990" s="9">
        <v>18807.55</v>
      </c>
      <c r="I2990" s="5" t="s">
        <v>28</v>
      </c>
      <c r="J2990" s="5" t="s">
        <v>91</v>
      </c>
    </row>
    <row r="2991" spans="1:10">
      <c r="A2991" s="5" t="s">
        <v>1402</v>
      </c>
      <c r="B2991" s="6">
        <v>44966.867853796299</v>
      </c>
      <c r="C2991" s="5" t="s">
        <v>70</v>
      </c>
      <c r="D2991" s="15">
        <v>45123296181</v>
      </c>
      <c r="E2991" s="5" t="s">
        <v>83</v>
      </c>
      <c r="H2991" s="9">
        <v>1051.2</v>
      </c>
      <c r="I2991" s="5" t="s">
        <v>28</v>
      </c>
      <c r="J2991" s="5" t="s">
        <v>91</v>
      </c>
    </row>
    <row r="2992" spans="1:10">
      <c r="A2992" s="5" t="s">
        <v>1402</v>
      </c>
      <c r="B2992" s="6">
        <v>44966.867853796299</v>
      </c>
      <c r="C2992" s="5" t="s">
        <v>70</v>
      </c>
      <c r="D2992" s="15">
        <v>45123296828</v>
      </c>
      <c r="E2992" s="5" t="s">
        <v>83</v>
      </c>
      <c r="H2992" s="9">
        <v>957.5</v>
      </c>
      <c r="I2992" s="5" t="s">
        <v>28</v>
      </c>
      <c r="J2992" s="5" t="s">
        <v>91</v>
      </c>
    </row>
    <row r="2993" spans="1:10">
      <c r="A2993" s="5" t="s">
        <v>1402</v>
      </c>
      <c r="B2993" s="6">
        <v>44966.867853796299</v>
      </c>
      <c r="C2993" s="5" t="s">
        <v>70</v>
      </c>
      <c r="D2993" s="15">
        <v>19340481228</v>
      </c>
      <c r="E2993" s="5" t="s">
        <v>83</v>
      </c>
      <c r="H2993" s="9">
        <v>19305</v>
      </c>
      <c r="I2993" s="5" t="s">
        <v>28</v>
      </c>
      <c r="J2993" s="5" t="s">
        <v>91</v>
      </c>
    </row>
    <row r="2994" spans="1:10">
      <c r="A2994" s="5" t="s">
        <v>1402</v>
      </c>
      <c r="B2994" s="6">
        <v>44966.867853796299</v>
      </c>
      <c r="C2994" s="5" t="s">
        <v>70</v>
      </c>
      <c r="D2994" s="15">
        <v>52716785789</v>
      </c>
      <c r="E2994" s="5" t="s">
        <v>83</v>
      </c>
      <c r="H2994" s="9">
        <v>2400</v>
      </c>
      <c r="I2994" s="5" t="s">
        <v>28</v>
      </c>
      <c r="J2994" s="5" t="s">
        <v>91</v>
      </c>
    </row>
    <row r="2995" spans="1:10">
      <c r="A2995" s="5" t="s">
        <v>1402</v>
      </c>
      <c r="B2995" s="6">
        <v>44966.867853796299</v>
      </c>
      <c r="C2995" s="5" t="s">
        <v>70</v>
      </c>
      <c r="D2995" s="15">
        <v>45123296821</v>
      </c>
      <c r="E2995" s="5" t="s">
        <v>83</v>
      </c>
      <c r="H2995" s="9">
        <v>596.70000000000005</v>
      </c>
      <c r="I2995" s="5" t="s">
        <v>28</v>
      </c>
      <c r="J2995" s="5" t="s">
        <v>91</v>
      </c>
    </row>
    <row r="2996" spans="1:10">
      <c r="A2996" s="5" t="s">
        <v>1402</v>
      </c>
      <c r="B2996" s="6">
        <v>44966.867853796299</v>
      </c>
      <c r="C2996" s="5" t="s">
        <v>70</v>
      </c>
      <c r="D2996" s="7">
        <v>170735</v>
      </c>
      <c r="E2996" s="5" t="s">
        <v>88</v>
      </c>
      <c r="H2996" s="9">
        <v>6315.4</v>
      </c>
      <c r="I2996" s="5" t="s">
        <v>28</v>
      </c>
      <c r="J2996" s="5" t="s">
        <v>87</v>
      </c>
    </row>
    <row r="2997" spans="1:10">
      <c r="A2997" s="5" t="s">
        <v>1402</v>
      </c>
      <c r="B2997" s="6">
        <v>44966.867853796299</v>
      </c>
      <c r="C2997" s="5" t="s">
        <v>70</v>
      </c>
      <c r="D2997" s="7">
        <v>170143</v>
      </c>
      <c r="E2997" s="5" t="s">
        <v>93</v>
      </c>
      <c r="H2997" s="9">
        <v>24012</v>
      </c>
      <c r="I2997" s="5" t="s">
        <v>28</v>
      </c>
      <c r="J2997" s="5" t="s">
        <v>86</v>
      </c>
    </row>
    <row r="2998" spans="1:10">
      <c r="A2998" s="5" t="s">
        <v>1402</v>
      </c>
      <c r="B2998" s="6">
        <v>44966.867853796299</v>
      </c>
      <c r="C2998" s="5" t="s">
        <v>70</v>
      </c>
      <c r="D2998" s="7">
        <v>165259</v>
      </c>
      <c r="E2998" s="5" t="s">
        <v>88</v>
      </c>
      <c r="H2998" s="9">
        <v>30067</v>
      </c>
      <c r="I2998" s="5" t="s">
        <v>28</v>
      </c>
      <c r="J2998" s="5" t="s">
        <v>86</v>
      </c>
    </row>
    <row r="2999" spans="1:10">
      <c r="A2999" s="5" t="s">
        <v>1402</v>
      </c>
      <c r="B2999" s="6">
        <v>44966.867853796299</v>
      </c>
      <c r="C2999" s="5" t="s">
        <v>70</v>
      </c>
      <c r="D2999" s="7">
        <v>415241</v>
      </c>
      <c r="E2999" s="5" t="s">
        <v>83</v>
      </c>
      <c r="H2999" s="9">
        <v>143909</v>
      </c>
      <c r="I2999" s="5" t="s">
        <v>28</v>
      </c>
      <c r="J2999" s="5" t="s">
        <v>86</v>
      </c>
    </row>
    <row r="3000" spans="1:10">
      <c r="A3000" s="5" t="s">
        <v>1402</v>
      </c>
      <c r="B3000" s="6">
        <v>44966.867853796299</v>
      </c>
      <c r="C3000" s="5" t="s">
        <v>70</v>
      </c>
      <c r="D3000" s="7">
        <v>174556</v>
      </c>
      <c r="E3000" s="5" t="s">
        <v>88</v>
      </c>
      <c r="H3000" s="9">
        <v>32308</v>
      </c>
      <c r="I3000" s="5" t="s">
        <v>28</v>
      </c>
      <c r="J3000" s="8" t="s">
        <v>92</v>
      </c>
    </row>
    <row r="3001" spans="1:10">
      <c r="A3001" s="5" t="s">
        <v>1402</v>
      </c>
      <c r="B3001" s="6">
        <v>44966.867853796299</v>
      </c>
      <c r="C3001" s="5" t="s">
        <v>70</v>
      </c>
      <c r="D3001" s="7"/>
      <c r="E3001" s="8"/>
      <c r="F3001" s="9">
        <v>30456.400000000001</v>
      </c>
      <c r="I3001" s="10" t="s">
        <v>9</v>
      </c>
      <c r="J3001" s="8" t="s">
        <v>446</v>
      </c>
    </row>
    <row r="3002" spans="1:10">
      <c r="A3002" s="5" t="s">
        <v>1402</v>
      </c>
      <c r="B3002" s="6">
        <v>44966.867853796299</v>
      </c>
      <c r="C3002" s="5" t="s">
        <v>70</v>
      </c>
      <c r="D3002" s="7"/>
      <c r="E3002" s="8"/>
      <c r="F3002" s="9">
        <v>7759</v>
      </c>
      <c r="I3002" s="10" t="s">
        <v>9</v>
      </c>
      <c r="J3002" s="8" t="s">
        <v>71</v>
      </c>
    </row>
    <row r="3003" spans="1:10">
      <c r="A3003" s="5" t="s">
        <v>1402</v>
      </c>
      <c r="B3003" s="6">
        <v>44966.867853796299</v>
      </c>
      <c r="C3003" s="5" t="s">
        <v>70</v>
      </c>
      <c r="D3003" s="7"/>
      <c r="E3003" s="8"/>
      <c r="F3003" s="9">
        <v>3855.5</v>
      </c>
      <c r="I3003" s="10" t="s">
        <v>9</v>
      </c>
      <c r="J3003" s="8" t="s">
        <v>97</v>
      </c>
    </row>
    <row r="3004" spans="1:10">
      <c r="A3004" s="5" t="s">
        <v>1402</v>
      </c>
      <c r="B3004" s="6">
        <v>44966.867853796299</v>
      </c>
      <c r="C3004" s="5" t="s">
        <v>70</v>
      </c>
      <c r="D3004" s="7"/>
      <c r="E3004" s="8"/>
      <c r="F3004" s="9">
        <v>3043.6</v>
      </c>
      <c r="I3004" s="10" t="s">
        <v>9</v>
      </c>
      <c r="J3004" s="5" t="s">
        <v>98</v>
      </c>
    </row>
    <row r="3005" spans="1:10">
      <c r="A3005" s="5" t="s">
        <v>1402</v>
      </c>
      <c r="B3005" s="6">
        <v>44966.867853796299</v>
      </c>
      <c r="C3005" s="5" t="s">
        <v>70</v>
      </c>
      <c r="D3005" s="7"/>
      <c r="E3005" s="8"/>
      <c r="F3005" s="9">
        <v>30318.6</v>
      </c>
      <c r="I3005" s="10" t="s">
        <v>9</v>
      </c>
      <c r="J3005" s="8" t="s">
        <v>237</v>
      </c>
    </row>
    <row r="3006" spans="1:10">
      <c r="A3006" s="5" t="s">
        <v>1402</v>
      </c>
      <c r="B3006" s="6">
        <v>44966.867853796299</v>
      </c>
      <c r="C3006" s="5" t="s">
        <v>70</v>
      </c>
      <c r="D3006" s="7"/>
      <c r="E3006" s="8"/>
      <c r="F3006" s="9">
        <v>4641.6000000000004</v>
      </c>
      <c r="I3006" s="10" t="s">
        <v>9</v>
      </c>
      <c r="J3006" s="5" t="s">
        <v>80</v>
      </c>
    </row>
    <row r="3007" spans="1:10">
      <c r="A3007" s="5" t="s">
        <v>1402</v>
      </c>
      <c r="B3007" s="6">
        <v>44966.867853796299</v>
      </c>
      <c r="C3007" s="5" t="s">
        <v>70</v>
      </c>
      <c r="D3007" s="7"/>
      <c r="E3007" s="8"/>
      <c r="F3007" s="9">
        <v>220</v>
      </c>
      <c r="I3007" s="10" t="s">
        <v>9</v>
      </c>
      <c r="J3007" s="8" t="s">
        <v>239</v>
      </c>
    </row>
    <row r="3008" spans="1:10">
      <c r="A3008" s="5" t="s">
        <v>1402</v>
      </c>
      <c r="B3008" s="6">
        <v>44966.867853796299</v>
      </c>
      <c r="C3008" s="5" t="s">
        <v>70</v>
      </c>
      <c r="D3008" s="7"/>
      <c r="E3008" s="8"/>
      <c r="F3008" s="9">
        <v>4590.6000000000004</v>
      </c>
      <c r="I3008" s="10" t="s">
        <v>9</v>
      </c>
      <c r="J3008" s="8" t="s">
        <v>73</v>
      </c>
    </row>
    <row r="3009" spans="1:10">
      <c r="A3009" s="5" t="s">
        <v>1402</v>
      </c>
      <c r="B3009" s="6">
        <v>44966.867853796299</v>
      </c>
      <c r="C3009" s="5" t="s">
        <v>70</v>
      </c>
      <c r="D3009" s="7"/>
      <c r="E3009" s="8"/>
      <c r="F3009" s="9">
        <v>8632.7000000000007</v>
      </c>
      <c r="I3009" s="10" t="s">
        <v>9</v>
      </c>
      <c r="J3009" s="8" t="s">
        <v>74</v>
      </c>
    </row>
    <row r="3010" spans="1:10">
      <c r="A3010" s="5" t="s">
        <v>1402</v>
      </c>
      <c r="B3010" s="6">
        <v>44966.867853796299</v>
      </c>
      <c r="C3010" s="5" t="s">
        <v>70</v>
      </c>
      <c r="D3010" s="7"/>
      <c r="E3010" s="8"/>
      <c r="F3010" s="9">
        <v>2841.2</v>
      </c>
      <c r="I3010" s="10" t="s">
        <v>9</v>
      </c>
      <c r="J3010" s="8" t="s">
        <v>75</v>
      </c>
    </row>
    <row r="3011" spans="1:10">
      <c r="A3011" s="5" t="s">
        <v>1402</v>
      </c>
      <c r="B3011" s="6">
        <v>44966.867853796299</v>
      </c>
      <c r="C3011" s="5" t="s">
        <v>70</v>
      </c>
      <c r="D3011" s="7"/>
      <c r="E3011" s="8"/>
      <c r="F3011" s="9">
        <v>13423.2</v>
      </c>
      <c r="I3011" s="10" t="s">
        <v>9</v>
      </c>
      <c r="J3011" s="8" t="s">
        <v>99</v>
      </c>
    </row>
    <row r="3012" spans="1:10">
      <c r="A3012" s="5" t="s">
        <v>1402</v>
      </c>
      <c r="B3012" s="6">
        <v>44966.867853796299</v>
      </c>
      <c r="C3012" s="5" t="s">
        <v>70</v>
      </c>
      <c r="D3012" s="7"/>
      <c r="E3012" s="8"/>
      <c r="F3012" s="9">
        <v>13157.4</v>
      </c>
      <c r="I3012" s="10" t="s">
        <v>9</v>
      </c>
      <c r="J3012" s="8" t="s">
        <v>94</v>
      </c>
    </row>
    <row r="3013" spans="1:10">
      <c r="A3013" s="5" t="s">
        <v>1402</v>
      </c>
      <c r="B3013" s="6">
        <v>44966.867853796299</v>
      </c>
      <c r="C3013" s="5" t="s">
        <v>70</v>
      </c>
      <c r="D3013" s="7"/>
      <c r="E3013" s="8"/>
      <c r="F3013" s="9">
        <v>30045.9</v>
      </c>
      <c r="I3013" s="10" t="s">
        <v>9</v>
      </c>
      <c r="J3013" s="8" t="s">
        <v>240</v>
      </c>
    </row>
    <row r="3014" spans="1:10">
      <c r="A3014" s="5" t="s">
        <v>1402</v>
      </c>
      <c r="B3014" s="6">
        <v>44966.867853796299</v>
      </c>
      <c r="C3014" s="5" t="s">
        <v>70</v>
      </c>
      <c r="D3014" s="7"/>
      <c r="E3014" s="8"/>
      <c r="F3014" s="9">
        <v>6238.1</v>
      </c>
      <c r="I3014" s="10" t="s">
        <v>9</v>
      </c>
      <c r="J3014" s="8" t="s">
        <v>76</v>
      </c>
    </row>
    <row r="3015" spans="1:10">
      <c r="A3015" s="5" t="s">
        <v>1402</v>
      </c>
      <c r="B3015" s="6">
        <v>44966.867853796299</v>
      </c>
      <c r="C3015" s="5" t="s">
        <v>70</v>
      </c>
      <c r="D3015" s="7"/>
      <c r="E3015" s="8"/>
      <c r="F3015" s="9">
        <v>3461.8</v>
      </c>
      <c r="I3015" s="10" t="s">
        <v>9</v>
      </c>
      <c r="J3015" s="8" t="s">
        <v>101</v>
      </c>
    </row>
    <row r="3016" spans="1:10">
      <c r="A3016" s="5" t="s">
        <v>1402</v>
      </c>
      <c r="B3016" s="6">
        <v>44966.867853796299</v>
      </c>
      <c r="C3016" s="5" t="s">
        <v>70</v>
      </c>
      <c r="D3016" s="7"/>
      <c r="E3016" s="8"/>
      <c r="F3016" s="9">
        <v>4504.6000000000004</v>
      </c>
      <c r="I3016" s="10" t="s">
        <v>9</v>
      </c>
      <c r="J3016" s="8" t="s">
        <v>77</v>
      </c>
    </row>
    <row r="3017" spans="1:10">
      <c r="A3017" s="5" t="s">
        <v>1402</v>
      </c>
      <c r="B3017" s="6">
        <v>44966.867853796299</v>
      </c>
      <c r="C3017" s="5" t="s">
        <v>70</v>
      </c>
      <c r="D3017" s="7"/>
      <c r="E3017" s="8"/>
      <c r="F3017" s="9">
        <v>12677.5</v>
      </c>
      <c r="I3017" s="10" t="s">
        <v>9</v>
      </c>
      <c r="J3017" s="8" t="s">
        <v>103</v>
      </c>
    </row>
    <row r="3018" spans="1:10">
      <c r="A3018" s="5" t="s">
        <v>1402</v>
      </c>
      <c r="B3018" s="6">
        <v>44966.867853796299</v>
      </c>
      <c r="C3018" s="5" t="s">
        <v>70</v>
      </c>
      <c r="D3018" s="7"/>
      <c r="E3018" s="8"/>
      <c r="F3018" s="9">
        <v>3683</v>
      </c>
      <c r="I3018" s="10" t="s">
        <v>9</v>
      </c>
      <c r="J3018" s="8" t="s">
        <v>104</v>
      </c>
    </row>
    <row r="3019" spans="1:10">
      <c r="A3019" s="5" t="s">
        <v>1402</v>
      </c>
      <c r="B3019" s="6">
        <v>44966.867853796299</v>
      </c>
      <c r="C3019" s="5" t="s">
        <v>70</v>
      </c>
      <c r="D3019" s="7"/>
      <c r="E3019" s="8"/>
      <c r="F3019" s="9">
        <v>4455.6000000000004</v>
      </c>
      <c r="I3019" s="10" t="s">
        <v>9</v>
      </c>
      <c r="J3019" s="8" t="s">
        <v>385</v>
      </c>
    </row>
    <row r="3020" spans="1:10">
      <c r="A3020" s="5" t="s">
        <v>1402</v>
      </c>
      <c r="B3020" s="6">
        <v>44966.867853796299</v>
      </c>
      <c r="C3020" s="5" t="s">
        <v>70</v>
      </c>
      <c r="D3020" s="7"/>
      <c r="E3020" s="8"/>
      <c r="F3020" s="9">
        <v>12010.7</v>
      </c>
      <c r="I3020" s="10" t="s">
        <v>9</v>
      </c>
      <c r="J3020" s="8" t="s">
        <v>106</v>
      </c>
    </row>
    <row r="3021" spans="1:10">
      <c r="A3021" s="11" t="s">
        <v>22</v>
      </c>
      <c r="B3021" s="3"/>
      <c r="C3021" s="3"/>
      <c r="D3021" s="19">
        <f>198625+1392</f>
        <v>200017</v>
      </c>
      <c r="E3021" s="8"/>
      <c r="F3021" s="37">
        <f>SUM(F2929:G3020)</f>
        <v>200017.00000000003</v>
      </c>
      <c r="G3021" s="9"/>
      <c r="I3021" s="10"/>
      <c r="J3021" s="8"/>
    </row>
    <row r="3022" spans="1:10">
      <c r="A3022" s="13" t="s">
        <v>23</v>
      </c>
      <c r="B3022" s="13" t="s">
        <v>24</v>
      </c>
      <c r="C3022" s="13" t="s">
        <v>25</v>
      </c>
      <c r="D3022" s="7"/>
      <c r="E3022" s="8"/>
      <c r="G3022" s="9"/>
      <c r="I3022" s="10"/>
      <c r="J3022" s="8"/>
    </row>
    <row r="3023" spans="1:10" ht="15.75">
      <c r="D3023" s="14">
        <v>112736366</v>
      </c>
    </row>
    <row r="3024" spans="1:10" ht="15.75">
      <c r="D3024" s="14">
        <v>112736418</v>
      </c>
    </row>
    <row r="3026" spans="1:10">
      <c r="A3026" s="1" t="s">
        <v>0</v>
      </c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1:10">
      <c r="A3027" s="3" t="s">
        <v>1433</v>
      </c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1:10">
      <c r="A3028" s="95" t="s">
        <v>0</v>
      </c>
      <c r="B3028" s="95" t="s">
        <v>2</v>
      </c>
      <c r="C3028" s="95" t="s">
        <v>3</v>
      </c>
      <c r="D3028" s="95" t="s">
        <v>4</v>
      </c>
      <c r="E3028" s="95" t="s">
        <v>5</v>
      </c>
      <c r="F3028" s="97" t="s">
        <v>6</v>
      </c>
      <c r="G3028" s="98"/>
      <c r="H3028" s="99"/>
      <c r="I3028" s="95" t="s">
        <v>7</v>
      </c>
      <c r="J3028" s="95" t="s">
        <v>8</v>
      </c>
    </row>
    <row r="3029" spans="1:10">
      <c r="A3029" s="96"/>
      <c r="B3029" s="96"/>
      <c r="C3029" s="96"/>
      <c r="D3029" s="96"/>
      <c r="E3029" s="96"/>
      <c r="F3029" s="4" t="s">
        <v>9</v>
      </c>
      <c r="G3029" s="4" t="s">
        <v>10</v>
      </c>
      <c r="H3029" s="4" t="s">
        <v>11</v>
      </c>
      <c r="I3029" s="96"/>
      <c r="J3029" s="96"/>
    </row>
    <row r="3030" spans="1:10">
      <c r="A3030" s="5" t="s">
        <v>1452</v>
      </c>
      <c r="B3030" s="6">
        <v>44967.403115810186</v>
      </c>
      <c r="C3030" s="5" t="s">
        <v>70</v>
      </c>
      <c r="D3030" s="10"/>
      <c r="E3030" s="8"/>
      <c r="F3030" s="9">
        <v>22429.5</v>
      </c>
      <c r="I3030" s="10" t="s">
        <v>9</v>
      </c>
      <c r="J3030" s="5" t="s">
        <v>72</v>
      </c>
    </row>
    <row r="3031" spans="1:10">
      <c r="A3031" s="5" t="s">
        <v>1452</v>
      </c>
      <c r="B3031" s="6">
        <v>44967.403115810186</v>
      </c>
      <c r="C3031" s="5" t="s">
        <v>70</v>
      </c>
      <c r="D3031" s="10"/>
      <c r="E3031" s="8"/>
      <c r="F3031" s="9">
        <v>5002.2</v>
      </c>
      <c r="I3031" s="10" t="s">
        <v>9</v>
      </c>
      <c r="J3031" s="5" t="s">
        <v>96</v>
      </c>
    </row>
    <row r="3032" spans="1:10">
      <c r="A3032" s="5" t="s">
        <v>1452</v>
      </c>
      <c r="B3032" s="6">
        <v>44967.403115810186</v>
      </c>
      <c r="C3032" s="5" t="s">
        <v>70</v>
      </c>
      <c r="D3032" s="10"/>
      <c r="E3032" s="8"/>
      <c r="F3032" s="9">
        <v>12944.2</v>
      </c>
      <c r="I3032" s="10" t="s">
        <v>9</v>
      </c>
      <c r="J3032" s="8" t="s">
        <v>100</v>
      </c>
    </row>
    <row r="3033" spans="1:10">
      <c r="A3033" s="5" t="s">
        <v>1452</v>
      </c>
      <c r="B3033" s="6">
        <v>44967.403115810186</v>
      </c>
      <c r="C3033" s="5" t="s">
        <v>70</v>
      </c>
      <c r="D3033" s="10"/>
      <c r="E3033" s="8"/>
      <c r="F3033" s="9">
        <v>6354.3</v>
      </c>
      <c r="I3033" s="10" t="s">
        <v>9</v>
      </c>
      <c r="J3033" s="8" t="s">
        <v>102</v>
      </c>
    </row>
    <row r="3034" spans="1:10">
      <c r="A3034" s="11" t="s">
        <v>22</v>
      </c>
      <c r="B3034" s="3"/>
      <c r="C3034" s="3"/>
      <c r="D3034" s="19">
        <f>46034.2+696</f>
        <v>46730.2</v>
      </c>
      <c r="E3034" s="8"/>
      <c r="F3034" s="37">
        <f>SUM(F3030:G3033)</f>
        <v>46730.200000000004</v>
      </c>
      <c r="H3034" s="9"/>
      <c r="I3034" s="10"/>
      <c r="J3034" s="5"/>
    </row>
    <row r="3035" spans="1:10">
      <c r="A3035" s="13" t="s">
        <v>23</v>
      </c>
      <c r="B3035" s="13" t="s">
        <v>24</v>
      </c>
      <c r="C3035" s="13" t="s">
        <v>25</v>
      </c>
      <c r="E3035" s="8"/>
      <c r="H3035" s="9"/>
      <c r="I3035" s="10"/>
      <c r="J3035" s="5"/>
    </row>
    <row r="3036" spans="1:10" ht="15.75">
      <c r="A3036" s="5"/>
      <c r="B3036" s="6"/>
      <c r="C3036" s="5"/>
      <c r="D3036" s="14">
        <v>112736367</v>
      </c>
      <c r="E3036" s="8"/>
      <c r="H3036" s="9"/>
      <c r="I3036" s="10"/>
      <c r="J3036" s="5"/>
    </row>
    <row r="3037" spans="1:10" ht="15.75">
      <c r="A3037" s="5"/>
      <c r="B3037" s="6"/>
      <c r="C3037" s="5"/>
      <c r="D3037" s="14">
        <v>112736419</v>
      </c>
      <c r="E3037" s="8"/>
      <c r="H3037" s="9"/>
      <c r="I3037" s="10"/>
      <c r="J3037" s="5"/>
    </row>
    <row r="3038" spans="1:10">
      <c r="A3038" s="5"/>
      <c r="B3038" s="6"/>
      <c r="C3038" s="5"/>
      <c r="D3038" s="7"/>
      <c r="E3038" s="8"/>
      <c r="H3038" s="9"/>
      <c r="I3038" s="10"/>
      <c r="J3038" s="5"/>
    </row>
    <row r="3039" spans="1:10">
      <c r="A3039" s="5" t="s">
        <v>1450</v>
      </c>
      <c r="B3039" s="6">
        <v>44967.847533587963</v>
      </c>
      <c r="C3039" s="5" t="s">
        <v>70</v>
      </c>
      <c r="D3039" s="7"/>
      <c r="E3039" s="8"/>
      <c r="F3039" s="9">
        <v>34979.18</v>
      </c>
      <c r="I3039" s="10" t="s">
        <v>10</v>
      </c>
      <c r="J3039" s="5" t="s">
        <v>80</v>
      </c>
    </row>
    <row r="3040" spans="1:10">
      <c r="A3040" s="5" t="s">
        <v>1450</v>
      </c>
      <c r="B3040" s="6">
        <v>44967.847533587963</v>
      </c>
      <c r="C3040" s="5" t="s">
        <v>70</v>
      </c>
      <c r="D3040" s="7"/>
      <c r="E3040" s="8"/>
      <c r="F3040" s="9">
        <v>547.64</v>
      </c>
      <c r="I3040" s="10" t="s">
        <v>10</v>
      </c>
      <c r="J3040" s="8" t="s">
        <v>73</v>
      </c>
    </row>
    <row r="3041" spans="1:10">
      <c r="A3041" s="5" t="s">
        <v>1451</v>
      </c>
      <c r="B3041" s="6">
        <v>44967.847533587963</v>
      </c>
      <c r="C3041" s="5" t="s">
        <v>82</v>
      </c>
      <c r="D3041" s="15">
        <v>45163256725</v>
      </c>
      <c r="E3041" s="5" t="s">
        <v>83</v>
      </c>
      <c r="H3041" s="9">
        <v>9583.6</v>
      </c>
      <c r="I3041" s="5" t="s">
        <v>28</v>
      </c>
      <c r="J3041" s="5" t="s">
        <v>80</v>
      </c>
    </row>
    <row r="3042" spans="1:10">
      <c r="A3042" s="5" t="s">
        <v>1450</v>
      </c>
      <c r="B3042" s="6">
        <v>44967.847533587963</v>
      </c>
      <c r="C3042" s="5" t="s">
        <v>70</v>
      </c>
      <c r="D3042" s="15">
        <v>52316834526</v>
      </c>
      <c r="E3042" s="5" t="s">
        <v>83</v>
      </c>
      <c r="H3042" s="9">
        <v>99.06</v>
      </c>
      <c r="I3042" s="5" t="s">
        <v>28</v>
      </c>
      <c r="J3042" s="5" t="s">
        <v>80</v>
      </c>
    </row>
    <row r="3043" spans="1:10">
      <c r="A3043" s="5" t="s">
        <v>1450</v>
      </c>
      <c r="B3043" s="6">
        <v>44967.847533587963</v>
      </c>
      <c r="C3043" s="5" t="s">
        <v>70</v>
      </c>
      <c r="D3043" s="7">
        <v>128700</v>
      </c>
      <c r="E3043" s="5" t="s">
        <v>89</v>
      </c>
      <c r="H3043" s="9">
        <v>4800</v>
      </c>
      <c r="I3043" s="5" t="s">
        <v>28</v>
      </c>
      <c r="J3043" s="5" t="s">
        <v>91</v>
      </c>
    </row>
    <row r="3044" spans="1:10">
      <c r="A3044" s="5" t="s">
        <v>1450</v>
      </c>
      <c r="B3044" s="6">
        <v>44967.847533587963</v>
      </c>
      <c r="C3044" s="5" t="s">
        <v>70</v>
      </c>
      <c r="D3044" s="7">
        <v>178806</v>
      </c>
      <c r="E3044" s="5" t="s">
        <v>89</v>
      </c>
      <c r="H3044" s="9">
        <v>1745.5</v>
      </c>
      <c r="I3044" s="5" t="s">
        <v>28</v>
      </c>
      <c r="J3044" s="5" t="s">
        <v>91</v>
      </c>
    </row>
    <row r="3045" spans="1:10">
      <c r="A3045" s="5" t="s">
        <v>1450</v>
      </c>
      <c r="B3045" s="6">
        <v>44967.847533587963</v>
      </c>
      <c r="C3045" s="5" t="s">
        <v>70</v>
      </c>
      <c r="D3045" s="7">
        <v>505265</v>
      </c>
      <c r="E3045" s="5" t="s">
        <v>89</v>
      </c>
      <c r="H3045" s="9">
        <v>141.53</v>
      </c>
      <c r="I3045" s="5" t="s">
        <v>28</v>
      </c>
      <c r="J3045" s="5" t="s">
        <v>91</v>
      </c>
    </row>
    <row r="3046" spans="1:10">
      <c r="A3046" s="5" t="s">
        <v>1450</v>
      </c>
      <c r="B3046" s="6">
        <v>44967.847533587963</v>
      </c>
      <c r="C3046" s="5" t="s">
        <v>70</v>
      </c>
      <c r="D3046" s="15">
        <v>45143529030</v>
      </c>
      <c r="E3046" s="5" t="s">
        <v>83</v>
      </c>
      <c r="H3046" s="9">
        <v>593.58000000000004</v>
      </c>
      <c r="I3046" s="5" t="s">
        <v>28</v>
      </c>
      <c r="J3046" s="5" t="s">
        <v>91</v>
      </c>
    </row>
    <row r="3047" spans="1:10">
      <c r="A3047" s="5" t="s">
        <v>1450</v>
      </c>
      <c r="B3047" s="6">
        <v>44967.847533587963</v>
      </c>
      <c r="C3047" s="5" t="s">
        <v>70</v>
      </c>
      <c r="D3047" s="15">
        <v>45153156288</v>
      </c>
      <c r="E3047" s="5" t="s">
        <v>83</v>
      </c>
      <c r="H3047" s="9">
        <v>149.04</v>
      </c>
      <c r="I3047" s="5" t="s">
        <v>28</v>
      </c>
      <c r="J3047" s="5" t="s">
        <v>91</v>
      </c>
    </row>
    <row r="3048" spans="1:10">
      <c r="A3048" s="5" t="s">
        <v>1450</v>
      </c>
      <c r="B3048" s="6">
        <v>44967.847533587963</v>
      </c>
      <c r="C3048" s="5" t="s">
        <v>70</v>
      </c>
      <c r="D3048" s="15">
        <v>45133165654</v>
      </c>
      <c r="E3048" s="5" t="s">
        <v>83</v>
      </c>
      <c r="H3048" s="9">
        <v>20040</v>
      </c>
      <c r="I3048" s="5" t="s">
        <v>28</v>
      </c>
      <c r="J3048" s="5" t="s">
        <v>91</v>
      </c>
    </row>
    <row r="3049" spans="1:10">
      <c r="A3049" s="5" t="s">
        <v>1450</v>
      </c>
      <c r="B3049" s="6">
        <v>44967.847533587963</v>
      </c>
      <c r="C3049" s="5" t="s">
        <v>70</v>
      </c>
      <c r="D3049" s="15">
        <v>45143532350</v>
      </c>
      <c r="E3049" s="5" t="s">
        <v>83</v>
      </c>
      <c r="H3049" s="9">
        <v>1980</v>
      </c>
      <c r="I3049" s="5" t="s">
        <v>28</v>
      </c>
      <c r="J3049" s="5" t="s">
        <v>91</v>
      </c>
    </row>
    <row r="3050" spans="1:10">
      <c r="A3050" s="5" t="s">
        <v>1450</v>
      </c>
      <c r="B3050" s="6">
        <v>44967.847533587963</v>
      </c>
      <c r="C3050" s="5" t="s">
        <v>70</v>
      </c>
      <c r="D3050" s="15">
        <v>45173226227</v>
      </c>
      <c r="E3050" s="5" t="s">
        <v>83</v>
      </c>
      <c r="H3050" s="9">
        <v>657.1</v>
      </c>
      <c r="I3050" s="5" t="s">
        <v>28</v>
      </c>
      <c r="J3050" s="5" t="s">
        <v>91</v>
      </c>
    </row>
    <row r="3051" spans="1:10">
      <c r="A3051" s="5" t="s">
        <v>1450</v>
      </c>
      <c r="B3051" s="6">
        <v>44967.847533587963</v>
      </c>
      <c r="C3051" s="5" t="s">
        <v>70</v>
      </c>
      <c r="D3051" s="15">
        <v>45123298655</v>
      </c>
      <c r="E3051" s="5" t="s">
        <v>83</v>
      </c>
      <c r="H3051" s="9">
        <v>148.5</v>
      </c>
      <c r="I3051" s="5" t="s">
        <v>28</v>
      </c>
      <c r="J3051" s="5" t="s">
        <v>91</v>
      </c>
    </row>
    <row r="3052" spans="1:10">
      <c r="A3052" s="5" t="s">
        <v>1450</v>
      </c>
      <c r="B3052" s="6">
        <v>44967.847533587963</v>
      </c>
      <c r="C3052" s="5" t="s">
        <v>70</v>
      </c>
      <c r="D3052" s="15">
        <v>45113315125</v>
      </c>
      <c r="E3052" s="5" t="s">
        <v>83</v>
      </c>
      <c r="H3052" s="9">
        <v>1374.55</v>
      </c>
      <c r="I3052" s="5" t="s">
        <v>28</v>
      </c>
      <c r="J3052" s="5" t="s">
        <v>91</v>
      </c>
    </row>
    <row r="3053" spans="1:10">
      <c r="A3053" s="5" t="s">
        <v>1450</v>
      </c>
      <c r="B3053" s="6">
        <v>44967.847533587963</v>
      </c>
      <c r="C3053" s="5" t="s">
        <v>70</v>
      </c>
      <c r="D3053" s="15">
        <v>52516826994</v>
      </c>
      <c r="E3053" s="5" t="s">
        <v>83</v>
      </c>
      <c r="H3053" s="9">
        <v>4398</v>
      </c>
      <c r="I3053" s="5" t="s">
        <v>28</v>
      </c>
      <c r="J3053" s="5" t="s">
        <v>91</v>
      </c>
    </row>
    <row r="3054" spans="1:10">
      <c r="A3054" s="5" t="s">
        <v>1450</v>
      </c>
      <c r="B3054" s="6">
        <v>44967.847533587963</v>
      </c>
      <c r="C3054" s="5" t="s">
        <v>70</v>
      </c>
      <c r="D3054" s="7">
        <v>273686</v>
      </c>
      <c r="E3054" s="5" t="s">
        <v>89</v>
      </c>
      <c r="H3054" s="9">
        <v>861.13</v>
      </c>
      <c r="I3054" s="5" t="s">
        <v>28</v>
      </c>
      <c r="J3054" s="5" t="s">
        <v>87</v>
      </c>
    </row>
    <row r="3055" spans="1:10">
      <c r="A3055" s="5" t="s">
        <v>1450</v>
      </c>
      <c r="B3055" s="6">
        <v>44967.847533587963</v>
      </c>
      <c r="C3055" s="5" t="s">
        <v>70</v>
      </c>
      <c r="D3055" s="7">
        <v>275326</v>
      </c>
      <c r="E3055" s="5" t="s">
        <v>89</v>
      </c>
      <c r="H3055" s="9">
        <v>450</v>
      </c>
      <c r="I3055" s="5" t="s">
        <v>28</v>
      </c>
      <c r="J3055" s="8" t="s">
        <v>92</v>
      </c>
    </row>
    <row r="3056" spans="1:10">
      <c r="A3056" s="5" t="s">
        <v>1450</v>
      </c>
      <c r="B3056" s="6">
        <v>44967.847533587963</v>
      </c>
      <c r="C3056" s="5" t="s">
        <v>70</v>
      </c>
      <c r="D3056" s="7">
        <v>294146</v>
      </c>
      <c r="E3056" s="5" t="s">
        <v>89</v>
      </c>
      <c r="H3056" s="9">
        <v>10000</v>
      </c>
      <c r="I3056" s="5" t="s">
        <v>28</v>
      </c>
      <c r="J3056" s="8" t="s">
        <v>92</v>
      </c>
    </row>
    <row r="3057" spans="1:10">
      <c r="A3057" s="5" t="s">
        <v>1450</v>
      </c>
      <c r="B3057" s="6">
        <v>44967.847533587963</v>
      </c>
      <c r="C3057" s="5" t="s">
        <v>70</v>
      </c>
      <c r="D3057" s="7">
        <v>310395</v>
      </c>
      <c r="E3057" s="5" t="s">
        <v>89</v>
      </c>
      <c r="H3057" s="9">
        <v>400</v>
      </c>
      <c r="I3057" s="5" t="s">
        <v>28</v>
      </c>
      <c r="J3057" s="8" t="s">
        <v>92</v>
      </c>
    </row>
    <row r="3058" spans="1:10">
      <c r="A3058" s="5" t="s">
        <v>1450</v>
      </c>
      <c r="B3058" s="6">
        <v>44967.847533587963</v>
      </c>
      <c r="C3058" s="5" t="s">
        <v>70</v>
      </c>
      <c r="D3058" s="7">
        <v>338385</v>
      </c>
      <c r="E3058" s="5" t="s">
        <v>89</v>
      </c>
      <c r="H3058" s="9">
        <v>570</v>
      </c>
      <c r="I3058" s="5" t="s">
        <v>28</v>
      </c>
      <c r="J3058" s="5" t="s">
        <v>87</v>
      </c>
    </row>
    <row r="3059" spans="1:10">
      <c r="A3059" s="5" t="s">
        <v>1450</v>
      </c>
      <c r="B3059" s="6">
        <v>44967.847533587963</v>
      </c>
      <c r="C3059" s="5" t="s">
        <v>70</v>
      </c>
      <c r="D3059" s="15">
        <v>45163257463</v>
      </c>
      <c r="E3059" s="5" t="s">
        <v>83</v>
      </c>
      <c r="H3059" s="9">
        <v>12960</v>
      </c>
      <c r="I3059" s="5" t="s">
        <v>28</v>
      </c>
      <c r="J3059" s="5" t="s">
        <v>80</v>
      </c>
    </row>
    <row r="3060" spans="1:10">
      <c r="A3060" s="5" t="s">
        <v>1450</v>
      </c>
      <c r="B3060" s="6">
        <v>44967.847533587963</v>
      </c>
      <c r="C3060" s="5" t="s">
        <v>70</v>
      </c>
      <c r="D3060" s="15">
        <v>45163257523</v>
      </c>
      <c r="E3060" s="5" t="s">
        <v>83</v>
      </c>
      <c r="H3060" s="9">
        <v>7000</v>
      </c>
      <c r="I3060" s="5" t="s">
        <v>28</v>
      </c>
      <c r="J3060" s="5" t="s">
        <v>80</v>
      </c>
    </row>
    <row r="3061" spans="1:10">
      <c r="A3061" s="5" t="s">
        <v>1450</v>
      </c>
      <c r="B3061" s="6">
        <v>44967.847533587963</v>
      </c>
      <c r="C3061" s="5" t="s">
        <v>70</v>
      </c>
      <c r="D3061" s="7">
        <v>297187</v>
      </c>
      <c r="E3061" s="5" t="s">
        <v>89</v>
      </c>
      <c r="H3061" s="9">
        <v>51.04</v>
      </c>
      <c r="I3061" s="5" t="s">
        <v>28</v>
      </c>
      <c r="J3061" s="5" t="s">
        <v>91</v>
      </c>
    </row>
    <row r="3062" spans="1:10">
      <c r="A3062" s="5" t="s">
        <v>1450</v>
      </c>
      <c r="B3062" s="6">
        <v>44967.847533587963</v>
      </c>
      <c r="C3062" s="5" t="s">
        <v>70</v>
      </c>
      <c r="D3062" s="15">
        <v>45113317418</v>
      </c>
      <c r="E3062" s="5" t="s">
        <v>83</v>
      </c>
      <c r="H3062" s="9">
        <v>3670</v>
      </c>
      <c r="I3062" s="5" t="s">
        <v>28</v>
      </c>
      <c r="J3062" s="5" t="s">
        <v>91</v>
      </c>
    </row>
    <row r="3063" spans="1:10">
      <c r="A3063" s="5" t="s">
        <v>1450</v>
      </c>
      <c r="B3063" s="6">
        <v>44967.847533587963</v>
      </c>
      <c r="C3063" s="5" t="s">
        <v>70</v>
      </c>
      <c r="D3063" s="15">
        <v>45133169167</v>
      </c>
      <c r="E3063" s="5" t="s">
        <v>83</v>
      </c>
      <c r="H3063" s="9">
        <v>985.88</v>
      </c>
      <c r="I3063" s="5" t="s">
        <v>28</v>
      </c>
      <c r="J3063" s="5" t="s">
        <v>91</v>
      </c>
    </row>
    <row r="3064" spans="1:10">
      <c r="A3064" s="5" t="s">
        <v>1450</v>
      </c>
      <c r="B3064" s="6">
        <v>44967.847533587963</v>
      </c>
      <c r="C3064" s="5" t="s">
        <v>70</v>
      </c>
      <c r="D3064" s="15">
        <v>45143535994</v>
      </c>
      <c r="E3064" s="5" t="s">
        <v>83</v>
      </c>
      <c r="H3064" s="9">
        <v>1659.5</v>
      </c>
      <c r="I3064" s="5" t="s">
        <v>28</v>
      </c>
      <c r="J3064" s="5" t="s">
        <v>91</v>
      </c>
    </row>
    <row r="3065" spans="1:10">
      <c r="A3065" s="5" t="s">
        <v>1450</v>
      </c>
      <c r="B3065" s="6">
        <v>44967.847533587963</v>
      </c>
      <c r="C3065" s="5" t="s">
        <v>70</v>
      </c>
      <c r="D3065" s="15">
        <v>45163257151</v>
      </c>
      <c r="E3065" s="5" t="s">
        <v>83</v>
      </c>
      <c r="H3065" s="9">
        <v>1057.69</v>
      </c>
      <c r="I3065" s="5" t="s">
        <v>28</v>
      </c>
      <c r="J3065" s="5" t="s">
        <v>91</v>
      </c>
    </row>
    <row r="3066" spans="1:10">
      <c r="A3066" s="5" t="s">
        <v>1450</v>
      </c>
      <c r="B3066" s="6">
        <v>44967.847533587963</v>
      </c>
      <c r="C3066" s="5" t="s">
        <v>70</v>
      </c>
      <c r="D3066" s="15">
        <v>45133169375</v>
      </c>
      <c r="E3066" s="5" t="s">
        <v>83</v>
      </c>
      <c r="H3066" s="9">
        <v>455.22</v>
      </c>
      <c r="I3066" s="5" t="s">
        <v>28</v>
      </c>
      <c r="J3066" s="5" t="s">
        <v>91</v>
      </c>
    </row>
    <row r="3067" spans="1:10">
      <c r="A3067" s="5" t="s">
        <v>1450</v>
      </c>
      <c r="B3067" s="6">
        <v>44967.847533587963</v>
      </c>
      <c r="C3067" s="5" t="s">
        <v>70</v>
      </c>
      <c r="D3067" s="15">
        <v>45133169381</v>
      </c>
      <c r="E3067" s="5" t="s">
        <v>83</v>
      </c>
      <c r="H3067" s="9">
        <v>866.4</v>
      </c>
      <c r="I3067" s="5" t="s">
        <v>28</v>
      </c>
      <c r="J3067" s="5" t="s">
        <v>91</v>
      </c>
    </row>
    <row r="3068" spans="1:10">
      <c r="A3068" s="5" t="s">
        <v>1450</v>
      </c>
      <c r="B3068" s="6">
        <v>44967.847533587963</v>
      </c>
      <c r="C3068" s="5" t="s">
        <v>70</v>
      </c>
      <c r="D3068" s="15">
        <v>45133169586</v>
      </c>
      <c r="E3068" s="5" t="s">
        <v>83</v>
      </c>
      <c r="H3068" s="9">
        <v>525.28</v>
      </c>
      <c r="I3068" s="5" t="s">
        <v>28</v>
      </c>
      <c r="J3068" s="5" t="s">
        <v>91</v>
      </c>
    </row>
    <row r="3069" spans="1:10">
      <c r="A3069" s="5" t="s">
        <v>1450</v>
      </c>
      <c r="B3069" s="6">
        <v>44967.847533587963</v>
      </c>
      <c r="C3069" s="5" t="s">
        <v>70</v>
      </c>
      <c r="D3069" s="15">
        <v>45123301320</v>
      </c>
      <c r="E3069" s="5" t="s">
        <v>83</v>
      </c>
      <c r="H3069" s="9">
        <v>16364.06</v>
      </c>
      <c r="I3069" s="5" t="s">
        <v>28</v>
      </c>
      <c r="J3069" s="5" t="s">
        <v>80</v>
      </c>
    </row>
    <row r="3070" spans="1:10">
      <c r="A3070" s="5" t="s">
        <v>1450</v>
      </c>
      <c r="B3070" s="6">
        <v>44967.847533587963</v>
      </c>
      <c r="C3070" s="5" t="s">
        <v>70</v>
      </c>
      <c r="D3070" s="15">
        <v>45133169994</v>
      </c>
      <c r="E3070" s="5" t="s">
        <v>83</v>
      </c>
      <c r="H3070" s="9">
        <v>939.08</v>
      </c>
      <c r="I3070" s="5" t="s">
        <v>28</v>
      </c>
      <c r="J3070" s="5" t="s">
        <v>91</v>
      </c>
    </row>
    <row r="3071" spans="1:10">
      <c r="A3071" s="5" t="s">
        <v>1450</v>
      </c>
      <c r="B3071" s="6">
        <v>44967.847533587963</v>
      </c>
      <c r="C3071" s="5" t="s">
        <v>70</v>
      </c>
      <c r="D3071" s="15">
        <v>45133169492</v>
      </c>
      <c r="E3071" s="5" t="s">
        <v>83</v>
      </c>
      <c r="H3071" s="9">
        <v>814.5</v>
      </c>
      <c r="I3071" s="5" t="s">
        <v>28</v>
      </c>
      <c r="J3071" s="5" t="s">
        <v>80</v>
      </c>
    </row>
    <row r="3072" spans="1:10">
      <c r="A3072" s="5" t="s">
        <v>1450</v>
      </c>
      <c r="B3072" s="6">
        <v>44967.847533587963</v>
      </c>
      <c r="C3072" s="5" t="s">
        <v>70</v>
      </c>
      <c r="D3072" s="15">
        <v>45113318503</v>
      </c>
      <c r="E3072" s="5" t="s">
        <v>83</v>
      </c>
      <c r="H3072" s="9">
        <v>3169.6</v>
      </c>
      <c r="I3072" s="5" t="s">
        <v>28</v>
      </c>
      <c r="J3072" s="5" t="s">
        <v>91</v>
      </c>
    </row>
    <row r="3073" spans="1:10">
      <c r="A3073" s="5" t="s">
        <v>1450</v>
      </c>
      <c r="B3073" s="6">
        <v>44967.847533587963</v>
      </c>
      <c r="C3073" s="5" t="s">
        <v>70</v>
      </c>
      <c r="D3073" s="15">
        <v>45133169348</v>
      </c>
      <c r="E3073" s="5" t="s">
        <v>83</v>
      </c>
      <c r="H3073" s="9">
        <v>6219</v>
      </c>
      <c r="I3073" s="5" t="s">
        <v>28</v>
      </c>
      <c r="J3073" s="5" t="s">
        <v>80</v>
      </c>
    </row>
    <row r="3074" spans="1:10">
      <c r="A3074" s="5" t="s">
        <v>1450</v>
      </c>
      <c r="B3074" s="6">
        <v>44967.847533587963</v>
      </c>
      <c r="C3074" s="5" t="s">
        <v>70</v>
      </c>
      <c r="D3074" s="7">
        <v>486838</v>
      </c>
      <c r="E3074" s="5" t="s">
        <v>83</v>
      </c>
      <c r="H3074" s="9">
        <v>50054.2</v>
      </c>
      <c r="I3074" s="5" t="s">
        <v>28</v>
      </c>
      <c r="J3074" s="8" t="s">
        <v>92</v>
      </c>
    </row>
    <row r="3075" spans="1:10">
      <c r="A3075" s="5" t="s">
        <v>1450</v>
      </c>
      <c r="B3075" s="6">
        <v>44967.847533587963</v>
      </c>
      <c r="C3075" s="5" t="s">
        <v>70</v>
      </c>
      <c r="D3075" s="7">
        <v>486839</v>
      </c>
      <c r="E3075" s="8" t="s">
        <v>274</v>
      </c>
      <c r="H3075" s="9">
        <v>696</v>
      </c>
      <c r="I3075" s="5" t="s">
        <v>28</v>
      </c>
      <c r="J3075" s="8" t="s">
        <v>92</v>
      </c>
    </row>
    <row r="3076" spans="1:10">
      <c r="A3076" s="5" t="s">
        <v>1450</v>
      </c>
      <c r="B3076" s="6">
        <v>44967.847533587963</v>
      </c>
      <c r="C3076" s="5" t="s">
        <v>70</v>
      </c>
      <c r="D3076" s="7">
        <v>175102</v>
      </c>
      <c r="E3076" s="5" t="s">
        <v>88</v>
      </c>
      <c r="H3076" s="9">
        <v>30757</v>
      </c>
      <c r="I3076" s="5" t="s">
        <v>28</v>
      </c>
      <c r="J3076" s="5" t="s">
        <v>87</v>
      </c>
    </row>
    <row r="3077" spans="1:10">
      <c r="A3077" s="5" t="s">
        <v>1450</v>
      </c>
      <c r="B3077" s="6">
        <v>44967.847533587963</v>
      </c>
      <c r="C3077" s="5" t="s">
        <v>70</v>
      </c>
      <c r="D3077" s="7">
        <v>180401</v>
      </c>
      <c r="E3077" s="5" t="s">
        <v>88</v>
      </c>
      <c r="H3077" s="9">
        <v>73642.8</v>
      </c>
      <c r="I3077" s="5" t="s">
        <v>28</v>
      </c>
      <c r="J3077" s="5" t="s">
        <v>86</v>
      </c>
    </row>
    <row r="3078" spans="1:10">
      <c r="A3078" s="5" t="s">
        <v>1450</v>
      </c>
      <c r="B3078" s="6">
        <v>44967.847533587963</v>
      </c>
      <c r="C3078" s="5" t="s">
        <v>70</v>
      </c>
      <c r="D3078" s="7">
        <v>180330</v>
      </c>
      <c r="E3078" s="5" t="s">
        <v>93</v>
      </c>
      <c r="H3078" s="9">
        <v>11832</v>
      </c>
      <c r="I3078" s="5" t="s">
        <v>28</v>
      </c>
      <c r="J3078" s="5" t="s">
        <v>86</v>
      </c>
    </row>
    <row r="3079" spans="1:10">
      <c r="A3079" s="5" t="s">
        <v>1450</v>
      </c>
      <c r="B3079" s="6">
        <v>44967.847533587963</v>
      </c>
      <c r="C3079" s="5" t="s">
        <v>70</v>
      </c>
      <c r="D3079" s="15">
        <v>45153155738</v>
      </c>
      <c r="E3079" s="8" t="s">
        <v>27</v>
      </c>
      <c r="H3079" s="9">
        <v>171</v>
      </c>
      <c r="I3079" s="5" t="s">
        <v>28</v>
      </c>
      <c r="J3079" s="5" t="s">
        <v>80</v>
      </c>
    </row>
    <row r="3080" spans="1:10">
      <c r="A3080" s="5" t="s">
        <v>1450</v>
      </c>
      <c r="B3080" s="6">
        <v>44967.847533587963</v>
      </c>
      <c r="C3080" s="5" t="s">
        <v>70</v>
      </c>
      <c r="D3080" s="7"/>
      <c r="E3080" s="8"/>
      <c r="F3080" s="9">
        <v>6569.1</v>
      </c>
      <c r="I3080" s="10" t="s">
        <v>9</v>
      </c>
      <c r="J3080" s="8" t="s">
        <v>236</v>
      </c>
    </row>
    <row r="3081" spans="1:10">
      <c r="A3081" s="5" t="s">
        <v>1450</v>
      </c>
      <c r="B3081" s="6">
        <v>44967.847533587963</v>
      </c>
      <c r="C3081" s="5" t="s">
        <v>70</v>
      </c>
      <c r="D3081" s="7"/>
      <c r="E3081" s="8"/>
      <c r="F3081" s="9">
        <v>11689.1</v>
      </c>
      <c r="I3081" s="10" t="s">
        <v>9</v>
      </c>
      <c r="J3081" s="8" t="s">
        <v>71</v>
      </c>
    </row>
    <row r="3082" spans="1:10">
      <c r="A3082" s="5" t="s">
        <v>1450</v>
      </c>
      <c r="B3082" s="6">
        <v>44967.847533587963</v>
      </c>
      <c r="C3082" s="5" t="s">
        <v>70</v>
      </c>
      <c r="D3082" s="7"/>
      <c r="E3082" s="8"/>
      <c r="F3082" s="9">
        <v>6953.7</v>
      </c>
      <c r="I3082" s="10" t="s">
        <v>9</v>
      </c>
      <c r="J3082" s="5" t="s">
        <v>96</v>
      </c>
    </row>
    <row r="3083" spans="1:10">
      <c r="A3083" s="5" t="s">
        <v>1450</v>
      </c>
      <c r="B3083" s="6">
        <v>44967.847533587963</v>
      </c>
      <c r="C3083" s="5" t="s">
        <v>70</v>
      </c>
      <c r="D3083" s="7"/>
      <c r="E3083" s="8"/>
      <c r="F3083" s="9">
        <v>21737.3</v>
      </c>
      <c r="I3083" s="10" t="s">
        <v>9</v>
      </c>
      <c r="J3083" s="8" t="s">
        <v>97</v>
      </c>
    </row>
    <row r="3084" spans="1:10">
      <c r="A3084" s="5" t="s">
        <v>1450</v>
      </c>
      <c r="B3084" s="6">
        <v>44967.847533587963</v>
      </c>
      <c r="C3084" s="5" t="s">
        <v>70</v>
      </c>
      <c r="D3084" s="7"/>
      <c r="E3084" s="8"/>
      <c r="F3084" s="9">
        <v>22132</v>
      </c>
      <c r="I3084" s="10" t="s">
        <v>9</v>
      </c>
      <c r="J3084" s="8" t="s">
        <v>237</v>
      </c>
    </row>
    <row r="3085" spans="1:10">
      <c r="A3085" s="5" t="s">
        <v>1450</v>
      </c>
      <c r="B3085" s="6">
        <v>44967.847533587963</v>
      </c>
      <c r="C3085" s="5" t="s">
        <v>70</v>
      </c>
      <c r="D3085" s="7"/>
      <c r="E3085" s="8"/>
      <c r="F3085" s="9">
        <v>1440</v>
      </c>
      <c r="I3085" s="10" t="s">
        <v>9</v>
      </c>
      <c r="J3085" s="8" t="s">
        <v>239</v>
      </c>
    </row>
    <row r="3086" spans="1:10">
      <c r="A3086" s="5" t="s">
        <v>1450</v>
      </c>
      <c r="B3086" s="6">
        <v>44967.847533587963</v>
      </c>
      <c r="C3086" s="5" t="s">
        <v>70</v>
      </c>
      <c r="D3086" s="7"/>
      <c r="E3086" s="8"/>
      <c r="F3086" s="9">
        <v>152</v>
      </c>
      <c r="I3086" s="10" t="s">
        <v>9</v>
      </c>
      <c r="J3086" s="8" t="s">
        <v>73</v>
      </c>
    </row>
    <row r="3087" spans="1:10">
      <c r="A3087" s="5" t="s">
        <v>1450</v>
      </c>
      <c r="B3087" s="6">
        <v>44967.847533587963</v>
      </c>
      <c r="C3087" s="5" t="s">
        <v>70</v>
      </c>
      <c r="D3087" s="7"/>
      <c r="E3087" s="8"/>
      <c r="F3087" s="9">
        <v>3815.7</v>
      </c>
      <c r="I3087" s="10" t="s">
        <v>9</v>
      </c>
      <c r="J3087" s="8" t="s">
        <v>75</v>
      </c>
    </row>
    <row r="3088" spans="1:10">
      <c r="A3088" s="5" t="s">
        <v>1450</v>
      </c>
      <c r="B3088" s="6">
        <v>44967.847533587963</v>
      </c>
      <c r="C3088" s="5" t="s">
        <v>70</v>
      </c>
      <c r="D3088" s="7"/>
      <c r="E3088" s="8"/>
      <c r="F3088" s="9">
        <v>9866.7000000000007</v>
      </c>
      <c r="I3088" s="10" t="s">
        <v>9</v>
      </c>
      <c r="J3088" s="8" t="s">
        <v>99</v>
      </c>
    </row>
    <row r="3089" spans="1:10">
      <c r="A3089" s="5" t="s">
        <v>1450</v>
      </c>
      <c r="B3089" s="6">
        <v>44967.847533587963</v>
      </c>
      <c r="C3089" s="5" t="s">
        <v>70</v>
      </c>
      <c r="D3089" s="7"/>
      <c r="E3089" s="8"/>
      <c r="F3089" s="9">
        <v>9834.6</v>
      </c>
      <c r="I3089" s="10" t="s">
        <v>9</v>
      </c>
      <c r="J3089" s="8" t="s">
        <v>94</v>
      </c>
    </row>
    <row r="3090" spans="1:10">
      <c r="A3090" s="5" t="s">
        <v>1450</v>
      </c>
      <c r="B3090" s="6">
        <v>44967.847533587963</v>
      </c>
      <c r="C3090" s="5" t="s">
        <v>70</v>
      </c>
      <c r="D3090" s="7"/>
      <c r="E3090" s="8"/>
      <c r="F3090" s="9">
        <v>3545</v>
      </c>
      <c r="I3090" s="10" t="s">
        <v>9</v>
      </c>
      <c r="J3090" s="8" t="s">
        <v>100</v>
      </c>
    </row>
    <row r="3091" spans="1:10">
      <c r="A3091" s="5" t="s">
        <v>1450</v>
      </c>
      <c r="B3091" s="6">
        <v>44967.847533587963</v>
      </c>
      <c r="C3091" s="5" t="s">
        <v>70</v>
      </c>
      <c r="D3091" s="7"/>
      <c r="E3091" s="8"/>
      <c r="F3091" s="9">
        <v>7244.8</v>
      </c>
      <c r="I3091" s="10" t="s">
        <v>9</v>
      </c>
      <c r="J3091" s="8" t="s">
        <v>101</v>
      </c>
    </row>
    <row r="3092" spans="1:10">
      <c r="A3092" s="5" t="s">
        <v>1450</v>
      </c>
      <c r="B3092" s="6">
        <v>44967.847533587963</v>
      </c>
      <c r="C3092" s="5" t="s">
        <v>70</v>
      </c>
      <c r="D3092" s="7"/>
      <c r="E3092" s="8"/>
      <c r="F3092" s="9">
        <v>5343.6</v>
      </c>
      <c r="I3092" s="10" t="s">
        <v>9</v>
      </c>
      <c r="J3092" s="8" t="s">
        <v>102</v>
      </c>
    </row>
    <row r="3093" spans="1:10">
      <c r="A3093" s="5" t="s">
        <v>1450</v>
      </c>
      <c r="B3093" s="6">
        <v>44967.847533587963</v>
      </c>
      <c r="C3093" s="5" t="s">
        <v>70</v>
      </c>
      <c r="D3093" s="7"/>
      <c r="E3093" s="8"/>
      <c r="F3093" s="9">
        <v>3486.4</v>
      </c>
      <c r="I3093" s="10" t="s">
        <v>9</v>
      </c>
      <c r="J3093" s="8" t="s">
        <v>77</v>
      </c>
    </row>
    <row r="3094" spans="1:10">
      <c r="A3094" s="5" t="s">
        <v>1450</v>
      </c>
      <c r="B3094" s="6">
        <v>44967.847533587963</v>
      </c>
      <c r="C3094" s="5" t="s">
        <v>70</v>
      </c>
      <c r="D3094" s="7"/>
      <c r="E3094" s="8"/>
      <c r="F3094" s="9">
        <v>3250.5</v>
      </c>
      <c r="I3094" s="10" t="s">
        <v>9</v>
      </c>
      <c r="J3094" s="8" t="s">
        <v>385</v>
      </c>
    </row>
    <row r="3095" spans="1:10">
      <c r="A3095" s="5" t="s">
        <v>1450</v>
      </c>
      <c r="B3095" s="6">
        <v>44967.847533587963</v>
      </c>
      <c r="C3095" s="5" t="s">
        <v>70</v>
      </c>
      <c r="D3095" s="7"/>
      <c r="E3095" s="8"/>
      <c r="F3095" s="9">
        <v>30163.4</v>
      </c>
      <c r="I3095" s="10" t="s">
        <v>9</v>
      </c>
      <c r="J3095" s="8" t="s">
        <v>106</v>
      </c>
    </row>
    <row r="3096" spans="1:10">
      <c r="A3096" s="11" t="s">
        <v>22</v>
      </c>
      <c r="B3096" s="3"/>
      <c r="C3096" s="3"/>
      <c r="D3096" s="19">
        <f>181706.72+1044</f>
        <v>182750.72</v>
      </c>
      <c r="E3096" s="8"/>
      <c r="F3096" s="37">
        <f>SUM(F3039:G3095)</f>
        <v>182750.71999999997</v>
      </c>
      <c r="H3096" s="9"/>
      <c r="I3096" s="10"/>
      <c r="J3096" s="5"/>
    </row>
    <row r="3097" spans="1:10">
      <c r="A3097" s="13" t="s">
        <v>23</v>
      </c>
      <c r="B3097" s="13" t="s">
        <v>24</v>
      </c>
      <c r="C3097" s="13" t="s">
        <v>25</v>
      </c>
      <c r="D3097" s="7"/>
      <c r="E3097" s="8"/>
      <c r="H3097" s="9"/>
      <c r="I3097" s="10"/>
      <c r="J3097" s="5"/>
    </row>
    <row r="3098" spans="1:10" ht="15.75">
      <c r="A3098" s="5"/>
      <c r="B3098" s="6"/>
      <c r="C3098" s="5"/>
      <c r="D3098" s="14">
        <v>112761106</v>
      </c>
      <c r="E3098" s="8"/>
      <c r="H3098" s="9"/>
      <c r="I3098" s="10"/>
      <c r="J3098" s="5"/>
    </row>
    <row r="3099" spans="1:10" ht="15.75">
      <c r="A3099" s="5"/>
      <c r="B3099" s="6"/>
      <c r="C3099" s="5"/>
      <c r="D3099" s="14">
        <v>112761197</v>
      </c>
      <c r="E3099" s="8"/>
      <c r="H3099" s="9"/>
      <c r="I3099" s="10"/>
      <c r="J3099" s="5"/>
    </row>
    <row r="3101" spans="1:10">
      <c r="A3101" s="1" t="s">
        <v>0</v>
      </c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1:10">
      <c r="A3102" s="3" t="s">
        <v>1429</v>
      </c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1:10">
      <c r="A3103" s="95" t="s">
        <v>0</v>
      </c>
      <c r="B3103" s="95" t="s">
        <v>2</v>
      </c>
      <c r="C3103" s="95" t="s">
        <v>3</v>
      </c>
      <c r="D3103" s="95" t="s">
        <v>4</v>
      </c>
      <c r="E3103" s="95" t="s">
        <v>5</v>
      </c>
      <c r="F3103" s="97" t="s">
        <v>6</v>
      </c>
      <c r="G3103" s="98"/>
      <c r="H3103" s="99"/>
      <c r="I3103" s="95" t="s">
        <v>7</v>
      </c>
      <c r="J3103" s="95" t="s">
        <v>8</v>
      </c>
    </row>
    <row r="3104" spans="1:10">
      <c r="A3104" s="96"/>
      <c r="B3104" s="96"/>
      <c r="C3104" s="96"/>
      <c r="D3104" s="96"/>
      <c r="E3104" s="96"/>
      <c r="F3104" s="4" t="s">
        <v>9</v>
      </c>
      <c r="G3104" s="4" t="s">
        <v>10</v>
      </c>
      <c r="H3104" s="4" t="s">
        <v>11</v>
      </c>
      <c r="I3104" s="96"/>
      <c r="J3104" s="96"/>
    </row>
    <row r="3105" spans="1:10">
      <c r="A3105" s="5" t="s">
        <v>1449</v>
      </c>
      <c r="B3105" s="6">
        <v>44968.41610505787</v>
      </c>
      <c r="C3105" s="5" t="s">
        <v>82</v>
      </c>
      <c r="D3105" s="7"/>
      <c r="E3105" s="8"/>
      <c r="F3105" s="9">
        <v>31216.5</v>
      </c>
      <c r="I3105" s="10" t="s">
        <v>9</v>
      </c>
      <c r="J3105" s="5" t="s">
        <v>72</v>
      </c>
    </row>
    <row r="3106" spans="1:10">
      <c r="A3106" s="5" t="s">
        <v>1448</v>
      </c>
      <c r="B3106" s="6">
        <v>44968.41610505787</v>
      </c>
      <c r="C3106" s="5" t="s">
        <v>70</v>
      </c>
      <c r="D3106" s="7"/>
      <c r="E3106" s="8"/>
      <c r="F3106" s="9">
        <v>23307.7</v>
      </c>
      <c r="I3106" s="10" t="s">
        <v>9</v>
      </c>
      <c r="J3106" s="8" t="s">
        <v>95</v>
      </c>
    </row>
    <row r="3107" spans="1:10">
      <c r="A3107" s="5" t="s">
        <v>1448</v>
      </c>
      <c r="B3107" s="6">
        <v>44968.41610505787</v>
      </c>
      <c r="C3107" s="5" t="s">
        <v>70</v>
      </c>
      <c r="D3107" s="7"/>
      <c r="E3107" s="8"/>
      <c r="F3107" s="9">
        <v>4813.8999999999996</v>
      </c>
      <c r="I3107" s="10" t="s">
        <v>9</v>
      </c>
      <c r="J3107" s="5" t="s">
        <v>98</v>
      </c>
    </row>
    <row r="3108" spans="1:10">
      <c r="A3108" s="5" t="s">
        <v>1448</v>
      </c>
      <c r="B3108" s="6">
        <v>44968.41610505787</v>
      </c>
      <c r="C3108" s="5" t="s">
        <v>70</v>
      </c>
      <c r="D3108" s="7"/>
      <c r="E3108" s="8"/>
      <c r="F3108" s="9">
        <v>11899.4</v>
      </c>
      <c r="I3108" s="10" t="s">
        <v>9</v>
      </c>
      <c r="J3108" s="8" t="s">
        <v>74</v>
      </c>
    </row>
    <row r="3109" spans="1:10">
      <c r="A3109" s="5" t="s">
        <v>1448</v>
      </c>
      <c r="B3109" s="6">
        <v>44968.41610505787</v>
      </c>
      <c r="C3109" s="5" t="s">
        <v>70</v>
      </c>
      <c r="D3109" s="7"/>
      <c r="E3109" s="8"/>
      <c r="F3109" s="9">
        <v>22968.2</v>
      </c>
      <c r="I3109" s="10" t="s">
        <v>9</v>
      </c>
      <c r="J3109" s="8" t="s">
        <v>240</v>
      </c>
    </row>
    <row r="3110" spans="1:10">
      <c r="A3110" s="5" t="s">
        <v>1448</v>
      </c>
      <c r="B3110" s="6">
        <v>44968.41610505787</v>
      </c>
      <c r="C3110" s="5" t="s">
        <v>70</v>
      </c>
      <c r="D3110" s="7"/>
      <c r="E3110" s="8"/>
      <c r="F3110" s="9">
        <v>5447.5</v>
      </c>
      <c r="I3110" s="10" t="s">
        <v>9</v>
      </c>
      <c r="J3110" s="8" t="s">
        <v>76</v>
      </c>
    </row>
    <row r="3111" spans="1:10">
      <c r="A3111" s="5" t="s">
        <v>1448</v>
      </c>
      <c r="B3111" s="6">
        <v>44968.41610505787</v>
      </c>
      <c r="C3111" s="5" t="s">
        <v>70</v>
      </c>
      <c r="D3111" s="7"/>
      <c r="E3111" s="8"/>
      <c r="F3111" s="9">
        <v>20380</v>
      </c>
      <c r="I3111" s="10" t="s">
        <v>9</v>
      </c>
      <c r="J3111" s="8" t="s">
        <v>103</v>
      </c>
    </row>
    <row r="3112" spans="1:10">
      <c r="A3112" s="11" t="s">
        <v>22</v>
      </c>
      <c r="B3112" s="3"/>
      <c r="C3112" s="3"/>
      <c r="D3112" s="19">
        <f>112516.4+7516.8</f>
        <v>120033.2</v>
      </c>
      <c r="E3112" s="8"/>
      <c r="F3112" s="20">
        <f>SUM(F3105:G3111)</f>
        <v>120033.2</v>
      </c>
      <c r="H3112" s="9"/>
      <c r="I3112" s="10"/>
      <c r="J3112" s="5"/>
    </row>
    <row r="3113" spans="1:10">
      <c r="A3113" s="13" t="s">
        <v>23</v>
      </c>
      <c r="B3113" s="13" t="s">
        <v>24</v>
      </c>
      <c r="C3113" s="13" t="s">
        <v>25</v>
      </c>
      <c r="D3113" s="7"/>
      <c r="E3113" s="8"/>
      <c r="H3113" s="9"/>
      <c r="I3113" s="10"/>
      <c r="J3113" s="5"/>
    </row>
    <row r="3114" spans="1:10" ht="15.75">
      <c r="A3114" s="5"/>
      <c r="B3114" s="6"/>
      <c r="C3114" s="5"/>
      <c r="D3114" s="14">
        <v>112761107</v>
      </c>
      <c r="E3114" s="8"/>
      <c r="H3114" s="9"/>
      <c r="I3114" s="10"/>
      <c r="J3114" s="5"/>
    </row>
    <row r="3115" spans="1:10" ht="15.75">
      <c r="A3115" s="5"/>
      <c r="B3115" s="6"/>
      <c r="C3115" s="5"/>
      <c r="D3115" s="14">
        <v>112761198</v>
      </c>
      <c r="E3115" s="8"/>
      <c r="H3115" s="9"/>
      <c r="I3115" s="10"/>
      <c r="J3115" s="5"/>
    </row>
    <row r="3116" spans="1:10">
      <c r="A3116" s="5"/>
      <c r="B3116" s="6"/>
      <c r="C3116" s="5"/>
      <c r="D3116" s="7"/>
      <c r="E3116" s="8"/>
      <c r="H3116" s="9"/>
      <c r="I3116" s="10"/>
      <c r="J3116" s="5"/>
    </row>
    <row r="3117" spans="1:10">
      <c r="A3117" s="5" t="s">
        <v>1446</v>
      </c>
      <c r="B3117" s="6">
        <v>44968.673152951385</v>
      </c>
      <c r="C3117" s="5" t="s">
        <v>70</v>
      </c>
      <c r="D3117" s="7"/>
      <c r="E3117" s="8"/>
      <c r="G3117" s="9">
        <v>30057.759999999998</v>
      </c>
      <c r="I3117" s="10" t="s">
        <v>10</v>
      </c>
      <c r="J3117" s="8" t="s">
        <v>84</v>
      </c>
    </row>
    <row r="3118" spans="1:10">
      <c r="A3118" s="5" t="s">
        <v>1447</v>
      </c>
      <c r="B3118" s="6">
        <v>44968.673152951385</v>
      </c>
      <c r="C3118" s="5" t="s">
        <v>82</v>
      </c>
      <c r="D3118" s="15">
        <v>45133171085</v>
      </c>
      <c r="E3118" s="5" t="s">
        <v>83</v>
      </c>
      <c r="H3118" s="9">
        <v>1681.2</v>
      </c>
      <c r="I3118" s="5" t="s">
        <v>28</v>
      </c>
      <c r="J3118" s="5" t="s">
        <v>80</v>
      </c>
    </row>
    <row r="3119" spans="1:10">
      <c r="A3119" s="5" t="s">
        <v>1446</v>
      </c>
      <c r="B3119" s="6">
        <v>44968.673152951385</v>
      </c>
      <c r="C3119" s="5" t="s">
        <v>70</v>
      </c>
      <c r="D3119" s="7">
        <v>401704</v>
      </c>
      <c r="E3119" s="5" t="s">
        <v>89</v>
      </c>
      <c r="H3119" s="9">
        <v>15891</v>
      </c>
      <c r="I3119" s="5" t="s">
        <v>28</v>
      </c>
      <c r="J3119" s="5" t="s">
        <v>91</v>
      </c>
    </row>
    <row r="3120" spans="1:10">
      <c r="A3120" s="5" t="s">
        <v>1446</v>
      </c>
      <c r="B3120" s="6">
        <v>44968.673152951385</v>
      </c>
      <c r="C3120" s="5" t="s">
        <v>70</v>
      </c>
      <c r="D3120" s="7">
        <v>430894</v>
      </c>
      <c r="E3120" s="5" t="s">
        <v>89</v>
      </c>
      <c r="H3120" s="9">
        <v>235.2</v>
      </c>
      <c r="I3120" s="5" t="s">
        <v>28</v>
      </c>
      <c r="J3120" s="5" t="s">
        <v>91</v>
      </c>
    </row>
    <row r="3121" spans="1:10">
      <c r="A3121" s="5" t="s">
        <v>1446</v>
      </c>
      <c r="B3121" s="6">
        <v>44968.673152951385</v>
      </c>
      <c r="C3121" s="5" t="s">
        <v>70</v>
      </c>
      <c r="D3121" s="7">
        <v>588196</v>
      </c>
      <c r="E3121" s="5" t="s">
        <v>89</v>
      </c>
      <c r="H3121" s="9">
        <v>920.35</v>
      </c>
      <c r="I3121" s="5" t="s">
        <v>28</v>
      </c>
      <c r="J3121" s="5" t="s">
        <v>91</v>
      </c>
    </row>
    <row r="3122" spans="1:10">
      <c r="A3122" s="5" t="s">
        <v>1446</v>
      </c>
      <c r="B3122" s="6">
        <v>44968.673152951385</v>
      </c>
      <c r="C3122" s="5" t="s">
        <v>70</v>
      </c>
      <c r="D3122" s="15">
        <v>45143536060</v>
      </c>
      <c r="E3122" s="5" t="s">
        <v>83</v>
      </c>
      <c r="H3122" s="9">
        <v>2918</v>
      </c>
      <c r="I3122" s="5" t="s">
        <v>28</v>
      </c>
      <c r="J3122" s="5" t="s">
        <v>91</v>
      </c>
    </row>
    <row r="3123" spans="1:10">
      <c r="A3123" s="5" t="s">
        <v>1446</v>
      </c>
      <c r="B3123" s="6">
        <v>44968.673152951385</v>
      </c>
      <c r="C3123" s="5" t="s">
        <v>70</v>
      </c>
      <c r="D3123" s="15">
        <v>45143535710</v>
      </c>
      <c r="E3123" s="5" t="s">
        <v>83</v>
      </c>
      <c r="H3123" s="9">
        <v>480</v>
      </c>
      <c r="I3123" s="5" t="s">
        <v>28</v>
      </c>
      <c r="J3123" s="5" t="s">
        <v>91</v>
      </c>
    </row>
    <row r="3124" spans="1:10">
      <c r="A3124" s="5" t="s">
        <v>1446</v>
      </c>
      <c r="B3124" s="6">
        <v>44968.673152951385</v>
      </c>
      <c r="C3124" s="5" t="s">
        <v>70</v>
      </c>
      <c r="D3124" s="15">
        <v>45143536601</v>
      </c>
      <c r="E3124" s="5" t="s">
        <v>83</v>
      </c>
      <c r="H3124" s="9">
        <v>1576</v>
      </c>
      <c r="I3124" s="5" t="s">
        <v>28</v>
      </c>
      <c r="J3124" s="5" t="s">
        <v>91</v>
      </c>
    </row>
    <row r="3125" spans="1:10">
      <c r="A3125" s="5" t="s">
        <v>1446</v>
      </c>
      <c r="B3125" s="6">
        <v>44968.673152951385</v>
      </c>
      <c r="C3125" s="5" t="s">
        <v>70</v>
      </c>
      <c r="D3125" s="15">
        <v>45173230369</v>
      </c>
      <c r="E3125" s="5" t="s">
        <v>83</v>
      </c>
      <c r="H3125" s="9">
        <v>244.8</v>
      </c>
      <c r="I3125" s="5" t="s">
        <v>28</v>
      </c>
      <c r="J3125" s="5" t="s">
        <v>91</v>
      </c>
    </row>
    <row r="3126" spans="1:10">
      <c r="A3126" s="5" t="s">
        <v>1446</v>
      </c>
      <c r="B3126" s="6">
        <v>44968.673152951385</v>
      </c>
      <c r="C3126" s="5" t="s">
        <v>70</v>
      </c>
      <c r="D3126" s="15">
        <v>45133164796</v>
      </c>
      <c r="E3126" s="5" t="s">
        <v>83</v>
      </c>
      <c r="H3126" s="9">
        <v>2651.36</v>
      </c>
      <c r="I3126" s="5" t="s">
        <v>28</v>
      </c>
      <c r="J3126" s="5" t="s">
        <v>80</v>
      </c>
    </row>
    <row r="3127" spans="1:10">
      <c r="A3127" s="5" t="s">
        <v>1446</v>
      </c>
      <c r="B3127" s="6">
        <v>44968.673152951385</v>
      </c>
      <c r="C3127" s="5" t="s">
        <v>70</v>
      </c>
      <c r="D3127" s="15">
        <v>45133169124</v>
      </c>
      <c r="E3127" s="5" t="s">
        <v>83</v>
      </c>
      <c r="H3127" s="9">
        <v>6195</v>
      </c>
      <c r="I3127" s="5" t="s">
        <v>28</v>
      </c>
      <c r="J3127" s="5" t="s">
        <v>80</v>
      </c>
    </row>
    <row r="3128" spans="1:10">
      <c r="A3128" s="5" t="s">
        <v>1446</v>
      </c>
      <c r="B3128" s="6">
        <v>44968.673152951385</v>
      </c>
      <c r="C3128" s="5" t="s">
        <v>70</v>
      </c>
      <c r="D3128" s="15">
        <v>45123300756</v>
      </c>
      <c r="E3128" s="5" t="s">
        <v>83</v>
      </c>
      <c r="H3128" s="9">
        <v>15200</v>
      </c>
      <c r="I3128" s="5" t="s">
        <v>28</v>
      </c>
      <c r="J3128" s="5" t="s">
        <v>80</v>
      </c>
    </row>
    <row r="3129" spans="1:10">
      <c r="A3129" s="5" t="s">
        <v>1446</v>
      </c>
      <c r="B3129" s="6">
        <v>44968.673152951385</v>
      </c>
      <c r="C3129" s="5" t="s">
        <v>70</v>
      </c>
      <c r="D3129" s="15">
        <v>52716792720</v>
      </c>
      <c r="E3129" s="5" t="s">
        <v>83</v>
      </c>
      <c r="H3129" s="9">
        <v>456.19</v>
      </c>
      <c r="I3129" s="5" t="s">
        <v>28</v>
      </c>
      <c r="J3129" s="5" t="s">
        <v>80</v>
      </c>
    </row>
    <row r="3130" spans="1:10">
      <c r="A3130" s="5" t="s">
        <v>1446</v>
      </c>
      <c r="B3130" s="6">
        <v>44968.673152951385</v>
      </c>
      <c r="C3130" s="5" t="s">
        <v>70</v>
      </c>
      <c r="D3130" s="15">
        <v>52716792720</v>
      </c>
      <c r="E3130" s="5" t="s">
        <v>83</v>
      </c>
      <c r="H3130" s="9">
        <v>412.09</v>
      </c>
      <c r="I3130" s="5" t="s">
        <v>28</v>
      </c>
      <c r="J3130" s="5" t="s">
        <v>80</v>
      </c>
    </row>
    <row r="3131" spans="1:10">
      <c r="A3131" s="5" t="s">
        <v>1446</v>
      </c>
      <c r="B3131" s="6">
        <v>44968.673152951385</v>
      </c>
      <c r="C3131" s="5" t="s">
        <v>70</v>
      </c>
      <c r="D3131" s="15">
        <v>52716792720</v>
      </c>
      <c r="E3131" s="5" t="s">
        <v>83</v>
      </c>
      <c r="H3131" s="9">
        <v>638.96</v>
      </c>
      <c r="I3131" s="5" t="s">
        <v>28</v>
      </c>
      <c r="J3131" s="5" t="s">
        <v>80</v>
      </c>
    </row>
    <row r="3132" spans="1:10">
      <c r="A3132" s="5" t="s">
        <v>1446</v>
      </c>
      <c r="B3132" s="6">
        <v>44968.673152951385</v>
      </c>
      <c r="C3132" s="5" t="s">
        <v>70</v>
      </c>
      <c r="D3132" s="15">
        <v>52716792720</v>
      </c>
      <c r="E3132" s="5" t="s">
        <v>83</v>
      </c>
      <c r="H3132" s="9">
        <v>196.98</v>
      </c>
      <c r="I3132" s="5" t="s">
        <v>28</v>
      </c>
      <c r="J3132" s="5" t="s">
        <v>80</v>
      </c>
    </row>
    <row r="3133" spans="1:10">
      <c r="A3133" s="5" t="s">
        <v>1446</v>
      </c>
      <c r="B3133" s="6">
        <v>44968.673152951385</v>
      </c>
      <c r="C3133" s="5" t="s">
        <v>70</v>
      </c>
      <c r="D3133" s="15">
        <v>52716792720</v>
      </c>
      <c r="E3133" s="5" t="s">
        <v>83</v>
      </c>
      <c r="H3133" s="9">
        <v>1290.6600000000001</v>
      </c>
      <c r="I3133" s="5" t="s">
        <v>28</v>
      </c>
      <c r="J3133" s="5" t="s">
        <v>80</v>
      </c>
    </row>
    <row r="3134" spans="1:10">
      <c r="A3134" s="5" t="s">
        <v>1446</v>
      </c>
      <c r="B3134" s="6">
        <v>44968.673152951385</v>
      </c>
      <c r="C3134" s="5" t="s">
        <v>70</v>
      </c>
      <c r="D3134" s="15">
        <v>52716792720</v>
      </c>
      <c r="E3134" s="5" t="s">
        <v>83</v>
      </c>
      <c r="H3134" s="9">
        <v>1771.84</v>
      </c>
      <c r="I3134" s="5" t="s">
        <v>28</v>
      </c>
      <c r="J3134" s="5" t="s">
        <v>80</v>
      </c>
    </row>
    <row r="3135" spans="1:10">
      <c r="A3135" s="5" t="s">
        <v>1446</v>
      </c>
      <c r="B3135" s="6">
        <v>44968.673152951385</v>
      </c>
      <c r="C3135" s="5" t="s">
        <v>70</v>
      </c>
      <c r="D3135" s="15">
        <v>45143535975</v>
      </c>
      <c r="E3135" s="5" t="s">
        <v>83</v>
      </c>
      <c r="H3135" s="9">
        <v>30578.400000000001</v>
      </c>
      <c r="I3135" s="5" t="s">
        <v>28</v>
      </c>
      <c r="J3135" s="5" t="s">
        <v>80</v>
      </c>
    </row>
    <row r="3136" spans="1:10">
      <c r="A3136" s="5" t="s">
        <v>1446</v>
      </c>
      <c r="B3136" s="6">
        <v>44968.673152951385</v>
      </c>
      <c r="C3136" s="5" t="s">
        <v>70</v>
      </c>
      <c r="D3136" s="7">
        <v>148750</v>
      </c>
      <c r="E3136" s="5" t="s">
        <v>88</v>
      </c>
      <c r="H3136" s="9">
        <v>7327.44</v>
      </c>
      <c r="I3136" s="5" t="s">
        <v>28</v>
      </c>
      <c r="J3136" s="5" t="s">
        <v>80</v>
      </c>
    </row>
    <row r="3137" spans="1:10">
      <c r="A3137" s="5" t="s">
        <v>1446</v>
      </c>
      <c r="B3137" s="6">
        <v>44968.673152951385</v>
      </c>
      <c r="C3137" s="5" t="s">
        <v>70</v>
      </c>
      <c r="D3137" s="15">
        <v>45153162067</v>
      </c>
      <c r="E3137" s="5" t="s">
        <v>83</v>
      </c>
      <c r="H3137" s="9">
        <v>23245.599999999999</v>
      </c>
      <c r="I3137" s="5" t="s">
        <v>28</v>
      </c>
      <c r="J3137" s="5" t="s">
        <v>80</v>
      </c>
    </row>
    <row r="3138" spans="1:10">
      <c r="A3138" s="5" t="s">
        <v>1446</v>
      </c>
      <c r="B3138" s="6">
        <v>44968.673152951385</v>
      </c>
      <c r="C3138" s="5" t="s">
        <v>70</v>
      </c>
      <c r="D3138" s="15">
        <v>45113318884</v>
      </c>
      <c r="E3138" s="5" t="s">
        <v>83</v>
      </c>
      <c r="H3138" s="9">
        <v>7200</v>
      </c>
      <c r="I3138" s="5" t="s">
        <v>28</v>
      </c>
      <c r="J3138" s="5" t="s">
        <v>80</v>
      </c>
    </row>
    <row r="3139" spans="1:10">
      <c r="A3139" s="5" t="s">
        <v>1446</v>
      </c>
      <c r="B3139" s="6">
        <v>44968.673152951385</v>
      </c>
      <c r="C3139" s="5" t="s">
        <v>70</v>
      </c>
      <c r="D3139" s="15">
        <v>45163258023</v>
      </c>
      <c r="E3139" s="5" t="s">
        <v>83</v>
      </c>
      <c r="H3139" s="9">
        <v>39782.699999999997</v>
      </c>
      <c r="I3139" s="5" t="s">
        <v>28</v>
      </c>
      <c r="J3139" s="5" t="s">
        <v>80</v>
      </c>
    </row>
    <row r="3140" spans="1:10">
      <c r="A3140" s="5" t="s">
        <v>1446</v>
      </c>
      <c r="B3140" s="6">
        <v>44968.673152951385</v>
      </c>
      <c r="C3140" s="5" t="s">
        <v>70</v>
      </c>
      <c r="D3140" s="15">
        <v>45133169278</v>
      </c>
      <c r="E3140" s="5" t="s">
        <v>83</v>
      </c>
      <c r="H3140" s="9">
        <v>2990.1</v>
      </c>
      <c r="I3140" s="5" t="s">
        <v>28</v>
      </c>
      <c r="J3140" s="8" t="s">
        <v>84</v>
      </c>
    </row>
    <row r="3141" spans="1:10">
      <c r="A3141" s="5" t="s">
        <v>1446</v>
      </c>
      <c r="B3141" s="6">
        <v>44968.673152951385</v>
      </c>
      <c r="C3141" s="5" t="s">
        <v>70</v>
      </c>
      <c r="D3141" s="15">
        <v>45133169278</v>
      </c>
      <c r="E3141" s="5" t="s">
        <v>83</v>
      </c>
      <c r="H3141" s="9">
        <v>3999.8</v>
      </c>
      <c r="I3141" s="5" t="s">
        <v>28</v>
      </c>
      <c r="J3141" s="8" t="s">
        <v>84</v>
      </c>
    </row>
    <row r="3142" spans="1:10">
      <c r="A3142" s="5" t="s">
        <v>1446</v>
      </c>
      <c r="B3142" s="6">
        <v>44968.673152951385</v>
      </c>
      <c r="C3142" s="5" t="s">
        <v>70</v>
      </c>
      <c r="D3142" s="15">
        <v>45133169278</v>
      </c>
      <c r="E3142" s="5" t="s">
        <v>83</v>
      </c>
      <c r="H3142" s="9">
        <v>2892.6</v>
      </c>
      <c r="I3142" s="5" t="s">
        <v>28</v>
      </c>
      <c r="J3142" s="8" t="s">
        <v>84</v>
      </c>
    </row>
    <row r="3143" spans="1:10">
      <c r="A3143" s="5" t="s">
        <v>1446</v>
      </c>
      <c r="B3143" s="6">
        <v>44968.673152951385</v>
      </c>
      <c r="C3143" s="5" t="s">
        <v>70</v>
      </c>
      <c r="D3143" s="15">
        <v>45133169278</v>
      </c>
      <c r="E3143" s="5" t="s">
        <v>83</v>
      </c>
      <c r="H3143" s="9">
        <v>3120.8</v>
      </c>
      <c r="I3143" s="5" t="s">
        <v>28</v>
      </c>
      <c r="J3143" s="8" t="s">
        <v>84</v>
      </c>
    </row>
    <row r="3144" spans="1:10">
      <c r="A3144" s="5" t="s">
        <v>1446</v>
      </c>
      <c r="B3144" s="6">
        <v>44968.673152951385</v>
      </c>
      <c r="C3144" s="5" t="s">
        <v>70</v>
      </c>
      <c r="D3144" s="7">
        <v>649256</v>
      </c>
      <c r="E3144" s="5" t="s">
        <v>83</v>
      </c>
      <c r="H3144" s="9">
        <v>30506</v>
      </c>
      <c r="I3144" s="5" t="s">
        <v>28</v>
      </c>
      <c r="J3144" s="8" t="s">
        <v>92</v>
      </c>
    </row>
    <row r="3145" spans="1:10">
      <c r="A3145" s="5" t="s">
        <v>1446</v>
      </c>
      <c r="B3145" s="6">
        <v>44968.673152951385</v>
      </c>
      <c r="C3145" s="5" t="s">
        <v>70</v>
      </c>
      <c r="D3145" s="7">
        <v>415523</v>
      </c>
      <c r="E3145" s="8" t="s">
        <v>274</v>
      </c>
      <c r="H3145" s="9">
        <v>4176</v>
      </c>
      <c r="I3145" s="5" t="s">
        <v>28</v>
      </c>
      <c r="J3145" s="5" t="s">
        <v>86</v>
      </c>
    </row>
    <row r="3146" spans="1:10">
      <c r="A3146" s="5" t="s">
        <v>1446</v>
      </c>
      <c r="B3146" s="6">
        <v>44968.673152951385</v>
      </c>
      <c r="C3146" s="5" t="s">
        <v>70</v>
      </c>
      <c r="D3146" s="7">
        <v>415522</v>
      </c>
      <c r="E3146" s="5" t="s">
        <v>83</v>
      </c>
      <c r="H3146" s="9">
        <v>75520</v>
      </c>
      <c r="I3146" s="5" t="s">
        <v>28</v>
      </c>
      <c r="J3146" s="5" t="s">
        <v>86</v>
      </c>
    </row>
    <row r="3147" spans="1:10">
      <c r="A3147" s="5" t="s">
        <v>1446</v>
      </c>
      <c r="B3147" s="6">
        <v>44968.673152951385</v>
      </c>
      <c r="C3147" s="5" t="s">
        <v>70</v>
      </c>
      <c r="D3147" s="7">
        <v>132326</v>
      </c>
      <c r="E3147" s="5" t="s">
        <v>88</v>
      </c>
      <c r="H3147" s="9">
        <v>6543.2</v>
      </c>
      <c r="I3147" s="5" t="s">
        <v>28</v>
      </c>
      <c r="J3147" s="5" t="s">
        <v>87</v>
      </c>
    </row>
    <row r="3148" spans="1:10">
      <c r="A3148" s="5" t="s">
        <v>1446</v>
      </c>
      <c r="B3148" s="6">
        <v>44968.673152951385</v>
      </c>
      <c r="C3148" s="5" t="s">
        <v>70</v>
      </c>
      <c r="D3148" s="7"/>
      <c r="E3148" s="8"/>
      <c r="F3148" s="9">
        <v>35590</v>
      </c>
      <c r="I3148" s="10" t="s">
        <v>9</v>
      </c>
      <c r="J3148" s="8" t="s">
        <v>446</v>
      </c>
    </row>
    <row r="3149" spans="1:10">
      <c r="A3149" s="5" t="s">
        <v>1446</v>
      </c>
      <c r="B3149" s="6">
        <v>44968.673152951385</v>
      </c>
      <c r="C3149" s="5" t="s">
        <v>70</v>
      </c>
      <c r="D3149" s="7"/>
      <c r="E3149" s="8"/>
      <c r="F3149" s="9">
        <v>3177.8</v>
      </c>
      <c r="I3149" s="10" t="s">
        <v>9</v>
      </c>
      <c r="J3149" s="5" t="s">
        <v>98</v>
      </c>
    </row>
    <row r="3150" spans="1:10">
      <c r="A3150" s="5" t="s">
        <v>1446</v>
      </c>
      <c r="B3150" s="6">
        <v>44968.673152951385</v>
      </c>
      <c r="C3150" s="5" t="s">
        <v>70</v>
      </c>
      <c r="D3150" s="7"/>
      <c r="E3150" s="8"/>
      <c r="F3150" s="9">
        <v>44886.9</v>
      </c>
      <c r="I3150" s="10" t="s">
        <v>9</v>
      </c>
      <c r="J3150" s="5" t="s">
        <v>80</v>
      </c>
    </row>
    <row r="3151" spans="1:10">
      <c r="A3151" s="5" t="s">
        <v>1446</v>
      </c>
      <c r="B3151" s="6">
        <v>44968.673152951385</v>
      </c>
      <c r="C3151" s="5" t="s">
        <v>70</v>
      </c>
      <c r="D3151" s="7"/>
      <c r="E3151" s="8"/>
      <c r="F3151" s="9">
        <v>1699.6</v>
      </c>
      <c r="I3151" s="10" t="s">
        <v>9</v>
      </c>
      <c r="J3151" s="8" t="s">
        <v>73</v>
      </c>
    </row>
    <row r="3152" spans="1:10">
      <c r="A3152" s="5" t="s">
        <v>1446</v>
      </c>
      <c r="B3152" s="6">
        <v>44968.673152951385</v>
      </c>
      <c r="C3152" s="5" t="s">
        <v>70</v>
      </c>
      <c r="D3152" s="7"/>
      <c r="E3152" s="8"/>
      <c r="F3152" s="9">
        <v>6801.6</v>
      </c>
      <c r="I3152" s="10" t="s">
        <v>9</v>
      </c>
      <c r="J3152" s="8" t="s">
        <v>75</v>
      </c>
    </row>
    <row r="3153" spans="1:10">
      <c r="A3153" s="5" t="s">
        <v>1446</v>
      </c>
      <c r="B3153" s="6">
        <v>44968.673152951385</v>
      </c>
      <c r="C3153" s="5" t="s">
        <v>70</v>
      </c>
      <c r="D3153" s="7"/>
      <c r="E3153" s="8"/>
      <c r="F3153" s="9">
        <v>15180.7</v>
      </c>
      <c r="I3153" s="10" t="s">
        <v>9</v>
      </c>
      <c r="J3153" s="8" t="s">
        <v>99</v>
      </c>
    </row>
    <row r="3154" spans="1:10">
      <c r="A3154" s="5" t="s">
        <v>1446</v>
      </c>
      <c r="B3154" s="6">
        <v>44968.673152951385</v>
      </c>
      <c r="C3154" s="5" t="s">
        <v>70</v>
      </c>
      <c r="D3154" s="7"/>
      <c r="E3154" s="8"/>
      <c r="F3154" s="9">
        <v>4649.7</v>
      </c>
      <c r="I3154" s="10" t="s">
        <v>9</v>
      </c>
      <c r="J3154" s="8" t="s">
        <v>100</v>
      </c>
    </row>
    <row r="3155" spans="1:10">
      <c r="A3155" s="5" t="s">
        <v>1446</v>
      </c>
      <c r="B3155" s="6">
        <v>44968.673152951385</v>
      </c>
      <c r="C3155" s="5" t="s">
        <v>70</v>
      </c>
      <c r="D3155" s="7"/>
      <c r="E3155" s="8"/>
      <c r="F3155" s="9">
        <v>5100.6000000000004</v>
      </c>
      <c r="I3155" s="10" t="s">
        <v>9</v>
      </c>
      <c r="J3155" s="8" t="s">
        <v>77</v>
      </c>
    </row>
    <row r="3156" spans="1:10">
      <c r="A3156" s="5" t="s">
        <v>1446</v>
      </c>
      <c r="B3156" s="6">
        <v>44968.673152951385</v>
      </c>
      <c r="C3156" s="5" t="s">
        <v>70</v>
      </c>
      <c r="D3156" s="7"/>
      <c r="E3156" s="8"/>
      <c r="F3156" s="9">
        <v>631.70000000000005</v>
      </c>
      <c r="I3156" s="10" t="s">
        <v>9</v>
      </c>
      <c r="J3156" s="8" t="s">
        <v>105</v>
      </c>
    </row>
    <row r="3157" spans="1:10">
      <c r="A3157" s="5" t="s">
        <v>1446</v>
      </c>
      <c r="B3157" s="6">
        <v>44968.673152951385</v>
      </c>
      <c r="C3157" s="5" t="s">
        <v>70</v>
      </c>
      <c r="D3157" s="7"/>
      <c r="E3157" s="8"/>
      <c r="F3157" s="9">
        <v>5347.9</v>
      </c>
      <c r="I3157" s="10" t="s">
        <v>9</v>
      </c>
      <c r="J3157" s="8" t="s">
        <v>385</v>
      </c>
    </row>
    <row r="3158" spans="1:10">
      <c r="A3158" s="5" t="s">
        <v>1446</v>
      </c>
      <c r="B3158" s="6">
        <v>44968.673152951385</v>
      </c>
      <c r="C3158" s="5" t="s">
        <v>70</v>
      </c>
      <c r="D3158" s="7"/>
      <c r="E3158" s="8"/>
      <c r="F3158" s="9">
        <v>27887</v>
      </c>
      <c r="I3158" s="10" t="s">
        <v>9</v>
      </c>
      <c r="J3158" s="8" t="s">
        <v>107</v>
      </c>
    </row>
    <row r="3159" spans="1:10">
      <c r="A3159" s="11" t="s">
        <v>22</v>
      </c>
      <c r="B3159" s="3"/>
      <c r="C3159" s="3"/>
      <c r="D3159" s="19">
        <f>178853.66+2157.6</f>
        <v>181011.26</v>
      </c>
      <c r="E3159" s="8"/>
      <c r="F3159" s="20">
        <f>SUM(F3117:G3158)</f>
        <v>181011.26000000004</v>
      </c>
      <c r="H3159" s="9"/>
      <c r="I3159" s="10"/>
      <c r="J3159" s="5"/>
    </row>
    <row r="3160" spans="1:10">
      <c r="A3160" s="13" t="s">
        <v>23</v>
      </c>
      <c r="B3160" s="13" t="s">
        <v>24</v>
      </c>
      <c r="C3160" s="13" t="s">
        <v>25</v>
      </c>
      <c r="D3160" s="7"/>
      <c r="E3160" s="8"/>
      <c r="H3160" s="9"/>
      <c r="I3160" s="10"/>
      <c r="J3160" s="5"/>
    </row>
    <row r="3161" spans="1:10" ht="15.75">
      <c r="A3161" s="5"/>
      <c r="B3161" s="6"/>
      <c r="C3161" s="5"/>
      <c r="D3161" s="14">
        <v>112761108</v>
      </c>
      <c r="E3161" s="8"/>
      <c r="H3161" s="9"/>
      <c r="I3161" s="10"/>
      <c r="J3161" s="5"/>
    </row>
    <row r="3162" spans="1:10" ht="15.75">
      <c r="D3162" s="14">
        <v>112761199</v>
      </c>
    </row>
    <row r="3164" spans="1:10">
      <c r="A3164" s="1" t="s">
        <v>0</v>
      </c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1:10">
      <c r="A3165" s="3" t="s">
        <v>1496</v>
      </c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1:10">
      <c r="A3166" s="95" t="s">
        <v>0</v>
      </c>
      <c r="B3166" s="95" t="s">
        <v>2</v>
      </c>
      <c r="C3166" s="95" t="s">
        <v>3</v>
      </c>
      <c r="D3166" s="95" t="s">
        <v>4</v>
      </c>
      <c r="E3166" s="95" t="s">
        <v>5</v>
      </c>
      <c r="F3166" s="97" t="s">
        <v>6</v>
      </c>
      <c r="G3166" s="98"/>
      <c r="H3166" s="99"/>
      <c r="I3166" s="95" t="s">
        <v>7</v>
      </c>
      <c r="J3166" s="95" t="s">
        <v>8</v>
      </c>
    </row>
    <row r="3167" spans="1:10">
      <c r="A3167" s="96"/>
      <c r="B3167" s="96"/>
      <c r="C3167" s="96"/>
      <c r="D3167" s="96"/>
      <c r="E3167" s="96"/>
      <c r="F3167" s="4" t="s">
        <v>9</v>
      </c>
      <c r="G3167" s="4" t="s">
        <v>10</v>
      </c>
      <c r="H3167" s="4" t="s">
        <v>11</v>
      </c>
      <c r="I3167" s="96"/>
      <c r="J3167" s="96"/>
    </row>
    <row r="3168" spans="1:10">
      <c r="A3168" s="5" t="s">
        <v>1507</v>
      </c>
      <c r="B3168" s="6">
        <v>44970.415999317127</v>
      </c>
      <c r="C3168" s="5" t="s">
        <v>70</v>
      </c>
      <c r="D3168" s="10"/>
      <c r="E3168" s="8"/>
      <c r="F3168" s="9">
        <v>7769.4</v>
      </c>
      <c r="I3168" s="10" t="s">
        <v>9</v>
      </c>
      <c r="J3168" s="8" t="s">
        <v>236</v>
      </c>
    </row>
    <row r="3169" spans="1:10">
      <c r="A3169" s="5" t="s">
        <v>1507</v>
      </c>
      <c r="B3169" s="6">
        <v>44970.415999317127</v>
      </c>
      <c r="C3169" s="5" t="s">
        <v>70</v>
      </c>
      <c r="D3169" s="10"/>
      <c r="E3169" s="8"/>
      <c r="F3169" s="9">
        <v>7174.8</v>
      </c>
      <c r="I3169" s="10" t="s">
        <v>9</v>
      </c>
      <c r="J3169" s="8" t="s">
        <v>71</v>
      </c>
    </row>
    <row r="3170" spans="1:10">
      <c r="A3170" s="5" t="s">
        <v>1507</v>
      </c>
      <c r="B3170" s="6">
        <v>44970.415999317127</v>
      </c>
      <c r="C3170" s="5" t="s">
        <v>70</v>
      </c>
      <c r="D3170" s="10"/>
      <c r="E3170" s="8"/>
      <c r="F3170" s="9">
        <v>23464.6</v>
      </c>
      <c r="I3170" s="10" t="s">
        <v>9</v>
      </c>
      <c r="J3170" s="5" t="s">
        <v>72</v>
      </c>
    </row>
    <row r="3171" spans="1:10">
      <c r="A3171" s="5" t="s">
        <v>1507</v>
      </c>
      <c r="B3171" s="6">
        <v>44970.415999317127</v>
      </c>
      <c r="C3171" s="5" t="s">
        <v>70</v>
      </c>
      <c r="D3171" s="10"/>
      <c r="E3171" s="8"/>
      <c r="F3171" s="9">
        <v>9212.5</v>
      </c>
      <c r="I3171" s="10" t="s">
        <v>9</v>
      </c>
      <c r="J3171" s="8" t="s">
        <v>97</v>
      </c>
    </row>
    <row r="3172" spans="1:10">
      <c r="A3172" s="5" t="s">
        <v>1507</v>
      </c>
      <c r="B3172" s="6">
        <v>44970.415999317127</v>
      </c>
      <c r="C3172" s="5" t="s">
        <v>70</v>
      </c>
      <c r="D3172" s="10"/>
      <c r="E3172" s="8"/>
      <c r="F3172" s="9">
        <v>4145.2</v>
      </c>
      <c r="I3172" s="10" t="s">
        <v>9</v>
      </c>
      <c r="J3172" s="8" t="s">
        <v>74</v>
      </c>
    </row>
    <row r="3173" spans="1:10">
      <c r="A3173" s="5" t="s">
        <v>1507</v>
      </c>
      <c r="B3173" s="6">
        <v>44970.415999317127</v>
      </c>
      <c r="C3173" s="5" t="s">
        <v>70</v>
      </c>
      <c r="D3173" s="10"/>
      <c r="E3173" s="8"/>
      <c r="F3173" s="9">
        <v>10471.6</v>
      </c>
      <c r="I3173" s="10" t="s">
        <v>9</v>
      </c>
      <c r="J3173" s="8" t="s">
        <v>94</v>
      </c>
    </row>
    <row r="3174" spans="1:10">
      <c r="A3174" s="5" t="s">
        <v>1507</v>
      </c>
      <c r="B3174" s="6">
        <v>44970.415999317127</v>
      </c>
      <c r="C3174" s="5" t="s">
        <v>70</v>
      </c>
      <c r="D3174" s="10"/>
      <c r="E3174" s="8"/>
      <c r="F3174" s="9">
        <v>23567.5</v>
      </c>
      <c r="I3174" s="10" t="s">
        <v>9</v>
      </c>
      <c r="J3174" s="8" t="s">
        <v>240</v>
      </c>
    </row>
    <row r="3175" spans="1:10">
      <c r="A3175" s="5" t="s">
        <v>1507</v>
      </c>
      <c r="B3175" s="6">
        <v>44970.415999317127</v>
      </c>
      <c r="C3175" s="5" t="s">
        <v>70</v>
      </c>
      <c r="D3175" s="10"/>
      <c r="E3175" s="8"/>
      <c r="F3175" s="9">
        <v>4947.8</v>
      </c>
      <c r="I3175" s="10" t="s">
        <v>9</v>
      </c>
      <c r="J3175" s="8" t="s">
        <v>76</v>
      </c>
    </row>
    <row r="3176" spans="1:10">
      <c r="A3176" s="5" t="s">
        <v>1507</v>
      </c>
      <c r="B3176" s="6">
        <v>44970.415999317127</v>
      </c>
      <c r="C3176" s="5" t="s">
        <v>70</v>
      </c>
      <c r="D3176" s="10"/>
      <c r="E3176" s="8"/>
      <c r="F3176" s="9">
        <v>5529</v>
      </c>
      <c r="I3176" s="10" t="s">
        <v>9</v>
      </c>
      <c r="J3176" s="8" t="s">
        <v>101</v>
      </c>
    </row>
    <row r="3177" spans="1:10">
      <c r="A3177" s="5" t="s">
        <v>1507</v>
      </c>
      <c r="B3177" s="6">
        <v>44970.415999317127</v>
      </c>
      <c r="C3177" s="5" t="s">
        <v>70</v>
      </c>
      <c r="D3177" s="10"/>
      <c r="E3177" s="8"/>
      <c r="F3177" s="9">
        <v>5501.3</v>
      </c>
      <c r="I3177" s="10" t="s">
        <v>9</v>
      </c>
      <c r="J3177" s="8" t="s">
        <v>102</v>
      </c>
    </row>
    <row r="3178" spans="1:10">
      <c r="A3178" s="5" t="s">
        <v>1507</v>
      </c>
      <c r="B3178" s="6">
        <v>44970.415999317127</v>
      </c>
      <c r="C3178" s="5" t="s">
        <v>70</v>
      </c>
      <c r="D3178" s="10"/>
      <c r="E3178" s="8"/>
      <c r="F3178" s="9">
        <v>2300.1</v>
      </c>
      <c r="I3178" s="10" t="s">
        <v>9</v>
      </c>
      <c r="J3178" s="8" t="s">
        <v>78</v>
      </c>
    </row>
    <row r="3179" spans="1:10">
      <c r="A3179" s="5" t="s">
        <v>1507</v>
      </c>
      <c r="B3179" s="6">
        <v>44970.415999317127</v>
      </c>
      <c r="C3179" s="5" t="s">
        <v>70</v>
      </c>
      <c r="D3179" s="10"/>
      <c r="E3179" s="8"/>
      <c r="F3179" s="9">
        <v>10633</v>
      </c>
      <c r="I3179" s="10" t="s">
        <v>9</v>
      </c>
      <c r="J3179" s="8" t="s">
        <v>103</v>
      </c>
    </row>
    <row r="3180" spans="1:10">
      <c r="A3180" s="5" t="s">
        <v>1507</v>
      </c>
      <c r="B3180" s="6">
        <v>44970.415999317127</v>
      </c>
      <c r="C3180" s="5" t="s">
        <v>70</v>
      </c>
      <c r="D3180" s="10"/>
      <c r="E3180" s="8"/>
      <c r="F3180" s="9">
        <v>12384.4</v>
      </c>
      <c r="I3180" s="10" t="s">
        <v>9</v>
      </c>
      <c r="J3180" s="8" t="s">
        <v>104</v>
      </c>
    </row>
    <row r="3181" spans="1:10">
      <c r="A3181" s="11" t="s">
        <v>22</v>
      </c>
      <c r="B3181" s="3"/>
      <c r="C3181" s="3"/>
      <c r="D3181" s="19">
        <f>126057.2+1044</f>
        <v>127101.2</v>
      </c>
      <c r="E3181" s="8"/>
      <c r="F3181" s="37">
        <f>SUM(F3168:G3180)</f>
        <v>127101.20000000001</v>
      </c>
      <c r="H3181" s="9"/>
      <c r="I3181" s="10"/>
      <c r="J3181" s="5"/>
    </row>
    <row r="3182" spans="1:10">
      <c r="A3182" s="13" t="s">
        <v>23</v>
      </c>
      <c r="B3182" s="13" t="s">
        <v>24</v>
      </c>
      <c r="C3182" s="13" t="s">
        <v>25</v>
      </c>
      <c r="D3182" s="7"/>
      <c r="E3182" s="8"/>
      <c r="H3182" s="9"/>
      <c r="I3182" s="10"/>
      <c r="J3182" s="5"/>
    </row>
    <row r="3183" spans="1:10" ht="15.75">
      <c r="A3183" s="5"/>
      <c r="B3183" s="6"/>
      <c r="C3183" s="5"/>
      <c r="D3183" s="14">
        <v>112761110</v>
      </c>
      <c r="E3183" s="8"/>
      <c r="H3183" s="9"/>
      <c r="I3183" s="10"/>
      <c r="J3183" s="5"/>
    </row>
    <row r="3184" spans="1:10" ht="15.75">
      <c r="A3184" s="5"/>
      <c r="B3184" s="6"/>
      <c r="C3184" s="5"/>
      <c r="D3184" s="14">
        <v>112761200</v>
      </c>
      <c r="E3184" s="8"/>
      <c r="H3184" s="9"/>
      <c r="I3184" s="10"/>
      <c r="J3184" s="5"/>
    </row>
    <row r="3185" spans="1:10">
      <c r="A3185" s="5"/>
      <c r="B3185" s="6"/>
      <c r="C3185" s="5"/>
      <c r="D3185" s="7"/>
      <c r="E3185" s="8"/>
      <c r="H3185" s="9"/>
      <c r="I3185" s="10"/>
      <c r="J3185" s="5"/>
    </row>
    <row r="3186" spans="1:10">
      <c r="A3186" s="5" t="s">
        <v>1505</v>
      </c>
      <c r="B3186" s="6">
        <v>44970.829135752312</v>
      </c>
      <c r="C3186" s="5" t="s">
        <v>70</v>
      </c>
      <c r="D3186" s="7"/>
      <c r="E3186" s="8"/>
      <c r="G3186" s="9">
        <v>2055.62</v>
      </c>
      <c r="I3186" s="10" t="s">
        <v>10</v>
      </c>
      <c r="J3186" s="8" t="s">
        <v>71</v>
      </c>
    </row>
    <row r="3187" spans="1:10">
      <c r="A3187" s="5" t="s">
        <v>1505</v>
      </c>
      <c r="B3187" s="6">
        <v>44970.829135752312</v>
      </c>
      <c r="C3187" s="5" t="s">
        <v>70</v>
      </c>
      <c r="D3187" s="7"/>
      <c r="E3187" s="8"/>
      <c r="G3187" s="9">
        <v>4226.8</v>
      </c>
      <c r="I3187" s="10" t="s">
        <v>10</v>
      </c>
      <c r="J3187" s="5" t="s">
        <v>80</v>
      </c>
    </row>
    <row r="3188" spans="1:10">
      <c r="A3188" s="5" t="s">
        <v>1506</v>
      </c>
      <c r="B3188" s="6">
        <v>44970.829135752312</v>
      </c>
      <c r="C3188" s="5" t="s">
        <v>82</v>
      </c>
      <c r="D3188" s="7">
        <v>330520</v>
      </c>
      <c r="E3188" s="5" t="s">
        <v>89</v>
      </c>
      <c r="H3188" s="9">
        <v>565</v>
      </c>
      <c r="I3188" s="5" t="s">
        <v>28</v>
      </c>
      <c r="J3188" s="5" t="s">
        <v>86</v>
      </c>
    </row>
    <row r="3189" spans="1:10">
      <c r="A3189" s="5" t="s">
        <v>1505</v>
      </c>
      <c r="B3189" s="6">
        <v>44970.829135752312</v>
      </c>
      <c r="C3189" s="5" t="s">
        <v>70</v>
      </c>
      <c r="D3189" s="7">
        <v>37593</v>
      </c>
      <c r="E3189" s="5" t="s">
        <v>89</v>
      </c>
      <c r="H3189" s="9">
        <v>1504</v>
      </c>
      <c r="I3189" s="5" t="s">
        <v>28</v>
      </c>
      <c r="J3189" s="5" t="s">
        <v>91</v>
      </c>
    </row>
    <row r="3190" spans="1:10">
      <c r="A3190" s="5" t="s">
        <v>1505</v>
      </c>
      <c r="B3190" s="6">
        <v>44970.829135752312</v>
      </c>
      <c r="C3190" s="5" t="s">
        <v>70</v>
      </c>
      <c r="D3190" s="7">
        <v>415858</v>
      </c>
      <c r="E3190" s="5" t="s">
        <v>89</v>
      </c>
      <c r="H3190" s="9">
        <v>36</v>
      </c>
      <c r="I3190" s="5" t="s">
        <v>28</v>
      </c>
      <c r="J3190" s="5" t="s">
        <v>91</v>
      </c>
    </row>
    <row r="3191" spans="1:10">
      <c r="A3191" s="5" t="s">
        <v>1505</v>
      </c>
      <c r="B3191" s="6">
        <v>44970.829135752312</v>
      </c>
      <c r="C3191" s="5" t="s">
        <v>70</v>
      </c>
      <c r="D3191" s="15">
        <v>45163259369</v>
      </c>
      <c r="E3191" s="5" t="s">
        <v>83</v>
      </c>
      <c r="H3191" s="9">
        <v>759.6</v>
      </c>
      <c r="I3191" s="5" t="s">
        <v>28</v>
      </c>
      <c r="J3191" s="5" t="s">
        <v>91</v>
      </c>
    </row>
    <row r="3192" spans="1:10">
      <c r="A3192" s="5" t="s">
        <v>1505</v>
      </c>
      <c r="B3192" s="6">
        <v>44970.829135752312</v>
      </c>
      <c r="C3192" s="5" t="s">
        <v>70</v>
      </c>
      <c r="D3192" s="15">
        <v>45163259376</v>
      </c>
      <c r="E3192" s="5" t="s">
        <v>83</v>
      </c>
      <c r="H3192" s="9">
        <v>150</v>
      </c>
      <c r="I3192" s="5" t="s">
        <v>28</v>
      </c>
      <c r="J3192" s="5" t="s">
        <v>91</v>
      </c>
    </row>
    <row r="3193" spans="1:10">
      <c r="A3193" s="5" t="s">
        <v>1505</v>
      </c>
      <c r="B3193" s="6">
        <v>44970.829135752312</v>
      </c>
      <c r="C3193" s="5" t="s">
        <v>70</v>
      </c>
      <c r="D3193" s="15">
        <v>45173231736</v>
      </c>
      <c r="E3193" s="5" t="s">
        <v>83</v>
      </c>
      <c r="H3193" s="9">
        <v>1212.5999999999999</v>
      </c>
      <c r="I3193" s="5" t="s">
        <v>28</v>
      </c>
      <c r="J3193" s="5" t="s">
        <v>91</v>
      </c>
    </row>
    <row r="3194" spans="1:10">
      <c r="A3194" s="5" t="s">
        <v>1505</v>
      </c>
      <c r="B3194" s="6">
        <v>44970.829135752312</v>
      </c>
      <c r="C3194" s="5" t="s">
        <v>70</v>
      </c>
      <c r="D3194" s="7">
        <v>50255</v>
      </c>
      <c r="E3194" s="5" t="s">
        <v>89</v>
      </c>
      <c r="H3194" s="9">
        <v>796.8</v>
      </c>
      <c r="I3194" s="5" t="s">
        <v>28</v>
      </c>
      <c r="J3194" s="5" t="s">
        <v>80</v>
      </c>
    </row>
    <row r="3195" spans="1:10">
      <c r="A3195" s="5" t="s">
        <v>1505</v>
      </c>
      <c r="B3195" s="6">
        <v>44970.829135752312</v>
      </c>
      <c r="C3195" s="5" t="s">
        <v>70</v>
      </c>
      <c r="D3195" s="15">
        <v>45173231741</v>
      </c>
      <c r="E3195" s="5" t="s">
        <v>83</v>
      </c>
      <c r="H3195" s="9">
        <v>153</v>
      </c>
      <c r="I3195" s="5" t="s">
        <v>28</v>
      </c>
      <c r="J3195" s="5" t="s">
        <v>91</v>
      </c>
    </row>
    <row r="3196" spans="1:10">
      <c r="A3196" s="5" t="s">
        <v>1505</v>
      </c>
      <c r="B3196" s="6">
        <v>44970.829135752312</v>
      </c>
      <c r="C3196" s="5" t="s">
        <v>70</v>
      </c>
      <c r="D3196" s="7">
        <v>50285</v>
      </c>
      <c r="E3196" s="5" t="s">
        <v>89</v>
      </c>
      <c r="H3196" s="9">
        <v>34575.730000000003</v>
      </c>
      <c r="I3196" s="5" t="s">
        <v>28</v>
      </c>
      <c r="J3196" s="5" t="s">
        <v>80</v>
      </c>
    </row>
    <row r="3197" spans="1:10">
      <c r="A3197" s="5" t="s">
        <v>1505</v>
      </c>
      <c r="B3197" s="6">
        <v>44970.829135752312</v>
      </c>
      <c r="C3197" s="5" t="s">
        <v>70</v>
      </c>
      <c r="D3197" s="15">
        <v>45113320355</v>
      </c>
      <c r="E3197" s="5" t="s">
        <v>83</v>
      </c>
      <c r="H3197" s="9">
        <v>924.96</v>
      </c>
      <c r="I3197" s="5" t="s">
        <v>28</v>
      </c>
      <c r="J3197" s="5" t="s">
        <v>91</v>
      </c>
    </row>
    <row r="3198" spans="1:10">
      <c r="A3198" s="5" t="s">
        <v>1505</v>
      </c>
      <c r="B3198" s="6">
        <v>44970.829135752312</v>
      </c>
      <c r="C3198" s="5" t="s">
        <v>70</v>
      </c>
      <c r="D3198" s="15">
        <v>45163259782</v>
      </c>
      <c r="E3198" s="5" t="s">
        <v>83</v>
      </c>
      <c r="H3198" s="9">
        <v>120</v>
      </c>
      <c r="I3198" s="5" t="s">
        <v>28</v>
      </c>
      <c r="J3198" s="5" t="s">
        <v>91</v>
      </c>
    </row>
    <row r="3199" spans="1:10">
      <c r="A3199" s="5" t="s">
        <v>1505</v>
      </c>
      <c r="B3199" s="6">
        <v>44970.829135752312</v>
      </c>
      <c r="C3199" s="5" t="s">
        <v>70</v>
      </c>
      <c r="D3199" s="7">
        <v>50315</v>
      </c>
      <c r="E3199" s="5" t="s">
        <v>89</v>
      </c>
      <c r="H3199" s="9">
        <v>44203.47</v>
      </c>
      <c r="I3199" s="5" t="s">
        <v>28</v>
      </c>
      <c r="J3199" s="5" t="s">
        <v>80</v>
      </c>
    </row>
    <row r="3200" spans="1:10">
      <c r="A3200" s="5" t="s">
        <v>1505</v>
      </c>
      <c r="B3200" s="6">
        <v>44970.829135752312</v>
      </c>
      <c r="C3200" s="5" t="s">
        <v>70</v>
      </c>
      <c r="D3200" s="15">
        <v>45153165588</v>
      </c>
      <c r="E3200" s="5" t="s">
        <v>83</v>
      </c>
      <c r="H3200" s="9">
        <v>395.92</v>
      </c>
      <c r="I3200" s="5" t="s">
        <v>28</v>
      </c>
      <c r="J3200" s="5" t="s">
        <v>91</v>
      </c>
    </row>
    <row r="3201" spans="1:10">
      <c r="A3201" s="5" t="s">
        <v>1505</v>
      </c>
      <c r="B3201" s="6">
        <v>44970.829135752312</v>
      </c>
      <c r="C3201" s="5" t="s">
        <v>70</v>
      </c>
      <c r="D3201" s="15">
        <v>52616844727</v>
      </c>
      <c r="E3201" s="5" t="s">
        <v>83</v>
      </c>
      <c r="H3201" s="9">
        <v>1143</v>
      </c>
      <c r="I3201" s="5" t="s">
        <v>28</v>
      </c>
      <c r="J3201" s="5" t="s">
        <v>80</v>
      </c>
    </row>
    <row r="3202" spans="1:10">
      <c r="A3202" s="5" t="s">
        <v>1505</v>
      </c>
      <c r="B3202" s="6">
        <v>44970.829135752312</v>
      </c>
      <c r="C3202" s="5" t="s">
        <v>70</v>
      </c>
      <c r="D3202" s="15">
        <v>45143538953</v>
      </c>
      <c r="E3202" s="5" t="s">
        <v>83</v>
      </c>
      <c r="H3202" s="9">
        <v>1816.92</v>
      </c>
      <c r="I3202" s="5" t="s">
        <v>28</v>
      </c>
      <c r="J3202" s="5" t="s">
        <v>91</v>
      </c>
    </row>
    <row r="3203" spans="1:10">
      <c r="A3203" s="5" t="s">
        <v>1505</v>
      </c>
      <c r="B3203" s="6">
        <v>44970.829135752312</v>
      </c>
      <c r="C3203" s="5" t="s">
        <v>70</v>
      </c>
      <c r="D3203" s="15">
        <v>53512284634</v>
      </c>
      <c r="E3203" s="5" t="s">
        <v>83</v>
      </c>
      <c r="H3203" s="9">
        <v>729.56</v>
      </c>
      <c r="I3203" s="5" t="s">
        <v>28</v>
      </c>
      <c r="J3203" s="5" t="s">
        <v>91</v>
      </c>
    </row>
    <row r="3204" spans="1:10">
      <c r="A3204" s="5" t="s">
        <v>1505</v>
      </c>
      <c r="B3204" s="6">
        <v>44970.829135752312</v>
      </c>
      <c r="C3204" s="5" t="s">
        <v>70</v>
      </c>
      <c r="D3204" s="15">
        <v>45163262121</v>
      </c>
      <c r="E3204" s="5" t="s">
        <v>83</v>
      </c>
      <c r="H3204" s="9">
        <v>278.85000000000002</v>
      </c>
      <c r="I3204" s="5" t="s">
        <v>28</v>
      </c>
      <c r="J3204" s="5" t="s">
        <v>80</v>
      </c>
    </row>
    <row r="3205" spans="1:10">
      <c r="A3205" s="5" t="s">
        <v>1505</v>
      </c>
      <c r="B3205" s="6">
        <v>44970.829135752312</v>
      </c>
      <c r="C3205" s="5" t="s">
        <v>70</v>
      </c>
      <c r="D3205" s="15">
        <v>19050397370</v>
      </c>
      <c r="E3205" s="5" t="s">
        <v>83</v>
      </c>
      <c r="H3205" s="9">
        <v>5661.17</v>
      </c>
      <c r="I3205" s="5" t="s">
        <v>28</v>
      </c>
      <c r="J3205" s="5" t="s">
        <v>91</v>
      </c>
    </row>
    <row r="3206" spans="1:10">
      <c r="A3206" s="5" t="s">
        <v>1505</v>
      </c>
      <c r="B3206" s="6">
        <v>44970.829135752312</v>
      </c>
      <c r="C3206" s="5" t="s">
        <v>70</v>
      </c>
      <c r="D3206" s="15">
        <v>45133172600</v>
      </c>
      <c r="E3206" s="5" t="s">
        <v>83</v>
      </c>
      <c r="H3206" s="9">
        <v>2402</v>
      </c>
      <c r="I3206" s="5" t="s">
        <v>28</v>
      </c>
      <c r="J3206" s="5" t="s">
        <v>91</v>
      </c>
    </row>
    <row r="3207" spans="1:10">
      <c r="A3207" s="5" t="s">
        <v>1505</v>
      </c>
      <c r="B3207" s="6">
        <v>44970.829135752312</v>
      </c>
      <c r="C3207" s="5" t="s">
        <v>70</v>
      </c>
      <c r="D3207" s="15">
        <v>45143541349</v>
      </c>
      <c r="E3207" s="5" t="s">
        <v>83</v>
      </c>
      <c r="H3207" s="9">
        <v>195</v>
      </c>
      <c r="I3207" s="5" t="s">
        <v>28</v>
      </c>
      <c r="J3207" s="5" t="s">
        <v>91</v>
      </c>
    </row>
    <row r="3208" spans="1:10">
      <c r="A3208" s="5" t="s">
        <v>1505</v>
      </c>
      <c r="B3208" s="6">
        <v>44970.829135752312</v>
      </c>
      <c r="C3208" s="5" t="s">
        <v>70</v>
      </c>
      <c r="D3208" s="15">
        <v>45143542271</v>
      </c>
      <c r="E3208" s="5" t="s">
        <v>83</v>
      </c>
      <c r="H3208" s="9">
        <v>1187.76</v>
      </c>
      <c r="I3208" s="5" t="s">
        <v>28</v>
      </c>
      <c r="J3208" s="5" t="s">
        <v>91</v>
      </c>
    </row>
    <row r="3209" spans="1:10">
      <c r="A3209" s="5" t="s">
        <v>1505</v>
      </c>
      <c r="B3209" s="6">
        <v>44970.829135752312</v>
      </c>
      <c r="C3209" s="5" t="s">
        <v>70</v>
      </c>
      <c r="D3209" s="7">
        <v>35181</v>
      </c>
      <c r="E3209" s="5" t="s">
        <v>89</v>
      </c>
      <c r="H3209" s="9">
        <v>9190.02</v>
      </c>
      <c r="I3209" s="5" t="s">
        <v>28</v>
      </c>
      <c r="J3209" s="8" t="s">
        <v>92</v>
      </c>
    </row>
    <row r="3210" spans="1:10">
      <c r="A3210" s="5" t="s">
        <v>1505</v>
      </c>
      <c r="B3210" s="6">
        <v>44970.829135752312</v>
      </c>
      <c r="C3210" s="5" t="s">
        <v>70</v>
      </c>
      <c r="D3210" s="7">
        <v>35181</v>
      </c>
      <c r="E3210" s="5" t="s">
        <v>89</v>
      </c>
      <c r="H3210" s="9">
        <v>809.98</v>
      </c>
      <c r="I3210" s="5" t="s">
        <v>28</v>
      </c>
      <c r="J3210" s="8" t="s">
        <v>92</v>
      </c>
    </row>
    <row r="3211" spans="1:10">
      <c r="A3211" s="5" t="s">
        <v>1505</v>
      </c>
      <c r="B3211" s="6">
        <v>44970.829135752312</v>
      </c>
      <c r="C3211" s="5" t="s">
        <v>70</v>
      </c>
      <c r="D3211" s="15">
        <v>45143542875</v>
      </c>
      <c r="E3211" s="5" t="s">
        <v>83</v>
      </c>
      <c r="H3211" s="9">
        <v>4891.24</v>
      </c>
      <c r="I3211" s="5" t="s">
        <v>28</v>
      </c>
      <c r="J3211" s="5" t="s">
        <v>80</v>
      </c>
    </row>
    <row r="3212" spans="1:10">
      <c r="A3212" s="5" t="s">
        <v>1505</v>
      </c>
      <c r="B3212" s="6">
        <v>44970.829135752312</v>
      </c>
      <c r="C3212" s="5" t="s">
        <v>70</v>
      </c>
      <c r="D3212" s="7">
        <v>195140</v>
      </c>
      <c r="E3212" s="5" t="s">
        <v>89</v>
      </c>
      <c r="H3212" s="9">
        <v>2000</v>
      </c>
      <c r="I3212" s="5" t="s">
        <v>28</v>
      </c>
      <c r="J3212" s="5" t="s">
        <v>87</v>
      </c>
    </row>
    <row r="3213" spans="1:10">
      <c r="A3213" s="5" t="s">
        <v>1505</v>
      </c>
      <c r="B3213" s="6">
        <v>44970.829135752312</v>
      </c>
      <c r="C3213" s="5" t="s">
        <v>70</v>
      </c>
      <c r="D3213" s="15">
        <v>45173231179</v>
      </c>
      <c r="E3213" s="5" t="s">
        <v>83</v>
      </c>
      <c r="H3213" s="9">
        <v>10000</v>
      </c>
      <c r="I3213" s="5" t="s">
        <v>28</v>
      </c>
      <c r="J3213" s="5" t="s">
        <v>87</v>
      </c>
    </row>
    <row r="3214" spans="1:10">
      <c r="A3214" s="5" t="s">
        <v>1505</v>
      </c>
      <c r="B3214" s="6">
        <v>44970.829135752312</v>
      </c>
      <c r="C3214" s="5" t="s">
        <v>70</v>
      </c>
      <c r="D3214" s="15">
        <v>45113327115</v>
      </c>
      <c r="E3214" s="5" t="s">
        <v>83</v>
      </c>
      <c r="H3214" s="9">
        <v>6911.85</v>
      </c>
      <c r="I3214" s="5" t="s">
        <v>28</v>
      </c>
      <c r="J3214" s="5" t="s">
        <v>80</v>
      </c>
    </row>
    <row r="3215" spans="1:10">
      <c r="A3215" s="5" t="s">
        <v>1505</v>
      </c>
      <c r="B3215" s="6">
        <v>44970.829135752312</v>
      </c>
      <c r="C3215" s="5" t="s">
        <v>70</v>
      </c>
      <c r="D3215" s="15">
        <v>45123308612</v>
      </c>
      <c r="E3215" s="5" t="s">
        <v>83</v>
      </c>
      <c r="H3215" s="9">
        <v>29.3</v>
      </c>
      <c r="I3215" s="5" t="s">
        <v>28</v>
      </c>
      <c r="J3215" s="5" t="s">
        <v>91</v>
      </c>
    </row>
    <row r="3216" spans="1:10">
      <c r="A3216" s="5" t="s">
        <v>1505</v>
      </c>
      <c r="B3216" s="6">
        <v>44970.829135752312</v>
      </c>
      <c r="C3216" s="5" t="s">
        <v>70</v>
      </c>
      <c r="D3216" s="7">
        <v>164111</v>
      </c>
      <c r="E3216" s="5" t="s">
        <v>88</v>
      </c>
      <c r="H3216" s="9">
        <v>15581.8</v>
      </c>
      <c r="I3216" s="5" t="s">
        <v>28</v>
      </c>
      <c r="J3216" s="5" t="s">
        <v>86</v>
      </c>
    </row>
    <row r="3217" spans="1:10">
      <c r="A3217" s="5" t="s">
        <v>1505</v>
      </c>
      <c r="B3217" s="6">
        <v>44970.829135752312</v>
      </c>
      <c r="C3217" s="5" t="s">
        <v>70</v>
      </c>
      <c r="D3217" s="7">
        <v>421715</v>
      </c>
      <c r="E3217" s="5" t="s">
        <v>83</v>
      </c>
      <c r="H3217" s="9">
        <v>79799.5</v>
      </c>
      <c r="I3217" s="5" t="s">
        <v>28</v>
      </c>
      <c r="J3217" s="5" t="s">
        <v>86</v>
      </c>
    </row>
    <row r="3218" spans="1:10">
      <c r="A3218" s="5" t="s">
        <v>1505</v>
      </c>
      <c r="B3218" s="6">
        <v>44970.829135752312</v>
      </c>
      <c r="C3218" s="5" t="s">
        <v>70</v>
      </c>
      <c r="D3218" s="15">
        <v>45123308612</v>
      </c>
      <c r="E3218" s="5" t="s">
        <v>83</v>
      </c>
      <c r="H3218" s="9">
        <v>477.47</v>
      </c>
      <c r="I3218" s="5" t="s">
        <v>28</v>
      </c>
      <c r="J3218" s="5" t="s">
        <v>91</v>
      </c>
    </row>
    <row r="3219" spans="1:10">
      <c r="A3219" s="5" t="s">
        <v>1505</v>
      </c>
      <c r="B3219" s="6">
        <v>44970.829135752312</v>
      </c>
      <c r="C3219" s="5" t="s">
        <v>70</v>
      </c>
      <c r="D3219" s="15">
        <v>45123308612</v>
      </c>
      <c r="E3219" s="5" t="s">
        <v>83</v>
      </c>
      <c r="H3219" s="9">
        <v>14.42</v>
      </c>
      <c r="I3219" s="5" t="s">
        <v>28</v>
      </c>
      <c r="J3219" s="5" t="s">
        <v>91</v>
      </c>
    </row>
    <row r="3220" spans="1:10">
      <c r="A3220" s="5" t="s">
        <v>1505</v>
      </c>
      <c r="B3220" s="6">
        <v>44970.829135752312</v>
      </c>
      <c r="C3220" s="5" t="s">
        <v>70</v>
      </c>
      <c r="D3220" s="15">
        <v>45123308612</v>
      </c>
      <c r="E3220" s="5" t="s">
        <v>83</v>
      </c>
      <c r="H3220" s="9">
        <v>267.67</v>
      </c>
      <c r="I3220" s="5" t="s">
        <v>28</v>
      </c>
      <c r="J3220" s="5" t="s">
        <v>91</v>
      </c>
    </row>
    <row r="3221" spans="1:10">
      <c r="A3221" s="5" t="s">
        <v>1505</v>
      </c>
      <c r="B3221" s="6">
        <v>44970.829135752312</v>
      </c>
      <c r="C3221" s="5" t="s">
        <v>70</v>
      </c>
      <c r="D3221" s="15">
        <v>45123308612</v>
      </c>
      <c r="E3221" s="5" t="s">
        <v>83</v>
      </c>
      <c r="H3221" s="9">
        <v>90.6</v>
      </c>
      <c r="I3221" s="5" t="s">
        <v>28</v>
      </c>
      <c r="J3221" s="5" t="s">
        <v>91</v>
      </c>
    </row>
    <row r="3222" spans="1:10">
      <c r="A3222" s="5" t="s">
        <v>1505</v>
      </c>
      <c r="B3222" s="6">
        <v>44970.829135752312</v>
      </c>
      <c r="C3222" s="5" t="s">
        <v>70</v>
      </c>
      <c r="D3222" s="15">
        <v>45123308612</v>
      </c>
      <c r="E3222" s="5" t="s">
        <v>83</v>
      </c>
      <c r="H3222" s="9">
        <v>299.27999999999997</v>
      </c>
      <c r="I3222" s="5" t="s">
        <v>28</v>
      </c>
      <c r="J3222" s="5" t="s">
        <v>91</v>
      </c>
    </row>
    <row r="3223" spans="1:10">
      <c r="A3223" s="5" t="s">
        <v>1505</v>
      </c>
      <c r="B3223" s="6">
        <v>44970.829135752312</v>
      </c>
      <c r="C3223" s="5" t="s">
        <v>70</v>
      </c>
      <c r="D3223" s="15">
        <v>45123308612</v>
      </c>
      <c r="E3223" s="5" t="s">
        <v>83</v>
      </c>
      <c r="H3223" s="9">
        <v>100.69</v>
      </c>
      <c r="I3223" s="5" t="s">
        <v>28</v>
      </c>
      <c r="J3223" s="5" t="s">
        <v>91</v>
      </c>
    </row>
    <row r="3224" spans="1:10">
      <c r="A3224" s="5" t="s">
        <v>1505</v>
      </c>
      <c r="B3224" s="6">
        <v>44970.829135752312</v>
      </c>
      <c r="C3224" s="5" t="s">
        <v>70</v>
      </c>
      <c r="D3224" s="15">
        <v>45123308612</v>
      </c>
      <c r="E3224" s="5" t="s">
        <v>83</v>
      </c>
      <c r="H3224" s="9">
        <v>85.17</v>
      </c>
      <c r="I3224" s="5" t="s">
        <v>28</v>
      </c>
      <c r="J3224" s="5" t="s">
        <v>91</v>
      </c>
    </row>
    <row r="3225" spans="1:10">
      <c r="A3225" s="5" t="s">
        <v>1505</v>
      </c>
      <c r="B3225" s="6">
        <v>44970.829135752312</v>
      </c>
      <c r="C3225" s="5" t="s">
        <v>70</v>
      </c>
      <c r="D3225" s="7">
        <v>173609</v>
      </c>
      <c r="E3225" s="5" t="s">
        <v>88</v>
      </c>
      <c r="H3225" s="9">
        <v>87559.2</v>
      </c>
      <c r="I3225" s="5" t="s">
        <v>28</v>
      </c>
      <c r="J3225" s="5" t="s">
        <v>87</v>
      </c>
    </row>
    <row r="3226" spans="1:10">
      <c r="A3226" s="5" t="s">
        <v>1505</v>
      </c>
      <c r="B3226" s="6">
        <v>44970.829135752312</v>
      </c>
      <c r="C3226" s="5" t="s">
        <v>70</v>
      </c>
      <c r="D3226" s="7">
        <v>38138</v>
      </c>
      <c r="E3226" s="5" t="s">
        <v>89</v>
      </c>
      <c r="H3226" s="9">
        <v>120</v>
      </c>
      <c r="I3226" s="5" t="s">
        <v>28</v>
      </c>
      <c r="J3226" s="5" t="s">
        <v>91</v>
      </c>
    </row>
    <row r="3227" spans="1:10">
      <c r="A3227" s="5" t="s">
        <v>1505</v>
      </c>
      <c r="B3227" s="6">
        <v>44970.829135752312</v>
      </c>
      <c r="C3227" s="5" t="s">
        <v>70</v>
      </c>
      <c r="D3227" s="7">
        <v>224277</v>
      </c>
      <c r="E3227" s="5" t="s">
        <v>89</v>
      </c>
      <c r="H3227" s="9">
        <v>2374.12</v>
      </c>
      <c r="I3227" s="5" t="s">
        <v>28</v>
      </c>
      <c r="J3227" s="5" t="s">
        <v>91</v>
      </c>
    </row>
    <row r="3228" spans="1:10">
      <c r="A3228" s="5" t="s">
        <v>1505</v>
      </c>
      <c r="B3228" s="6">
        <v>44970.829135752312</v>
      </c>
      <c r="C3228" s="5" t="s">
        <v>70</v>
      </c>
      <c r="D3228" s="7">
        <v>440728</v>
      </c>
      <c r="E3228" s="5" t="s">
        <v>89</v>
      </c>
      <c r="H3228" s="9">
        <v>597</v>
      </c>
      <c r="I3228" s="5" t="s">
        <v>28</v>
      </c>
      <c r="J3228" s="5" t="s">
        <v>91</v>
      </c>
    </row>
    <row r="3229" spans="1:10">
      <c r="A3229" s="5" t="s">
        <v>1505</v>
      </c>
      <c r="B3229" s="6">
        <v>44970.829135752312</v>
      </c>
      <c r="C3229" s="5" t="s">
        <v>70</v>
      </c>
      <c r="D3229" s="15">
        <v>45143542224</v>
      </c>
      <c r="E3229" s="5" t="s">
        <v>83</v>
      </c>
      <c r="H3229" s="9">
        <v>715.2</v>
      </c>
      <c r="I3229" s="5" t="s">
        <v>28</v>
      </c>
      <c r="J3229" s="5" t="s">
        <v>91</v>
      </c>
    </row>
    <row r="3230" spans="1:10">
      <c r="A3230" s="5" t="s">
        <v>1505</v>
      </c>
      <c r="B3230" s="6">
        <v>44970.829135752312</v>
      </c>
      <c r="C3230" s="5" t="s">
        <v>70</v>
      </c>
      <c r="D3230" s="15">
        <v>45113324661</v>
      </c>
      <c r="E3230" s="5" t="s">
        <v>83</v>
      </c>
      <c r="H3230" s="9">
        <v>14.83</v>
      </c>
      <c r="I3230" s="5" t="s">
        <v>28</v>
      </c>
      <c r="J3230" s="5" t="s">
        <v>91</v>
      </c>
    </row>
    <row r="3231" spans="1:10">
      <c r="A3231" s="5" t="s">
        <v>1505</v>
      </c>
      <c r="B3231" s="6">
        <v>44970.829135752312</v>
      </c>
      <c r="C3231" s="5" t="s">
        <v>70</v>
      </c>
      <c r="D3231" s="15">
        <v>12340798220</v>
      </c>
      <c r="E3231" s="5" t="s">
        <v>83</v>
      </c>
      <c r="H3231" s="9">
        <v>2134.37</v>
      </c>
      <c r="I3231" s="5" t="s">
        <v>28</v>
      </c>
      <c r="J3231" s="5" t="s">
        <v>91</v>
      </c>
    </row>
    <row r="3232" spans="1:10">
      <c r="A3232" s="5" t="s">
        <v>1505</v>
      </c>
      <c r="B3232" s="6">
        <v>44970.829135752312</v>
      </c>
      <c r="C3232" s="5" t="s">
        <v>70</v>
      </c>
      <c r="D3232" s="15">
        <v>45153170072</v>
      </c>
      <c r="E3232" s="5" t="s">
        <v>83</v>
      </c>
      <c r="H3232" s="9">
        <v>480</v>
      </c>
      <c r="I3232" s="5" t="s">
        <v>28</v>
      </c>
      <c r="J3232" s="5" t="s">
        <v>91</v>
      </c>
    </row>
    <row r="3233" spans="1:10">
      <c r="A3233" s="5" t="s">
        <v>1505</v>
      </c>
      <c r="B3233" s="6">
        <v>44970.829135752312</v>
      </c>
      <c r="C3233" s="5" t="s">
        <v>70</v>
      </c>
      <c r="D3233" s="15">
        <v>45163265451</v>
      </c>
      <c r="E3233" s="5" t="s">
        <v>83</v>
      </c>
      <c r="H3233" s="9">
        <v>480</v>
      </c>
      <c r="I3233" s="5" t="s">
        <v>28</v>
      </c>
      <c r="J3233" s="5" t="s">
        <v>91</v>
      </c>
    </row>
    <row r="3234" spans="1:10">
      <c r="A3234" s="5" t="s">
        <v>1505</v>
      </c>
      <c r="B3234" s="6">
        <v>44970.829135752312</v>
      </c>
      <c r="C3234" s="5" t="s">
        <v>70</v>
      </c>
      <c r="D3234" s="15">
        <v>45133178364</v>
      </c>
      <c r="E3234" s="5" t="s">
        <v>83</v>
      </c>
      <c r="H3234" s="9">
        <v>420.54</v>
      </c>
      <c r="I3234" s="5" t="s">
        <v>28</v>
      </c>
      <c r="J3234" s="5" t="s">
        <v>91</v>
      </c>
    </row>
    <row r="3235" spans="1:10">
      <c r="A3235" s="5" t="s">
        <v>1505</v>
      </c>
      <c r="B3235" s="6">
        <v>44970.829135752312</v>
      </c>
      <c r="C3235" s="5" t="s">
        <v>70</v>
      </c>
      <c r="D3235" s="15">
        <v>45133178421</v>
      </c>
      <c r="E3235" s="5" t="s">
        <v>83</v>
      </c>
      <c r="H3235" s="9">
        <v>1864</v>
      </c>
      <c r="I3235" s="5" t="s">
        <v>28</v>
      </c>
      <c r="J3235" s="5" t="s">
        <v>91</v>
      </c>
    </row>
    <row r="3236" spans="1:10">
      <c r="A3236" s="5" t="s">
        <v>1505</v>
      </c>
      <c r="B3236" s="6">
        <v>44970.829135752312</v>
      </c>
      <c r="C3236" s="5" t="s">
        <v>70</v>
      </c>
      <c r="D3236" s="15">
        <v>52416880997</v>
      </c>
      <c r="E3236" s="5" t="s">
        <v>83</v>
      </c>
      <c r="H3236" s="9">
        <v>1950</v>
      </c>
      <c r="I3236" s="5" t="s">
        <v>28</v>
      </c>
      <c r="J3236" s="5" t="s">
        <v>91</v>
      </c>
    </row>
    <row r="3237" spans="1:10">
      <c r="A3237" s="5" t="s">
        <v>1505</v>
      </c>
      <c r="B3237" s="6">
        <v>44970.829135752312</v>
      </c>
      <c r="C3237" s="5" t="s">
        <v>70</v>
      </c>
      <c r="D3237" s="15">
        <v>45113327519</v>
      </c>
      <c r="E3237" s="5" t="s">
        <v>83</v>
      </c>
      <c r="H3237" s="9">
        <v>197.05</v>
      </c>
      <c r="I3237" s="5" t="s">
        <v>28</v>
      </c>
      <c r="J3237" s="5" t="s">
        <v>91</v>
      </c>
    </row>
    <row r="3238" spans="1:10">
      <c r="A3238" s="5" t="s">
        <v>1505</v>
      </c>
      <c r="B3238" s="6">
        <v>44970.829135752312</v>
      </c>
      <c r="C3238" s="5" t="s">
        <v>70</v>
      </c>
      <c r="D3238" s="7">
        <v>184037</v>
      </c>
      <c r="E3238" s="5" t="s">
        <v>88</v>
      </c>
      <c r="H3238" s="9">
        <v>55632.2</v>
      </c>
      <c r="I3238" s="5" t="s">
        <v>28</v>
      </c>
      <c r="J3238" s="8" t="s">
        <v>92</v>
      </c>
    </row>
    <row r="3239" spans="1:10">
      <c r="A3239" s="5" t="s">
        <v>1505</v>
      </c>
      <c r="B3239" s="6">
        <v>44970.829135752312</v>
      </c>
      <c r="C3239" s="5" t="s">
        <v>70</v>
      </c>
      <c r="D3239" s="7">
        <v>182546</v>
      </c>
      <c r="E3239" s="5" t="s">
        <v>93</v>
      </c>
      <c r="H3239" s="9">
        <v>139.19999999999999</v>
      </c>
      <c r="I3239" s="5" t="s">
        <v>28</v>
      </c>
      <c r="J3239" s="8" t="s">
        <v>92</v>
      </c>
    </row>
    <row r="3240" spans="1:10">
      <c r="A3240" s="5" t="s">
        <v>1506</v>
      </c>
      <c r="B3240" s="6">
        <v>44970.829135752312</v>
      </c>
      <c r="C3240" s="5" t="s">
        <v>82</v>
      </c>
      <c r="D3240" s="7"/>
      <c r="E3240" s="8"/>
      <c r="F3240" s="9">
        <v>4640.8999999999996</v>
      </c>
      <c r="I3240" s="10" t="s">
        <v>9</v>
      </c>
      <c r="J3240" s="8" t="s">
        <v>102</v>
      </c>
    </row>
    <row r="3241" spans="1:10">
      <c r="A3241" s="5" t="s">
        <v>1505</v>
      </c>
      <c r="B3241" s="6">
        <v>44970.829135752312</v>
      </c>
      <c r="C3241" s="5" t="s">
        <v>70</v>
      </c>
      <c r="D3241" s="7"/>
      <c r="E3241" s="8"/>
      <c r="F3241" s="9">
        <v>7694</v>
      </c>
      <c r="I3241" s="10" t="s">
        <v>9</v>
      </c>
      <c r="J3241" s="8" t="s">
        <v>71</v>
      </c>
    </row>
    <row r="3242" spans="1:10">
      <c r="A3242" s="5" t="s">
        <v>1505</v>
      </c>
      <c r="B3242" s="6">
        <v>44970.829135752312</v>
      </c>
      <c r="C3242" s="5" t="s">
        <v>70</v>
      </c>
      <c r="D3242" s="7"/>
      <c r="E3242" s="8"/>
      <c r="F3242" s="9">
        <v>2887.2</v>
      </c>
      <c r="I3242" s="10" t="s">
        <v>9</v>
      </c>
      <c r="J3242" s="8" t="s">
        <v>97</v>
      </c>
    </row>
    <row r="3243" spans="1:10">
      <c r="A3243" s="5" t="s">
        <v>1505</v>
      </c>
      <c r="B3243" s="6">
        <v>44970.829135752312</v>
      </c>
      <c r="C3243" s="5" t="s">
        <v>70</v>
      </c>
      <c r="D3243" s="7"/>
      <c r="E3243" s="8"/>
      <c r="F3243" s="9">
        <v>25596.799999999999</v>
      </c>
      <c r="I3243" s="10" t="s">
        <v>9</v>
      </c>
      <c r="J3243" s="8" t="s">
        <v>237</v>
      </c>
    </row>
    <row r="3244" spans="1:10">
      <c r="A3244" s="5" t="s">
        <v>1505</v>
      </c>
      <c r="B3244" s="6">
        <v>44970.829135752312</v>
      </c>
      <c r="C3244" s="5" t="s">
        <v>70</v>
      </c>
      <c r="D3244" s="7"/>
      <c r="E3244" s="8"/>
      <c r="F3244" s="9">
        <v>226</v>
      </c>
      <c r="I3244" s="10" t="s">
        <v>9</v>
      </c>
      <c r="J3244" s="8" t="s">
        <v>239</v>
      </c>
    </row>
    <row r="3245" spans="1:10">
      <c r="A3245" s="5" t="s">
        <v>1505</v>
      </c>
      <c r="B3245" s="6">
        <v>44970.829135752312</v>
      </c>
      <c r="C3245" s="5" t="s">
        <v>70</v>
      </c>
      <c r="D3245" s="7"/>
      <c r="E3245" s="8"/>
      <c r="F3245" s="9">
        <v>140</v>
      </c>
      <c r="I3245" s="10" t="s">
        <v>9</v>
      </c>
      <c r="J3245" s="8" t="s">
        <v>73</v>
      </c>
    </row>
    <row r="3246" spans="1:10">
      <c r="A3246" s="5" t="s">
        <v>1505</v>
      </c>
      <c r="B3246" s="6">
        <v>44970.829135752312</v>
      </c>
      <c r="C3246" s="5" t="s">
        <v>70</v>
      </c>
      <c r="D3246" s="7"/>
      <c r="E3246" s="8"/>
      <c r="F3246" s="9">
        <v>5465</v>
      </c>
      <c r="I3246" s="10" t="s">
        <v>9</v>
      </c>
      <c r="J3246" s="8" t="s">
        <v>75</v>
      </c>
    </row>
    <row r="3247" spans="1:10">
      <c r="A3247" s="5" t="s">
        <v>1505</v>
      </c>
      <c r="B3247" s="6">
        <v>44970.829135752312</v>
      </c>
      <c r="C3247" s="5" t="s">
        <v>70</v>
      </c>
      <c r="D3247" s="7"/>
      <c r="E3247" s="8"/>
      <c r="F3247" s="9">
        <v>1431</v>
      </c>
      <c r="I3247" s="10" t="s">
        <v>9</v>
      </c>
      <c r="J3247" s="8" t="s">
        <v>99</v>
      </c>
    </row>
    <row r="3248" spans="1:10">
      <c r="A3248" s="5" t="s">
        <v>1505</v>
      </c>
      <c r="B3248" s="6">
        <v>44970.829135752312</v>
      </c>
      <c r="C3248" s="5" t="s">
        <v>70</v>
      </c>
      <c r="D3248" s="7"/>
      <c r="E3248" s="8"/>
      <c r="F3248" s="9">
        <v>2506.3000000000002</v>
      </c>
      <c r="I3248" s="10" t="s">
        <v>9</v>
      </c>
      <c r="J3248" s="8" t="s">
        <v>94</v>
      </c>
    </row>
    <row r="3249" spans="1:10">
      <c r="A3249" s="5" t="s">
        <v>1505</v>
      </c>
      <c r="B3249" s="6">
        <v>44970.829135752312</v>
      </c>
      <c r="C3249" s="5" t="s">
        <v>70</v>
      </c>
      <c r="D3249" s="7"/>
      <c r="E3249" s="8"/>
      <c r="F3249" s="9">
        <v>22947.3</v>
      </c>
      <c r="I3249" s="10" t="s">
        <v>9</v>
      </c>
      <c r="J3249" s="8" t="s">
        <v>240</v>
      </c>
    </row>
    <row r="3250" spans="1:10">
      <c r="A3250" s="5" t="s">
        <v>1505</v>
      </c>
      <c r="B3250" s="6">
        <v>44970.829135752312</v>
      </c>
      <c r="C3250" s="5" t="s">
        <v>70</v>
      </c>
      <c r="D3250" s="7"/>
      <c r="E3250" s="8"/>
      <c r="F3250" s="9">
        <v>6244.8</v>
      </c>
      <c r="I3250" s="10" t="s">
        <v>9</v>
      </c>
      <c r="J3250" s="8" t="s">
        <v>100</v>
      </c>
    </row>
    <row r="3251" spans="1:10">
      <c r="A3251" s="5" t="s">
        <v>1505</v>
      </c>
      <c r="B3251" s="6">
        <v>44970.829135752312</v>
      </c>
      <c r="C3251" s="5" t="s">
        <v>70</v>
      </c>
      <c r="D3251" s="7"/>
      <c r="E3251" s="8"/>
      <c r="F3251" s="9">
        <v>3906.9</v>
      </c>
      <c r="I3251" s="10" t="s">
        <v>9</v>
      </c>
      <c r="J3251" s="8" t="s">
        <v>76</v>
      </c>
    </row>
    <row r="3252" spans="1:10">
      <c r="A3252" s="5" t="s">
        <v>1505</v>
      </c>
      <c r="B3252" s="6">
        <v>44970.829135752312</v>
      </c>
      <c r="C3252" s="5" t="s">
        <v>70</v>
      </c>
      <c r="D3252" s="7"/>
      <c r="E3252" s="8"/>
      <c r="F3252" s="9">
        <v>4235.2</v>
      </c>
      <c r="I3252" s="10" t="s">
        <v>9</v>
      </c>
      <c r="J3252" s="8" t="s">
        <v>101</v>
      </c>
    </row>
    <row r="3253" spans="1:10">
      <c r="A3253" s="5" t="s">
        <v>1505</v>
      </c>
      <c r="B3253" s="6">
        <v>44970.829135752312</v>
      </c>
      <c r="C3253" s="5" t="s">
        <v>70</v>
      </c>
      <c r="D3253" s="7"/>
      <c r="E3253" s="8"/>
      <c r="F3253" s="9">
        <v>5276.2</v>
      </c>
      <c r="I3253" s="10" t="s">
        <v>9</v>
      </c>
      <c r="J3253" s="8" t="s">
        <v>77</v>
      </c>
    </row>
    <row r="3254" spans="1:10">
      <c r="A3254" s="5" t="s">
        <v>1505</v>
      </c>
      <c r="B3254" s="6">
        <v>44970.829135752312</v>
      </c>
      <c r="C3254" s="5" t="s">
        <v>70</v>
      </c>
      <c r="D3254" s="7"/>
      <c r="E3254" s="8"/>
      <c r="F3254" s="9">
        <v>15758.4</v>
      </c>
      <c r="I3254" s="10" t="s">
        <v>9</v>
      </c>
      <c r="J3254" s="8" t="s">
        <v>103</v>
      </c>
    </row>
    <row r="3255" spans="1:10">
      <c r="A3255" s="5" t="s">
        <v>1505</v>
      </c>
      <c r="B3255" s="6">
        <v>44970.829135752312</v>
      </c>
      <c r="C3255" s="5" t="s">
        <v>70</v>
      </c>
      <c r="D3255" s="7"/>
      <c r="E3255" s="8"/>
      <c r="F3255" s="9">
        <v>23741.200000000001</v>
      </c>
      <c r="I3255" s="10" t="s">
        <v>9</v>
      </c>
      <c r="J3255" s="8" t="s">
        <v>104</v>
      </c>
    </row>
    <row r="3256" spans="1:10">
      <c r="A3256" s="5" t="s">
        <v>1505</v>
      </c>
      <c r="B3256" s="6">
        <v>44970.829135752312</v>
      </c>
      <c r="C3256" s="5" t="s">
        <v>70</v>
      </c>
      <c r="D3256" s="7"/>
      <c r="E3256" s="8"/>
      <c r="F3256" s="9">
        <v>1850.7</v>
      </c>
      <c r="I3256" s="10" t="s">
        <v>9</v>
      </c>
      <c r="J3256" s="8" t="s">
        <v>385</v>
      </c>
    </row>
    <row r="3257" spans="1:10">
      <c r="A3257" s="11" t="s">
        <v>22</v>
      </c>
      <c r="B3257" s="3"/>
      <c r="C3257" s="3"/>
      <c r="D3257" s="19">
        <f>140621.52+208.8</f>
        <v>140830.31999999998</v>
      </c>
      <c r="E3257" s="8"/>
      <c r="F3257" s="37">
        <f>SUM(F3186:G3256)</f>
        <v>140830.32</v>
      </c>
      <c r="H3257" s="9"/>
      <c r="I3257" s="10"/>
      <c r="J3257" s="5"/>
    </row>
    <row r="3258" spans="1:10">
      <c r="A3258" s="13" t="s">
        <v>23</v>
      </c>
      <c r="B3258" s="13" t="s">
        <v>24</v>
      </c>
      <c r="C3258" s="13" t="s">
        <v>25</v>
      </c>
      <c r="D3258" s="7"/>
      <c r="E3258" s="8"/>
      <c r="H3258" s="9"/>
      <c r="I3258" s="10"/>
      <c r="J3258" s="5"/>
    </row>
    <row r="3259" spans="1:10" ht="15.75">
      <c r="D3259" s="14">
        <v>112774130</v>
      </c>
    </row>
    <row r="3260" spans="1:10" ht="15.75">
      <c r="D3260" s="14">
        <v>112774186</v>
      </c>
    </row>
    <row r="3262" spans="1:10">
      <c r="A3262" s="1" t="s">
        <v>0</v>
      </c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1:10">
      <c r="A3263" s="3" t="s">
        <v>1535</v>
      </c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1:10">
      <c r="A3264" s="95" t="s">
        <v>0</v>
      </c>
      <c r="B3264" s="95" t="s">
        <v>2</v>
      </c>
      <c r="C3264" s="95" t="s">
        <v>3</v>
      </c>
      <c r="D3264" s="95" t="s">
        <v>4</v>
      </c>
      <c r="E3264" s="95" t="s">
        <v>5</v>
      </c>
      <c r="F3264" s="97" t="s">
        <v>6</v>
      </c>
      <c r="G3264" s="98"/>
      <c r="H3264" s="99"/>
      <c r="I3264" s="95" t="s">
        <v>7</v>
      </c>
      <c r="J3264" s="95" t="s">
        <v>8</v>
      </c>
    </row>
    <row r="3265" spans="1:10">
      <c r="A3265" s="96"/>
      <c r="B3265" s="96"/>
      <c r="C3265" s="96"/>
      <c r="D3265" s="96"/>
      <c r="E3265" s="96"/>
      <c r="F3265" s="4" t="s">
        <v>9</v>
      </c>
      <c r="G3265" s="4" t="s">
        <v>10</v>
      </c>
      <c r="H3265" s="4" t="s">
        <v>11</v>
      </c>
      <c r="I3265" s="96"/>
      <c r="J3265" s="96"/>
    </row>
    <row r="3266" spans="1:10">
      <c r="A3266" s="5" t="s">
        <v>1545</v>
      </c>
      <c r="B3266" s="6">
        <v>44971.389738819445</v>
      </c>
      <c r="C3266" s="5" t="s">
        <v>70</v>
      </c>
      <c r="D3266" s="10"/>
      <c r="E3266" s="8"/>
      <c r="F3266" s="9">
        <v>40505.5</v>
      </c>
      <c r="I3266" s="10" t="s">
        <v>9</v>
      </c>
      <c r="J3266" s="8" t="s">
        <v>446</v>
      </c>
    </row>
    <row r="3267" spans="1:10">
      <c r="A3267" s="5" t="s">
        <v>1545</v>
      </c>
      <c r="B3267" s="6">
        <v>44971.389738819445</v>
      </c>
      <c r="C3267" s="5" t="s">
        <v>70</v>
      </c>
      <c r="D3267" s="10"/>
      <c r="E3267" s="8"/>
      <c r="F3267" s="9">
        <v>127.2</v>
      </c>
      <c r="I3267" s="10" t="s">
        <v>9</v>
      </c>
      <c r="J3267" s="5" t="s">
        <v>96</v>
      </c>
    </row>
    <row r="3268" spans="1:10">
      <c r="A3268" s="5" t="s">
        <v>1545</v>
      </c>
      <c r="B3268" s="6">
        <v>44971.389738819445</v>
      </c>
      <c r="C3268" s="5" t="s">
        <v>70</v>
      </c>
      <c r="D3268" s="10"/>
      <c r="E3268" s="8"/>
      <c r="F3268" s="9">
        <v>7018.9</v>
      </c>
      <c r="I3268" s="10" t="s">
        <v>9</v>
      </c>
      <c r="J3268" s="5" t="s">
        <v>98</v>
      </c>
    </row>
    <row r="3269" spans="1:10">
      <c r="A3269" s="5" t="s">
        <v>1545</v>
      </c>
      <c r="B3269" s="6">
        <v>44971.389738819445</v>
      </c>
      <c r="C3269" s="5" t="s">
        <v>70</v>
      </c>
      <c r="D3269" s="10"/>
      <c r="E3269" s="8"/>
      <c r="F3269" s="9">
        <v>6100</v>
      </c>
      <c r="I3269" s="10" t="s">
        <v>9</v>
      </c>
      <c r="J3269" s="8" t="s">
        <v>74</v>
      </c>
    </row>
    <row r="3270" spans="1:10">
      <c r="A3270" s="11" t="s">
        <v>22</v>
      </c>
      <c r="B3270" s="3"/>
      <c r="C3270" s="3"/>
      <c r="D3270" s="19">
        <f>52359.6+1392</f>
        <v>53751.6</v>
      </c>
      <c r="E3270" s="8"/>
      <c r="F3270" s="37">
        <f>SUM(F3266:G3269)</f>
        <v>53751.6</v>
      </c>
      <c r="H3270" s="9"/>
      <c r="I3270" s="10"/>
      <c r="J3270" s="5"/>
    </row>
    <row r="3271" spans="1:10">
      <c r="A3271" s="13" t="s">
        <v>23</v>
      </c>
      <c r="B3271" s="13" t="s">
        <v>24</v>
      </c>
      <c r="C3271" s="13" t="s">
        <v>25</v>
      </c>
      <c r="D3271" s="7"/>
      <c r="E3271" s="8"/>
      <c r="H3271" s="9"/>
      <c r="I3271" s="10"/>
      <c r="J3271" s="5"/>
    </row>
    <row r="3272" spans="1:10" ht="15.75">
      <c r="A3272" s="5"/>
      <c r="B3272" s="6"/>
      <c r="C3272" s="5"/>
      <c r="D3272" s="14">
        <v>112774132</v>
      </c>
      <c r="E3272" s="8"/>
      <c r="H3272" s="9"/>
      <c r="I3272" s="10"/>
      <c r="J3272" s="5"/>
    </row>
    <row r="3273" spans="1:10" ht="15.75">
      <c r="A3273" s="5"/>
      <c r="B3273" s="6"/>
      <c r="C3273" s="5"/>
      <c r="D3273" s="14">
        <v>112774187</v>
      </c>
      <c r="E3273" s="8"/>
      <c r="H3273" s="9"/>
      <c r="I3273" s="10"/>
      <c r="J3273" s="5"/>
    </row>
    <row r="3274" spans="1:10">
      <c r="A3274" s="5"/>
      <c r="B3274" s="6"/>
      <c r="C3274" s="5"/>
      <c r="D3274" s="7"/>
      <c r="E3274" s="8"/>
      <c r="H3274" s="9"/>
      <c r="I3274" s="10"/>
      <c r="J3274" s="5"/>
    </row>
    <row r="3275" spans="1:10">
      <c r="A3275" s="5" t="s">
        <v>1543</v>
      </c>
      <c r="B3275" s="6">
        <v>44971.839459097224</v>
      </c>
      <c r="C3275" s="5" t="s">
        <v>70</v>
      </c>
      <c r="D3275" s="7"/>
      <c r="E3275" s="8"/>
      <c r="G3275" s="9">
        <v>467.43</v>
      </c>
      <c r="I3275" s="10" t="s">
        <v>10</v>
      </c>
      <c r="J3275" s="8" t="s">
        <v>97</v>
      </c>
    </row>
    <row r="3276" spans="1:10">
      <c r="A3276" s="5" t="s">
        <v>1543</v>
      </c>
      <c r="B3276" s="6">
        <v>44971.839459097224</v>
      </c>
      <c r="C3276" s="5" t="s">
        <v>70</v>
      </c>
      <c r="D3276" s="7"/>
      <c r="E3276" s="8"/>
      <c r="G3276" s="9">
        <v>32427.71</v>
      </c>
      <c r="I3276" s="10" t="s">
        <v>10</v>
      </c>
      <c r="J3276" s="5" t="s">
        <v>80</v>
      </c>
    </row>
    <row r="3277" spans="1:10">
      <c r="A3277" s="5" t="s">
        <v>1543</v>
      </c>
      <c r="B3277" s="6">
        <v>44971.839459097224</v>
      </c>
      <c r="C3277" s="5" t="s">
        <v>70</v>
      </c>
      <c r="D3277" s="7"/>
      <c r="E3277" s="8"/>
      <c r="G3277" s="9">
        <v>4004.4</v>
      </c>
      <c r="I3277" s="10" t="s">
        <v>10</v>
      </c>
      <c r="J3277" s="8" t="s">
        <v>239</v>
      </c>
    </row>
    <row r="3278" spans="1:10">
      <c r="A3278" s="5" t="s">
        <v>1543</v>
      </c>
      <c r="B3278" s="6">
        <v>44971.839459097224</v>
      </c>
      <c r="C3278" s="5" t="s">
        <v>70</v>
      </c>
      <c r="D3278" s="7"/>
      <c r="E3278" s="8"/>
      <c r="G3278" s="9">
        <v>1579</v>
      </c>
      <c r="I3278" s="10" t="s">
        <v>10</v>
      </c>
      <c r="J3278" s="8" t="s">
        <v>73</v>
      </c>
    </row>
    <row r="3279" spans="1:10">
      <c r="A3279" s="5" t="s">
        <v>1544</v>
      </c>
      <c r="B3279" s="6">
        <v>44971.839459097224</v>
      </c>
      <c r="C3279" s="5" t="s">
        <v>82</v>
      </c>
      <c r="D3279" s="15">
        <v>45153176311</v>
      </c>
      <c r="E3279" s="5" t="s">
        <v>83</v>
      </c>
      <c r="H3279" s="9">
        <v>49.49</v>
      </c>
      <c r="I3279" s="5" t="s">
        <v>28</v>
      </c>
      <c r="J3279" s="5" t="s">
        <v>91</v>
      </c>
    </row>
    <row r="3280" spans="1:10">
      <c r="A3280" s="5" t="s">
        <v>1543</v>
      </c>
      <c r="B3280" s="6">
        <v>44971.839459097224</v>
      </c>
      <c r="C3280" s="5" t="s">
        <v>70</v>
      </c>
      <c r="D3280" s="15">
        <v>45173239858</v>
      </c>
      <c r="E3280" s="5" t="s">
        <v>83</v>
      </c>
      <c r="H3280" s="9">
        <v>18.8</v>
      </c>
      <c r="I3280" s="5" t="s">
        <v>28</v>
      </c>
      <c r="J3280" s="5" t="s">
        <v>91</v>
      </c>
    </row>
    <row r="3281" spans="1:10">
      <c r="A3281" s="5" t="s">
        <v>1543</v>
      </c>
      <c r="B3281" s="6">
        <v>44971.839459097224</v>
      </c>
      <c r="C3281" s="5" t="s">
        <v>70</v>
      </c>
      <c r="D3281" s="15">
        <v>45153173745</v>
      </c>
      <c r="E3281" s="5" t="s">
        <v>83</v>
      </c>
      <c r="H3281" s="9">
        <v>172.44</v>
      </c>
      <c r="I3281" s="5" t="s">
        <v>28</v>
      </c>
      <c r="J3281" s="5" t="s">
        <v>91</v>
      </c>
    </row>
    <row r="3282" spans="1:10">
      <c r="A3282" s="5" t="s">
        <v>1543</v>
      </c>
      <c r="B3282" s="6">
        <v>44971.839459097224</v>
      </c>
      <c r="C3282" s="5" t="s">
        <v>70</v>
      </c>
      <c r="D3282" s="7">
        <v>303234</v>
      </c>
      <c r="E3282" s="5" t="s">
        <v>89</v>
      </c>
      <c r="H3282" s="9">
        <v>214.44</v>
      </c>
      <c r="I3282" s="5" t="s">
        <v>28</v>
      </c>
      <c r="J3282" s="5" t="s">
        <v>91</v>
      </c>
    </row>
    <row r="3283" spans="1:10">
      <c r="A3283" s="5" t="s">
        <v>1543</v>
      </c>
      <c r="B3283" s="6">
        <v>44971.839459097224</v>
      </c>
      <c r="C3283" s="5" t="s">
        <v>70</v>
      </c>
      <c r="D3283" s="15">
        <v>45133178887</v>
      </c>
      <c r="E3283" s="5" t="s">
        <v>83</v>
      </c>
      <c r="H3283" s="9">
        <v>2100</v>
      </c>
      <c r="I3283" s="5" t="s">
        <v>28</v>
      </c>
      <c r="J3283" s="5" t="s">
        <v>80</v>
      </c>
    </row>
    <row r="3284" spans="1:10">
      <c r="A3284" s="5" t="s">
        <v>1543</v>
      </c>
      <c r="B3284" s="6">
        <v>44971.839459097224</v>
      </c>
      <c r="C3284" s="5" t="s">
        <v>70</v>
      </c>
      <c r="D3284" s="15">
        <v>45143546724</v>
      </c>
      <c r="E3284" s="5" t="s">
        <v>83</v>
      </c>
      <c r="H3284" s="9">
        <v>46915.05</v>
      </c>
      <c r="I3284" s="5" t="s">
        <v>28</v>
      </c>
      <c r="J3284" s="5" t="s">
        <v>80</v>
      </c>
    </row>
    <row r="3285" spans="1:10">
      <c r="A3285" s="5" t="s">
        <v>1543</v>
      </c>
      <c r="B3285" s="6">
        <v>44971.839459097224</v>
      </c>
      <c r="C3285" s="5" t="s">
        <v>70</v>
      </c>
      <c r="D3285" s="7">
        <v>308049</v>
      </c>
      <c r="E3285" s="5" t="s">
        <v>89</v>
      </c>
      <c r="H3285" s="9">
        <v>1500</v>
      </c>
      <c r="I3285" s="5" t="s">
        <v>28</v>
      </c>
      <c r="J3285" s="5" t="s">
        <v>87</v>
      </c>
    </row>
    <row r="3286" spans="1:10">
      <c r="A3286" s="5" t="s">
        <v>1543</v>
      </c>
      <c r="B3286" s="6">
        <v>44971.839459097224</v>
      </c>
      <c r="C3286" s="5" t="s">
        <v>70</v>
      </c>
      <c r="D3286" s="15">
        <v>45133181611</v>
      </c>
      <c r="E3286" s="5" t="s">
        <v>83</v>
      </c>
      <c r="H3286" s="9">
        <v>295.08</v>
      </c>
      <c r="I3286" s="5" t="s">
        <v>28</v>
      </c>
      <c r="J3286" s="5" t="s">
        <v>80</v>
      </c>
    </row>
    <row r="3287" spans="1:10">
      <c r="A3287" s="5" t="s">
        <v>1543</v>
      </c>
      <c r="B3287" s="6">
        <v>44971.839459097224</v>
      </c>
      <c r="C3287" s="5" t="s">
        <v>70</v>
      </c>
      <c r="D3287" s="15">
        <v>45173241945</v>
      </c>
      <c r="E3287" s="5" t="s">
        <v>83</v>
      </c>
      <c r="H3287" s="9">
        <v>4800</v>
      </c>
      <c r="I3287" s="5" t="s">
        <v>28</v>
      </c>
      <c r="J3287" s="5" t="s">
        <v>80</v>
      </c>
    </row>
    <row r="3288" spans="1:10">
      <c r="A3288" s="5" t="s">
        <v>1543</v>
      </c>
      <c r="B3288" s="6">
        <v>44971.839459097224</v>
      </c>
      <c r="C3288" s="5" t="s">
        <v>70</v>
      </c>
      <c r="D3288" s="15">
        <v>51117597459</v>
      </c>
      <c r="E3288" s="5" t="s">
        <v>83</v>
      </c>
      <c r="H3288" s="9">
        <v>4280</v>
      </c>
      <c r="I3288" s="5" t="s">
        <v>28</v>
      </c>
      <c r="J3288" s="5" t="s">
        <v>80</v>
      </c>
    </row>
    <row r="3289" spans="1:10">
      <c r="A3289" s="5" t="s">
        <v>1543</v>
      </c>
      <c r="B3289" s="6">
        <v>44971.839459097224</v>
      </c>
      <c r="C3289" s="5" t="s">
        <v>70</v>
      </c>
      <c r="D3289" s="15">
        <v>51117597435</v>
      </c>
      <c r="E3289" s="5" t="s">
        <v>83</v>
      </c>
      <c r="H3289" s="9">
        <v>9052.9699999999993</v>
      </c>
      <c r="I3289" s="5" t="s">
        <v>28</v>
      </c>
      <c r="J3289" s="5" t="s">
        <v>80</v>
      </c>
    </row>
    <row r="3290" spans="1:10">
      <c r="A3290" s="5" t="s">
        <v>1543</v>
      </c>
      <c r="B3290" s="6">
        <v>44971.839459097224</v>
      </c>
      <c r="C3290" s="5" t="s">
        <v>70</v>
      </c>
      <c r="D3290" s="15">
        <v>45163266184</v>
      </c>
      <c r="E3290" s="5" t="s">
        <v>83</v>
      </c>
      <c r="H3290" s="9">
        <v>145.43</v>
      </c>
      <c r="I3290" s="5" t="s">
        <v>28</v>
      </c>
      <c r="J3290" s="5" t="s">
        <v>91</v>
      </c>
    </row>
    <row r="3291" spans="1:10">
      <c r="A3291" s="5" t="s">
        <v>1543</v>
      </c>
      <c r="B3291" s="6">
        <v>44971.839459097224</v>
      </c>
      <c r="C3291" s="5" t="s">
        <v>70</v>
      </c>
      <c r="D3291" s="15">
        <v>45123314706</v>
      </c>
      <c r="E3291" s="5" t="s">
        <v>83</v>
      </c>
      <c r="H3291" s="9">
        <v>494.68</v>
      </c>
      <c r="I3291" s="5" t="s">
        <v>28</v>
      </c>
      <c r="J3291" s="5" t="s">
        <v>91</v>
      </c>
    </row>
    <row r="3292" spans="1:10">
      <c r="A3292" s="5" t="s">
        <v>1543</v>
      </c>
      <c r="B3292" s="6">
        <v>44971.839459097224</v>
      </c>
      <c r="C3292" s="5" t="s">
        <v>70</v>
      </c>
      <c r="D3292" s="15">
        <v>45163270031</v>
      </c>
      <c r="E3292" s="5" t="s">
        <v>83</v>
      </c>
      <c r="H3292" s="9">
        <v>490</v>
      </c>
      <c r="I3292" s="5" t="s">
        <v>28</v>
      </c>
      <c r="J3292" s="5" t="s">
        <v>91</v>
      </c>
    </row>
    <row r="3293" spans="1:10">
      <c r="A3293" s="5" t="s">
        <v>1543</v>
      </c>
      <c r="B3293" s="6">
        <v>44971.839459097224</v>
      </c>
      <c r="C3293" s="5" t="s">
        <v>70</v>
      </c>
      <c r="D3293" s="15">
        <v>45143549090</v>
      </c>
      <c r="E3293" s="5" t="s">
        <v>83</v>
      </c>
      <c r="H3293" s="9">
        <v>110.58</v>
      </c>
      <c r="I3293" s="5" t="s">
        <v>28</v>
      </c>
      <c r="J3293" s="5" t="s">
        <v>91</v>
      </c>
    </row>
    <row r="3294" spans="1:10">
      <c r="A3294" s="5" t="s">
        <v>1543</v>
      </c>
      <c r="B3294" s="6">
        <v>44971.839459097224</v>
      </c>
      <c r="C3294" s="5" t="s">
        <v>70</v>
      </c>
      <c r="D3294" s="15">
        <v>45163270567</v>
      </c>
      <c r="E3294" s="5" t="s">
        <v>83</v>
      </c>
      <c r="H3294" s="9">
        <v>367.47</v>
      </c>
      <c r="I3294" s="5" t="s">
        <v>28</v>
      </c>
      <c r="J3294" s="5" t="s">
        <v>91</v>
      </c>
    </row>
    <row r="3295" spans="1:10">
      <c r="A3295" s="5" t="s">
        <v>1543</v>
      </c>
      <c r="B3295" s="6">
        <v>44971.839459097224</v>
      </c>
      <c r="C3295" s="5" t="s">
        <v>70</v>
      </c>
      <c r="D3295" s="15">
        <v>45123315928</v>
      </c>
      <c r="E3295" s="5" t="s">
        <v>83</v>
      </c>
      <c r="H3295" s="9">
        <v>329</v>
      </c>
      <c r="I3295" s="5" t="s">
        <v>28</v>
      </c>
      <c r="J3295" s="5" t="s">
        <v>91</v>
      </c>
    </row>
    <row r="3296" spans="1:10">
      <c r="A3296" s="5" t="s">
        <v>1543</v>
      </c>
      <c r="B3296" s="6">
        <v>44971.839459097224</v>
      </c>
      <c r="C3296" s="5" t="s">
        <v>70</v>
      </c>
      <c r="D3296" s="15">
        <v>45113332675</v>
      </c>
      <c r="E3296" s="5" t="s">
        <v>83</v>
      </c>
      <c r="H3296" s="9">
        <v>374.4</v>
      </c>
      <c r="I3296" s="5" t="s">
        <v>28</v>
      </c>
      <c r="J3296" s="5" t="s">
        <v>91</v>
      </c>
    </row>
    <row r="3297" spans="1:10">
      <c r="A3297" s="5" t="s">
        <v>1543</v>
      </c>
      <c r="B3297" s="6">
        <v>44971.839459097224</v>
      </c>
      <c r="C3297" s="5" t="s">
        <v>70</v>
      </c>
      <c r="D3297" s="15">
        <v>45113332845</v>
      </c>
      <c r="E3297" s="5" t="s">
        <v>83</v>
      </c>
      <c r="H3297" s="9">
        <v>721.2</v>
      </c>
      <c r="I3297" s="5" t="s">
        <v>28</v>
      </c>
      <c r="J3297" s="5" t="s">
        <v>91</v>
      </c>
    </row>
    <row r="3298" spans="1:10">
      <c r="A3298" s="5" t="s">
        <v>1543</v>
      </c>
      <c r="B3298" s="6">
        <v>44971.839459097224</v>
      </c>
      <c r="C3298" s="5" t="s">
        <v>70</v>
      </c>
      <c r="D3298" s="15">
        <v>52216986933</v>
      </c>
      <c r="E3298" s="5" t="s">
        <v>83</v>
      </c>
      <c r="H3298" s="9">
        <v>3360</v>
      </c>
      <c r="I3298" s="5" t="s">
        <v>28</v>
      </c>
      <c r="J3298" s="5" t="s">
        <v>91</v>
      </c>
    </row>
    <row r="3299" spans="1:10">
      <c r="A3299" s="5" t="s">
        <v>1543</v>
      </c>
      <c r="B3299" s="6">
        <v>44971.839459097224</v>
      </c>
      <c r="C3299" s="5" t="s">
        <v>70</v>
      </c>
      <c r="D3299" s="7">
        <v>298568</v>
      </c>
      <c r="E3299" s="5" t="s">
        <v>89</v>
      </c>
      <c r="H3299" s="9">
        <v>536</v>
      </c>
      <c r="I3299" s="5" t="s">
        <v>28</v>
      </c>
      <c r="J3299" s="5" t="s">
        <v>91</v>
      </c>
    </row>
    <row r="3300" spans="1:10">
      <c r="A3300" s="5" t="s">
        <v>1543</v>
      </c>
      <c r="B3300" s="6">
        <v>44971.839459097224</v>
      </c>
      <c r="C3300" s="5" t="s">
        <v>70</v>
      </c>
      <c r="D3300" s="7">
        <v>465866</v>
      </c>
      <c r="E3300" s="5" t="s">
        <v>83</v>
      </c>
      <c r="H3300" s="9">
        <v>23835</v>
      </c>
      <c r="I3300" s="5" t="s">
        <v>28</v>
      </c>
      <c r="J3300" s="8" t="s">
        <v>92</v>
      </c>
    </row>
    <row r="3301" spans="1:10">
      <c r="A3301" s="5" t="s">
        <v>1543</v>
      </c>
      <c r="B3301" s="6">
        <v>44971.839459097224</v>
      </c>
      <c r="C3301" s="5" t="s">
        <v>70</v>
      </c>
      <c r="D3301" s="7">
        <v>170657</v>
      </c>
      <c r="E3301" s="5" t="s">
        <v>88</v>
      </c>
      <c r="H3301" s="9">
        <v>10352.200000000001</v>
      </c>
      <c r="I3301" s="5" t="s">
        <v>28</v>
      </c>
      <c r="J3301" s="5" t="s">
        <v>87</v>
      </c>
    </row>
    <row r="3302" spans="1:10">
      <c r="A3302" s="5" t="s">
        <v>1543</v>
      </c>
      <c r="B3302" s="6">
        <v>44971.839459097224</v>
      </c>
      <c r="C3302" s="5" t="s">
        <v>70</v>
      </c>
      <c r="D3302" s="7">
        <v>170101</v>
      </c>
      <c r="E3302" s="5" t="s">
        <v>88</v>
      </c>
      <c r="H3302" s="9">
        <v>26792.400000000001</v>
      </c>
      <c r="I3302" s="5" t="s">
        <v>28</v>
      </c>
      <c r="J3302" s="5" t="s">
        <v>86</v>
      </c>
    </row>
    <row r="3303" spans="1:10">
      <c r="A3303" s="5" t="s">
        <v>1543</v>
      </c>
      <c r="B3303" s="6">
        <v>44971.839459097224</v>
      </c>
      <c r="C3303" s="5" t="s">
        <v>70</v>
      </c>
      <c r="D3303" s="7"/>
      <c r="E3303" s="8"/>
      <c r="F3303" s="9">
        <v>16463.400000000001</v>
      </c>
      <c r="I3303" s="10" t="s">
        <v>9</v>
      </c>
      <c r="J3303" s="8" t="s">
        <v>236</v>
      </c>
    </row>
    <row r="3304" spans="1:10">
      <c r="A3304" s="5" t="s">
        <v>1543</v>
      </c>
      <c r="B3304" s="6">
        <v>44971.839459097224</v>
      </c>
      <c r="C3304" s="5" t="s">
        <v>70</v>
      </c>
      <c r="D3304" s="7"/>
      <c r="E3304" s="8"/>
      <c r="F3304" s="9">
        <v>44395.7</v>
      </c>
      <c r="I3304" s="10" t="s">
        <v>9</v>
      </c>
      <c r="J3304" s="5" t="s">
        <v>72</v>
      </c>
    </row>
    <row r="3305" spans="1:10">
      <c r="A3305" s="5" t="s">
        <v>1543</v>
      </c>
      <c r="B3305" s="6">
        <v>44971.839459097224</v>
      </c>
      <c r="C3305" s="5" t="s">
        <v>70</v>
      </c>
      <c r="D3305" s="7"/>
      <c r="E3305" s="8"/>
      <c r="F3305" s="9">
        <v>4879</v>
      </c>
      <c r="I3305" s="10" t="s">
        <v>9</v>
      </c>
      <c r="J3305" s="8" t="s">
        <v>97</v>
      </c>
    </row>
    <row r="3306" spans="1:10">
      <c r="A3306" s="5" t="s">
        <v>1543</v>
      </c>
      <c r="B3306" s="6">
        <v>44971.839459097224</v>
      </c>
      <c r="C3306" s="5" t="s">
        <v>70</v>
      </c>
      <c r="D3306" s="7"/>
      <c r="E3306" s="8"/>
      <c r="F3306" s="9">
        <v>3139.5</v>
      </c>
      <c r="I3306" s="10" t="s">
        <v>9</v>
      </c>
      <c r="J3306" s="5" t="s">
        <v>98</v>
      </c>
    </row>
    <row r="3307" spans="1:10">
      <c r="A3307" s="5" t="s">
        <v>1543</v>
      </c>
      <c r="B3307" s="6">
        <v>44971.839459097224</v>
      </c>
      <c r="C3307" s="5" t="s">
        <v>70</v>
      </c>
      <c r="D3307" s="7"/>
      <c r="E3307" s="8"/>
      <c r="F3307" s="9">
        <v>35182.5</v>
      </c>
      <c r="I3307" s="10" t="s">
        <v>9</v>
      </c>
      <c r="J3307" s="8" t="s">
        <v>237</v>
      </c>
    </row>
    <row r="3308" spans="1:10">
      <c r="A3308" s="5" t="s">
        <v>1543</v>
      </c>
      <c r="B3308" s="6">
        <v>44971.839459097224</v>
      </c>
      <c r="C3308" s="5" t="s">
        <v>70</v>
      </c>
      <c r="D3308" s="7"/>
      <c r="E3308" s="8"/>
      <c r="F3308" s="9">
        <v>7769</v>
      </c>
      <c r="I3308" s="10" t="s">
        <v>9</v>
      </c>
      <c r="J3308" s="5" t="s">
        <v>80</v>
      </c>
    </row>
    <row r="3309" spans="1:10">
      <c r="A3309" s="5" t="s">
        <v>1543</v>
      </c>
      <c r="B3309" s="6">
        <v>44971.839459097224</v>
      </c>
      <c r="C3309" s="5" t="s">
        <v>70</v>
      </c>
      <c r="D3309" s="7"/>
      <c r="E3309" s="8"/>
      <c r="F3309" s="9">
        <v>3670</v>
      </c>
      <c r="I3309" s="10" t="s">
        <v>9</v>
      </c>
      <c r="J3309" s="8" t="s">
        <v>239</v>
      </c>
    </row>
    <row r="3310" spans="1:10">
      <c r="A3310" s="5" t="s">
        <v>1543</v>
      </c>
      <c r="B3310" s="6">
        <v>44971.839459097224</v>
      </c>
      <c r="C3310" s="5" t="s">
        <v>70</v>
      </c>
      <c r="D3310" s="7"/>
      <c r="E3310" s="8"/>
      <c r="F3310" s="9">
        <v>360</v>
      </c>
      <c r="I3310" s="10" t="s">
        <v>9</v>
      </c>
      <c r="J3310" s="8" t="s">
        <v>73</v>
      </c>
    </row>
    <row r="3311" spans="1:10">
      <c r="A3311" s="5" t="s">
        <v>1543</v>
      </c>
      <c r="B3311" s="6">
        <v>44971.839459097224</v>
      </c>
      <c r="C3311" s="5" t="s">
        <v>70</v>
      </c>
      <c r="D3311" s="7"/>
      <c r="E3311" s="8"/>
      <c r="F3311" s="9">
        <v>5313.2</v>
      </c>
      <c r="I3311" s="10" t="s">
        <v>9</v>
      </c>
      <c r="J3311" s="8" t="s">
        <v>74</v>
      </c>
    </row>
    <row r="3312" spans="1:10">
      <c r="A3312" s="5" t="s">
        <v>1543</v>
      </c>
      <c r="B3312" s="6">
        <v>44971.839459097224</v>
      </c>
      <c r="C3312" s="5" t="s">
        <v>70</v>
      </c>
      <c r="D3312" s="7"/>
      <c r="E3312" s="8"/>
      <c r="F3312" s="9">
        <v>6270.4</v>
      </c>
      <c r="I3312" s="10" t="s">
        <v>9</v>
      </c>
      <c r="J3312" s="8" t="s">
        <v>75</v>
      </c>
    </row>
    <row r="3313" spans="1:10">
      <c r="A3313" s="5" t="s">
        <v>1543</v>
      </c>
      <c r="B3313" s="6">
        <v>44971.839459097224</v>
      </c>
      <c r="C3313" s="5" t="s">
        <v>70</v>
      </c>
      <c r="D3313" s="7"/>
      <c r="E3313" s="8"/>
      <c r="F3313" s="9">
        <v>21632.6</v>
      </c>
      <c r="I3313" s="10" t="s">
        <v>9</v>
      </c>
      <c r="J3313" s="8" t="s">
        <v>99</v>
      </c>
    </row>
    <row r="3314" spans="1:10">
      <c r="A3314" s="5" t="s">
        <v>1543</v>
      </c>
      <c r="B3314" s="6">
        <v>44971.839459097224</v>
      </c>
      <c r="C3314" s="5" t="s">
        <v>70</v>
      </c>
      <c r="D3314" s="7"/>
      <c r="E3314" s="8"/>
      <c r="F3314" s="9">
        <v>4546.6000000000004</v>
      </c>
      <c r="I3314" s="10" t="s">
        <v>9</v>
      </c>
      <c r="J3314" s="8" t="s">
        <v>94</v>
      </c>
    </row>
    <row r="3315" spans="1:10">
      <c r="A3315" s="5" t="s">
        <v>1543</v>
      </c>
      <c r="B3315" s="6">
        <v>44971.839459097224</v>
      </c>
      <c r="C3315" s="5" t="s">
        <v>70</v>
      </c>
      <c r="D3315" s="7"/>
      <c r="E3315" s="8"/>
      <c r="F3315" s="9">
        <v>29044.3</v>
      </c>
      <c r="I3315" s="10" t="s">
        <v>9</v>
      </c>
      <c r="J3315" s="8" t="s">
        <v>240</v>
      </c>
    </row>
    <row r="3316" spans="1:10">
      <c r="A3316" s="5" t="s">
        <v>1543</v>
      </c>
      <c r="B3316" s="6">
        <v>44971.839459097224</v>
      </c>
      <c r="C3316" s="5" t="s">
        <v>70</v>
      </c>
      <c r="D3316" s="7"/>
      <c r="E3316" s="8"/>
      <c r="F3316" s="9">
        <v>7529.6</v>
      </c>
      <c r="I3316" s="10" t="s">
        <v>9</v>
      </c>
      <c r="J3316" s="8" t="s">
        <v>76</v>
      </c>
    </row>
    <row r="3317" spans="1:10">
      <c r="A3317" s="5" t="s">
        <v>1543</v>
      </c>
      <c r="B3317" s="6">
        <v>44971.839459097224</v>
      </c>
      <c r="C3317" s="5" t="s">
        <v>70</v>
      </c>
      <c r="D3317" s="7"/>
      <c r="E3317" s="8"/>
      <c r="F3317" s="9">
        <v>28.2</v>
      </c>
      <c r="I3317" s="10" t="s">
        <v>9</v>
      </c>
      <c r="J3317" s="8" t="s">
        <v>445</v>
      </c>
    </row>
    <row r="3318" spans="1:10">
      <c r="A3318" s="5" t="s">
        <v>1543</v>
      </c>
      <c r="B3318" s="6">
        <v>44971.839459097224</v>
      </c>
      <c r="C3318" s="5" t="s">
        <v>70</v>
      </c>
      <c r="D3318" s="7"/>
      <c r="E3318" s="8"/>
      <c r="F3318" s="9">
        <v>4795</v>
      </c>
      <c r="I3318" s="10" t="s">
        <v>9</v>
      </c>
      <c r="J3318" s="8" t="s">
        <v>101</v>
      </c>
    </row>
    <row r="3319" spans="1:10">
      <c r="A3319" s="5" t="s">
        <v>1543</v>
      </c>
      <c r="B3319" s="6">
        <v>44971.839459097224</v>
      </c>
      <c r="C3319" s="5" t="s">
        <v>70</v>
      </c>
      <c r="D3319" s="7"/>
      <c r="E3319" s="8"/>
      <c r="F3319" s="9">
        <v>7794.8</v>
      </c>
      <c r="I3319" s="10" t="s">
        <v>9</v>
      </c>
      <c r="J3319" s="8" t="s">
        <v>102</v>
      </c>
    </row>
    <row r="3320" spans="1:10">
      <c r="A3320" s="5" t="s">
        <v>1543</v>
      </c>
      <c r="B3320" s="6">
        <v>44971.839459097224</v>
      </c>
      <c r="C3320" s="5" t="s">
        <v>70</v>
      </c>
      <c r="D3320" s="7"/>
      <c r="E3320" s="8"/>
      <c r="F3320" s="9">
        <v>3592.5</v>
      </c>
      <c r="I3320" s="10" t="s">
        <v>9</v>
      </c>
      <c r="J3320" s="8" t="s">
        <v>77</v>
      </c>
    </row>
    <row r="3321" spans="1:10">
      <c r="A3321" s="5" t="s">
        <v>1543</v>
      </c>
      <c r="B3321" s="6">
        <v>44971.839459097224</v>
      </c>
      <c r="C3321" s="5" t="s">
        <v>70</v>
      </c>
      <c r="D3321" s="7"/>
      <c r="E3321" s="8"/>
      <c r="F3321" s="9">
        <v>84352</v>
      </c>
      <c r="I3321" s="10" t="s">
        <v>9</v>
      </c>
      <c r="J3321" s="8" t="s">
        <v>78</v>
      </c>
    </row>
    <row r="3322" spans="1:10">
      <c r="A3322" s="5" t="s">
        <v>1543</v>
      </c>
      <c r="B3322" s="6">
        <v>44971.839459097224</v>
      </c>
      <c r="C3322" s="5" t="s">
        <v>70</v>
      </c>
      <c r="D3322" s="7"/>
      <c r="E3322" s="8"/>
      <c r="F3322" s="9">
        <v>1335</v>
      </c>
      <c r="I3322" s="10" t="s">
        <v>9</v>
      </c>
      <c r="J3322" s="8" t="s">
        <v>104</v>
      </c>
    </row>
    <row r="3323" spans="1:10">
      <c r="A3323" s="5" t="s">
        <v>1543</v>
      </c>
      <c r="B3323" s="6">
        <v>44971.839459097224</v>
      </c>
      <c r="C3323" s="5" t="s">
        <v>70</v>
      </c>
      <c r="D3323" s="7"/>
      <c r="E3323" s="8"/>
      <c r="F3323" s="9">
        <v>2980</v>
      </c>
      <c r="I3323" s="10" t="s">
        <v>9</v>
      </c>
      <c r="J3323" s="8" t="s">
        <v>385</v>
      </c>
    </row>
    <row r="3324" spans="1:10">
      <c r="A3324" s="11" t="s">
        <v>22</v>
      </c>
      <c r="B3324" s="3"/>
      <c r="C3324" s="3"/>
      <c r="D3324" s="19">
        <f>332855.84+696</f>
        <v>333551.84000000003</v>
      </c>
      <c r="E3324" s="8"/>
      <c r="F3324" s="37">
        <f>SUM(F3275:G3323)</f>
        <v>333551.84000000003</v>
      </c>
      <c r="H3324" s="9"/>
      <c r="I3324" s="10"/>
      <c r="J3324" s="5"/>
    </row>
    <row r="3325" spans="1:10">
      <c r="A3325" s="13" t="s">
        <v>23</v>
      </c>
      <c r="B3325" s="13" t="s">
        <v>24</v>
      </c>
      <c r="C3325" s="13" t="s">
        <v>25</v>
      </c>
      <c r="D3325" s="7"/>
      <c r="E3325" s="8"/>
      <c r="H3325" s="9"/>
      <c r="I3325" s="10"/>
      <c r="J3325" s="5"/>
    </row>
    <row r="3326" spans="1:10" ht="15.75">
      <c r="A3326" s="5"/>
      <c r="B3326" s="6"/>
      <c r="C3326" s="5"/>
      <c r="D3326" s="14">
        <v>112782211</v>
      </c>
      <c r="E3326" s="8"/>
      <c r="H3326" s="9"/>
      <c r="I3326" s="10"/>
      <c r="J3326" s="5"/>
    </row>
    <row r="3327" spans="1:10" ht="15.75">
      <c r="D3327" s="14">
        <v>112782386</v>
      </c>
    </row>
    <row r="3329" spans="1:10">
      <c r="A3329" s="1" t="s">
        <v>0</v>
      </c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1:10">
      <c r="A3330" s="3" t="s">
        <v>1572</v>
      </c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1:10">
      <c r="A3331" s="95" t="s">
        <v>0</v>
      </c>
      <c r="B3331" s="95" t="s">
        <v>2</v>
      </c>
      <c r="C3331" s="95" t="s">
        <v>3</v>
      </c>
      <c r="D3331" s="95" t="s">
        <v>4</v>
      </c>
      <c r="E3331" s="95" t="s">
        <v>5</v>
      </c>
      <c r="F3331" s="97" t="s">
        <v>6</v>
      </c>
      <c r="G3331" s="98"/>
      <c r="H3331" s="99"/>
      <c r="I3331" s="95" t="s">
        <v>7</v>
      </c>
      <c r="J3331" s="95" t="s">
        <v>8</v>
      </c>
    </row>
    <row r="3332" spans="1:10">
      <c r="A3332" s="96"/>
      <c r="B3332" s="96"/>
      <c r="C3332" s="96"/>
      <c r="D3332" s="96"/>
      <c r="E3332" s="96"/>
      <c r="F3332" s="4" t="s">
        <v>9</v>
      </c>
      <c r="G3332" s="4" t="s">
        <v>10</v>
      </c>
      <c r="H3332" s="4" t="s">
        <v>11</v>
      </c>
      <c r="I3332" s="96"/>
      <c r="J3332" s="96"/>
    </row>
    <row r="3333" spans="1:10">
      <c r="A3333" s="5" t="s">
        <v>1583</v>
      </c>
      <c r="B3333" s="6">
        <v>44972.423967523151</v>
      </c>
      <c r="C3333" s="5" t="s">
        <v>70</v>
      </c>
      <c r="D3333" s="7"/>
      <c r="E3333" s="8"/>
      <c r="G3333" s="9">
        <v>723.18</v>
      </c>
      <c r="I3333" s="10" t="s">
        <v>10</v>
      </c>
      <c r="J3333" s="8" t="s">
        <v>103</v>
      </c>
    </row>
    <row r="3334" spans="1:10">
      <c r="A3334" s="5" t="s">
        <v>1583</v>
      </c>
      <c r="B3334" s="6">
        <v>44972.423967523151</v>
      </c>
      <c r="C3334" s="5" t="s">
        <v>70</v>
      </c>
      <c r="D3334" s="15">
        <v>45133176790</v>
      </c>
      <c r="E3334" s="5" t="s">
        <v>83</v>
      </c>
      <c r="H3334" s="9">
        <v>615.54</v>
      </c>
      <c r="I3334" s="5" t="s">
        <v>28</v>
      </c>
      <c r="J3334" s="5" t="s">
        <v>91</v>
      </c>
    </row>
    <row r="3335" spans="1:10">
      <c r="A3335" s="5" t="s">
        <v>1583</v>
      </c>
      <c r="B3335" s="6">
        <v>44972.423967523151</v>
      </c>
      <c r="C3335" s="5" t="s">
        <v>70</v>
      </c>
      <c r="D3335" s="15">
        <v>45113328661</v>
      </c>
      <c r="E3335" s="5" t="s">
        <v>83</v>
      </c>
      <c r="H3335" s="9">
        <v>632.44000000000005</v>
      </c>
      <c r="I3335" s="5" t="s">
        <v>28</v>
      </c>
      <c r="J3335" s="5" t="s">
        <v>91</v>
      </c>
    </row>
    <row r="3336" spans="1:10">
      <c r="A3336" s="5" t="s">
        <v>1583</v>
      </c>
      <c r="B3336" s="6">
        <v>44972.423967523151</v>
      </c>
      <c r="C3336" s="5" t="s">
        <v>70</v>
      </c>
      <c r="D3336" s="15">
        <v>45153172940</v>
      </c>
      <c r="E3336" s="5" t="s">
        <v>83</v>
      </c>
      <c r="H3336" s="9">
        <v>171.84</v>
      </c>
      <c r="I3336" s="5" t="s">
        <v>28</v>
      </c>
      <c r="J3336" s="5" t="s">
        <v>91</v>
      </c>
    </row>
    <row r="3337" spans="1:10">
      <c r="A3337" s="5" t="s">
        <v>1583</v>
      </c>
      <c r="B3337" s="6">
        <v>44972.423967523151</v>
      </c>
      <c r="C3337" s="5" t="s">
        <v>70</v>
      </c>
      <c r="D3337" s="15">
        <v>45143550830</v>
      </c>
      <c r="E3337" s="5" t="s">
        <v>83</v>
      </c>
      <c r="H3337" s="9">
        <v>2220.8000000000002</v>
      </c>
      <c r="I3337" s="5" t="s">
        <v>28</v>
      </c>
      <c r="J3337" s="5" t="s">
        <v>91</v>
      </c>
    </row>
    <row r="3338" spans="1:10">
      <c r="A3338" s="5" t="s">
        <v>1583</v>
      </c>
      <c r="B3338" s="6">
        <v>44972.423967523151</v>
      </c>
      <c r="C3338" s="5" t="s">
        <v>70</v>
      </c>
      <c r="D3338" s="7">
        <v>200118</v>
      </c>
      <c r="E3338" s="5" t="s">
        <v>89</v>
      </c>
      <c r="H3338" s="9">
        <v>247.45</v>
      </c>
      <c r="I3338" s="5" t="s">
        <v>28</v>
      </c>
      <c r="J3338" s="5" t="s">
        <v>91</v>
      </c>
    </row>
    <row r="3339" spans="1:10">
      <c r="A3339" s="5" t="s">
        <v>1583</v>
      </c>
      <c r="B3339" s="6">
        <v>44972.423967523151</v>
      </c>
      <c r="C3339" s="5" t="s">
        <v>70</v>
      </c>
      <c r="D3339" s="7">
        <v>282525</v>
      </c>
      <c r="E3339" s="5" t="s">
        <v>89</v>
      </c>
      <c r="H3339" s="9">
        <v>49.49</v>
      </c>
      <c r="I3339" s="5" t="s">
        <v>28</v>
      </c>
      <c r="J3339" s="5" t="s">
        <v>91</v>
      </c>
    </row>
    <row r="3340" spans="1:10">
      <c r="A3340" s="5" t="s">
        <v>1583</v>
      </c>
      <c r="B3340" s="6">
        <v>44972.423967523151</v>
      </c>
      <c r="C3340" s="5" t="s">
        <v>70</v>
      </c>
      <c r="D3340" s="7">
        <v>285139</v>
      </c>
      <c r="E3340" s="5" t="s">
        <v>89</v>
      </c>
      <c r="H3340" s="9">
        <v>108.72</v>
      </c>
      <c r="I3340" s="5" t="s">
        <v>28</v>
      </c>
      <c r="J3340" s="5" t="s">
        <v>91</v>
      </c>
    </row>
    <row r="3341" spans="1:10">
      <c r="A3341" s="5" t="s">
        <v>1583</v>
      </c>
      <c r="B3341" s="6">
        <v>44972.423967523151</v>
      </c>
      <c r="C3341" s="5" t="s">
        <v>70</v>
      </c>
      <c r="D3341" s="15">
        <v>45113328660</v>
      </c>
      <c r="E3341" s="5" t="s">
        <v>83</v>
      </c>
      <c r="H3341" s="9">
        <v>460.6</v>
      </c>
      <c r="I3341" s="5" t="s">
        <v>28</v>
      </c>
      <c r="J3341" s="5" t="s">
        <v>91</v>
      </c>
    </row>
    <row r="3342" spans="1:10">
      <c r="A3342" s="5" t="s">
        <v>1583</v>
      </c>
      <c r="B3342" s="6">
        <v>44972.423967523151</v>
      </c>
      <c r="C3342" s="5" t="s">
        <v>70</v>
      </c>
      <c r="D3342" s="7"/>
      <c r="E3342" s="8"/>
      <c r="F3342" s="9">
        <v>18854.599999999999</v>
      </c>
      <c r="I3342" s="10" t="s">
        <v>9</v>
      </c>
      <c r="J3342" s="8" t="s">
        <v>71</v>
      </c>
    </row>
    <row r="3343" spans="1:10">
      <c r="A3343" s="5" t="s">
        <v>1583</v>
      </c>
      <c r="B3343" s="6">
        <v>44972.423967523151</v>
      </c>
      <c r="C3343" s="5" t="s">
        <v>70</v>
      </c>
      <c r="D3343" s="7"/>
      <c r="E3343" s="8"/>
      <c r="F3343" s="9">
        <v>8608.6</v>
      </c>
      <c r="I3343" s="10" t="s">
        <v>9</v>
      </c>
      <c r="J3343" s="8" t="s">
        <v>100</v>
      </c>
    </row>
    <row r="3344" spans="1:10">
      <c r="A3344" s="5" t="s">
        <v>1583</v>
      </c>
      <c r="B3344" s="6">
        <v>44972.423967523151</v>
      </c>
      <c r="C3344" s="5" t="s">
        <v>70</v>
      </c>
      <c r="D3344" s="7"/>
      <c r="E3344" s="8"/>
      <c r="F3344" s="9">
        <v>26344.7</v>
      </c>
      <c r="I3344" s="10" t="s">
        <v>9</v>
      </c>
      <c r="J3344" s="8" t="s">
        <v>103</v>
      </c>
    </row>
    <row r="3345" spans="1:10">
      <c r="A3345" s="11" t="s">
        <v>22</v>
      </c>
      <c r="B3345" s="3"/>
      <c r="C3345" s="3"/>
      <c r="D3345" s="7"/>
      <c r="E3345" s="8"/>
      <c r="F3345" s="37">
        <f>SUM(F3333:G3344)</f>
        <v>54531.08</v>
      </c>
      <c r="H3345" s="9"/>
      <c r="I3345" s="10"/>
      <c r="J3345" s="5"/>
    </row>
    <row r="3346" spans="1:10" ht="15.75">
      <c r="A3346" s="13" t="s">
        <v>23</v>
      </c>
      <c r="B3346" s="13" t="s">
        <v>24</v>
      </c>
      <c r="C3346" s="13" t="s">
        <v>25</v>
      </c>
      <c r="D3346" s="14">
        <v>112782213</v>
      </c>
      <c r="E3346" s="8"/>
      <c r="H3346" s="9"/>
      <c r="I3346" s="10"/>
      <c r="J3346" s="5"/>
    </row>
    <row r="3347" spans="1:10">
      <c r="A3347" s="5"/>
      <c r="B3347" s="6"/>
      <c r="C3347" s="5"/>
      <c r="D3347" s="7"/>
      <c r="E3347" s="8"/>
      <c r="H3347" s="9"/>
      <c r="I3347" s="10"/>
      <c r="J3347" s="5"/>
    </row>
    <row r="3348" spans="1:10">
      <c r="A3348" s="5"/>
      <c r="B3348" s="6"/>
      <c r="C3348" s="5"/>
      <c r="D3348" s="7"/>
      <c r="E3348" s="8"/>
      <c r="H3348" s="9"/>
      <c r="I3348" s="10"/>
      <c r="J3348" s="5"/>
    </row>
    <row r="3349" spans="1:10">
      <c r="A3349" s="5" t="s">
        <v>1581</v>
      </c>
      <c r="B3349" s="6">
        <v>44972.85308108796</v>
      </c>
      <c r="C3349" s="5" t="s">
        <v>70</v>
      </c>
      <c r="D3349" s="7"/>
      <c r="E3349" s="8"/>
      <c r="G3349" s="9">
        <v>12415.14</v>
      </c>
      <c r="I3349" s="10" t="s">
        <v>10</v>
      </c>
      <c r="J3349" s="5" t="s">
        <v>80</v>
      </c>
    </row>
    <row r="3350" spans="1:10">
      <c r="A3350" s="5" t="s">
        <v>1582</v>
      </c>
      <c r="B3350" s="6">
        <v>44972.85308108796</v>
      </c>
      <c r="C3350" s="5" t="s">
        <v>82</v>
      </c>
      <c r="D3350" s="15">
        <v>45153179623</v>
      </c>
      <c r="E3350" s="5" t="s">
        <v>83</v>
      </c>
      <c r="H3350" s="9">
        <v>20000</v>
      </c>
      <c r="I3350" s="5" t="s">
        <v>28</v>
      </c>
      <c r="J3350" s="5" t="s">
        <v>86</v>
      </c>
    </row>
    <row r="3351" spans="1:10">
      <c r="A3351" s="5" t="s">
        <v>1582</v>
      </c>
      <c r="B3351" s="6">
        <v>44972.85308108796</v>
      </c>
      <c r="C3351" s="5" t="s">
        <v>82</v>
      </c>
      <c r="D3351" s="15">
        <v>51167490192</v>
      </c>
      <c r="E3351" s="5" t="s">
        <v>83</v>
      </c>
      <c r="H3351" s="9">
        <v>640.66999999999996</v>
      </c>
      <c r="I3351" s="5" t="s">
        <v>28</v>
      </c>
      <c r="J3351" s="5" t="s">
        <v>91</v>
      </c>
    </row>
    <row r="3352" spans="1:10">
      <c r="A3352" s="5" t="s">
        <v>1581</v>
      </c>
      <c r="B3352" s="6">
        <v>44972.85308108796</v>
      </c>
      <c r="C3352" s="5" t="s">
        <v>70</v>
      </c>
      <c r="D3352" s="7">
        <v>168744</v>
      </c>
      <c r="E3352" s="5" t="s">
        <v>89</v>
      </c>
      <c r="H3352" s="9">
        <v>2500</v>
      </c>
      <c r="I3352" s="5" t="s">
        <v>28</v>
      </c>
      <c r="J3352" s="8" t="s">
        <v>92</v>
      </c>
    </row>
    <row r="3353" spans="1:10">
      <c r="A3353" s="5" t="s">
        <v>1581</v>
      </c>
      <c r="B3353" s="6">
        <v>44972.85308108796</v>
      </c>
      <c r="C3353" s="5" t="s">
        <v>70</v>
      </c>
      <c r="D3353" s="15">
        <v>45173245499</v>
      </c>
      <c r="E3353" s="5" t="s">
        <v>83</v>
      </c>
      <c r="H3353" s="9">
        <v>5356.08</v>
      </c>
      <c r="I3353" s="5" t="s">
        <v>28</v>
      </c>
      <c r="J3353" s="5" t="s">
        <v>87</v>
      </c>
    </row>
    <row r="3354" spans="1:10">
      <c r="A3354" s="5" t="s">
        <v>1581</v>
      </c>
      <c r="B3354" s="6">
        <v>44972.85308108796</v>
      </c>
      <c r="C3354" s="5" t="s">
        <v>70</v>
      </c>
      <c r="D3354" s="15">
        <v>45163272785</v>
      </c>
      <c r="E3354" s="5" t="s">
        <v>83</v>
      </c>
      <c r="H3354" s="9">
        <v>14720</v>
      </c>
      <c r="I3354" s="5" t="s">
        <v>28</v>
      </c>
      <c r="J3354" s="5" t="s">
        <v>86</v>
      </c>
    </row>
    <row r="3355" spans="1:10">
      <c r="A3355" s="5" t="s">
        <v>1581</v>
      </c>
      <c r="B3355" s="6">
        <v>44972.85308108796</v>
      </c>
      <c r="C3355" s="5" t="s">
        <v>70</v>
      </c>
      <c r="D3355" s="7">
        <v>15</v>
      </c>
      <c r="E3355" s="5" t="s">
        <v>89</v>
      </c>
      <c r="H3355" s="9">
        <v>10000</v>
      </c>
      <c r="I3355" s="5" t="s">
        <v>28</v>
      </c>
      <c r="J3355" s="5" t="s">
        <v>86</v>
      </c>
    </row>
    <row r="3356" spans="1:10">
      <c r="A3356" s="5" t="s">
        <v>1581</v>
      </c>
      <c r="B3356" s="6">
        <v>44972.85308108796</v>
      </c>
      <c r="C3356" s="5" t="s">
        <v>70</v>
      </c>
      <c r="D3356" s="7">
        <v>207254</v>
      </c>
      <c r="E3356" s="5" t="s">
        <v>89</v>
      </c>
      <c r="H3356" s="9">
        <v>3088</v>
      </c>
      <c r="I3356" s="5" t="s">
        <v>28</v>
      </c>
      <c r="J3356" s="8" t="s">
        <v>92</v>
      </c>
    </row>
    <row r="3357" spans="1:10">
      <c r="A3357" s="5" t="s">
        <v>1581</v>
      </c>
      <c r="B3357" s="6">
        <v>44972.85308108796</v>
      </c>
      <c r="C3357" s="5" t="s">
        <v>70</v>
      </c>
      <c r="D3357" s="7">
        <v>261386</v>
      </c>
      <c r="E3357" s="5" t="s">
        <v>89</v>
      </c>
      <c r="H3357" s="9">
        <v>1550</v>
      </c>
      <c r="I3357" s="5" t="s">
        <v>28</v>
      </c>
      <c r="J3357" s="8" t="s">
        <v>92</v>
      </c>
    </row>
    <row r="3358" spans="1:10">
      <c r="A3358" s="5" t="s">
        <v>1581</v>
      </c>
      <c r="B3358" s="6">
        <v>44972.85308108796</v>
      </c>
      <c r="C3358" s="5" t="s">
        <v>70</v>
      </c>
      <c r="D3358" s="15">
        <v>45123318989</v>
      </c>
      <c r="E3358" s="5" t="s">
        <v>83</v>
      </c>
      <c r="H3358" s="9">
        <v>55103.5</v>
      </c>
      <c r="I3358" s="5" t="s">
        <v>28</v>
      </c>
      <c r="J3358" s="5" t="s">
        <v>80</v>
      </c>
    </row>
    <row r="3359" spans="1:10">
      <c r="A3359" s="5" t="s">
        <v>1581</v>
      </c>
      <c r="B3359" s="6">
        <v>44972.85308108796</v>
      </c>
      <c r="C3359" s="5" t="s">
        <v>70</v>
      </c>
      <c r="D3359" s="15">
        <v>45163272334</v>
      </c>
      <c r="E3359" s="5" t="s">
        <v>83</v>
      </c>
      <c r="H3359" s="9">
        <v>1528.74</v>
      </c>
      <c r="I3359" s="5" t="s">
        <v>28</v>
      </c>
      <c r="J3359" s="5" t="s">
        <v>80</v>
      </c>
    </row>
    <row r="3360" spans="1:10">
      <c r="A3360" s="5" t="s">
        <v>1581</v>
      </c>
      <c r="B3360" s="6">
        <v>44972.85308108796</v>
      </c>
      <c r="C3360" s="5" t="s">
        <v>70</v>
      </c>
      <c r="D3360" s="15">
        <v>45153178924</v>
      </c>
      <c r="E3360" s="5" t="s">
        <v>83</v>
      </c>
      <c r="H3360" s="9">
        <v>2851.96</v>
      </c>
      <c r="I3360" s="5" t="s">
        <v>28</v>
      </c>
      <c r="J3360" s="5" t="s">
        <v>80</v>
      </c>
    </row>
    <row r="3361" spans="1:10">
      <c r="A3361" s="5" t="s">
        <v>1581</v>
      </c>
      <c r="B3361" s="6">
        <v>44972.85308108796</v>
      </c>
      <c r="C3361" s="5" t="s">
        <v>70</v>
      </c>
      <c r="D3361" s="7">
        <v>165153</v>
      </c>
      <c r="E3361" s="5" t="s">
        <v>89</v>
      </c>
      <c r="H3361" s="9">
        <v>3</v>
      </c>
      <c r="I3361" s="5" t="s">
        <v>28</v>
      </c>
      <c r="J3361" s="5" t="s">
        <v>91</v>
      </c>
    </row>
    <row r="3362" spans="1:10">
      <c r="A3362" s="5" t="s">
        <v>1581</v>
      </c>
      <c r="B3362" s="6">
        <v>44972.85308108796</v>
      </c>
      <c r="C3362" s="5" t="s">
        <v>70</v>
      </c>
      <c r="D3362" s="15">
        <v>45163271363</v>
      </c>
      <c r="E3362" s="5" t="s">
        <v>83</v>
      </c>
      <c r="H3362" s="9">
        <v>548.4</v>
      </c>
      <c r="I3362" s="5" t="s">
        <v>28</v>
      </c>
      <c r="J3362" s="5" t="s">
        <v>91</v>
      </c>
    </row>
    <row r="3363" spans="1:10">
      <c r="A3363" s="5" t="s">
        <v>1581</v>
      </c>
      <c r="B3363" s="6">
        <v>44972.85308108796</v>
      </c>
      <c r="C3363" s="5" t="s">
        <v>70</v>
      </c>
      <c r="D3363" s="15">
        <v>45173245528</v>
      </c>
      <c r="E3363" s="5" t="s">
        <v>83</v>
      </c>
      <c r="H3363" s="9">
        <v>256.56</v>
      </c>
      <c r="I3363" s="5" t="s">
        <v>28</v>
      </c>
      <c r="J3363" s="5" t="s">
        <v>91</v>
      </c>
    </row>
    <row r="3364" spans="1:10">
      <c r="A3364" s="5" t="s">
        <v>1581</v>
      </c>
      <c r="B3364" s="6">
        <v>44972.85308108796</v>
      </c>
      <c r="C3364" s="5" t="s">
        <v>70</v>
      </c>
      <c r="D3364" s="15">
        <v>45173246097</v>
      </c>
      <c r="E3364" s="5" t="s">
        <v>83</v>
      </c>
      <c r="H3364" s="9">
        <v>4213.46</v>
      </c>
      <c r="I3364" s="5" t="s">
        <v>28</v>
      </c>
      <c r="J3364" s="5" t="s">
        <v>91</v>
      </c>
    </row>
    <row r="3365" spans="1:10">
      <c r="A3365" s="5" t="s">
        <v>1581</v>
      </c>
      <c r="B3365" s="6">
        <v>44972.85308108796</v>
      </c>
      <c r="C3365" s="5" t="s">
        <v>70</v>
      </c>
      <c r="D3365" s="15">
        <v>45133186245</v>
      </c>
      <c r="E3365" s="5" t="s">
        <v>83</v>
      </c>
      <c r="H3365" s="9">
        <v>1686.21</v>
      </c>
      <c r="I3365" s="5" t="s">
        <v>28</v>
      </c>
      <c r="J3365" s="5" t="s">
        <v>91</v>
      </c>
    </row>
    <row r="3366" spans="1:10">
      <c r="A3366" s="5" t="s">
        <v>1581</v>
      </c>
      <c r="B3366" s="6">
        <v>44972.85308108796</v>
      </c>
      <c r="C3366" s="5" t="s">
        <v>70</v>
      </c>
      <c r="D3366" s="15">
        <v>45173246229</v>
      </c>
      <c r="E3366" s="5" t="s">
        <v>83</v>
      </c>
      <c r="H3366" s="9">
        <v>440</v>
      </c>
      <c r="I3366" s="5" t="s">
        <v>28</v>
      </c>
      <c r="J3366" s="5" t="s">
        <v>91</v>
      </c>
    </row>
    <row r="3367" spans="1:10">
      <c r="A3367" s="5" t="s">
        <v>1581</v>
      </c>
      <c r="B3367" s="6">
        <v>44972.85308108796</v>
      </c>
      <c r="C3367" s="5" t="s">
        <v>70</v>
      </c>
      <c r="D3367" s="15">
        <v>52716818333</v>
      </c>
      <c r="E3367" s="5" t="s">
        <v>83</v>
      </c>
      <c r="H3367" s="9">
        <v>195</v>
      </c>
      <c r="I3367" s="5" t="s">
        <v>28</v>
      </c>
      <c r="J3367" s="5" t="s">
        <v>91</v>
      </c>
    </row>
    <row r="3368" spans="1:10">
      <c r="A3368" s="5" t="s">
        <v>1581</v>
      </c>
      <c r="B3368" s="6">
        <v>44972.85308108796</v>
      </c>
      <c r="C3368" s="5" t="s">
        <v>70</v>
      </c>
      <c r="D3368" s="15">
        <v>45113335542</v>
      </c>
      <c r="E3368" s="5" t="s">
        <v>83</v>
      </c>
      <c r="H3368" s="9">
        <v>1036</v>
      </c>
      <c r="I3368" s="5" t="s">
        <v>28</v>
      </c>
      <c r="J3368" s="5" t="s">
        <v>91</v>
      </c>
    </row>
    <row r="3369" spans="1:10">
      <c r="A3369" s="5" t="s">
        <v>1581</v>
      </c>
      <c r="B3369" s="6">
        <v>44972.85308108796</v>
      </c>
      <c r="C3369" s="5" t="s">
        <v>70</v>
      </c>
      <c r="D3369" s="15">
        <v>45143552967</v>
      </c>
      <c r="E3369" s="5" t="s">
        <v>83</v>
      </c>
      <c r="H3369" s="9">
        <v>14840</v>
      </c>
      <c r="I3369" s="5" t="s">
        <v>28</v>
      </c>
      <c r="J3369" s="5" t="s">
        <v>91</v>
      </c>
    </row>
    <row r="3370" spans="1:10">
      <c r="A3370" s="5" t="s">
        <v>1581</v>
      </c>
      <c r="B3370" s="6">
        <v>44972.85308108796</v>
      </c>
      <c r="C3370" s="5" t="s">
        <v>70</v>
      </c>
      <c r="D3370" s="15">
        <v>10370425797</v>
      </c>
      <c r="E3370" s="5" t="s">
        <v>83</v>
      </c>
      <c r="H3370" s="9">
        <v>5099.21</v>
      </c>
      <c r="I3370" s="5" t="s">
        <v>28</v>
      </c>
      <c r="J3370" s="5" t="s">
        <v>91</v>
      </c>
    </row>
    <row r="3371" spans="1:10">
      <c r="A3371" s="5" t="s">
        <v>1581</v>
      </c>
      <c r="B3371" s="6">
        <v>44972.85308108796</v>
      </c>
      <c r="C3371" s="5" t="s">
        <v>70</v>
      </c>
      <c r="D3371" s="15">
        <v>45143553017</v>
      </c>
      <c r="E3371" s="5" t="s">
        <v>83</v>
      </c>
      <c r="H3371" s="9">
        <v>1173.1199999999999</v>
      </c>
      <c r="I3371" s="5" t="s">
        <v>28</v>
      </c>
      <c r="J3371" s="5" t="s">
        <v>91</v>
      </c>
    </row>
    <row r="3372" spans="1:10">
      <c r="A3372" s="5" t="s">
        <v>1581</v>
      </c>
      <c r="B3372" s="6">
        <v>44972.85308108796</v>
      </c>
      <c r="C3372" s="5" t="s">
        <v>70</v>
      </c>
      <c r="D3372" s="15">
        <v>45153179753</v>
      </c>
      <c r="E3372" s="5" t="s">
        <v>83</v>
      </c>
      <c r="H3372" s="9">
        <v>720</v>
      </c>
      <c r="I3372" s="5" t="s">
        <v>28</v>
      </c>
      <c r="J3372" s="5" t="s">
        <v>91</v>
      </c>
    </row>
    <row r="3373" spans="1:10">
      <c r="A3373" s="5" t="s">
        <v>1581</v>
      </c>
      <c r="B3373" s="6">
        <v>44972.85308108796</v>
      </c>
      <c r="C3373" s="5" t="s">
        <v>70</v>
      </c>
      <c r="D3373" s="15">
        <v>45173236060</v>
      </c>
      <c r="E3373" s="5" t="s">
        <v>83</v>
      </c>
      <c r="H3373" s="9">
        <v>1372</v>
      </c>
      <c r="I3373" s="5" t="s">
        <v>28</v>
      </c>
      <c r="J3373" s="5" t="s">
        <v>80</v>
      </c>
    </row>
    <row r="3374" spans="1:10">
      <c r="A3374" s="5" t="s">
        <v>1581</v>
      </c>
      <c r="B3374" s="6">
        <v>44972.85308108796</v>
      </c>
      <c r="C3374" s="5" t="s">
        <v>70</v>
      </c>
      <c r="D3374" s="15">
        <v>52516857945</v>
      </c>
      <c r="E3374" s="5" t="s">
        <v>83</v>
      </c>
      <c r="H3374" s="9">
        <v>1264.5</v>
      </c>
      <c r="I3374" s="5" t="s">
        <v>28</v>
      </c>
      <c r="J3374" s="5" t="s">
        <v>80</v>
      </c>
    </row>
    <row r="3375" spans="1:10">
      <c r="A3375" s="5" t="s">
        <v>1581</v>
      </c>
      <c r="B3375" s="6">
        <v>44972.85308108796</v>
      </c>
      <c r="C3375" s="5" t="s">
        <v>70</v>
      </c>
      <c r="D3375" s="15">
        <v>52516857943</v>
      </c>
      <c r="E3375" s="5" t="s">
        <v>83</v>
      </c>
      <c r="H3375" s="9">
        <v>711.69</v>
      </c>
      <c r="I3375" s="5" t="s">
        <v>28</v>
      </c>
      <c r="J3375" s="5" t="s">
        <v>80</v>
      </c>
    </row>
    <row r="3376" spans="1:10">
      <c r="A3376" s="5" t="s">
        <v>1581</v>
      </c>
      <c r="B3376" s="6">
        <v>44972.85308108796</v>
      </c>
      <c r="C3376" s="5" t="s">
        <v>70</v>
      </c>
      <c r="D3376" s="15">
        <v>52516857949</v>
      </c>
      <c r="E3376" s="5" t="s">
        <v>83</v>
      </c>
      <c r="H3376" s="9">
        <v>697</v>
      </c>
      <c r="I3376" s="5" t="s">
        <v>28</v>
      </c>
      <c r="J3376" s="5" t="s">
        <v>80</v>
      </c>
    </row>
    <row r="3377" spans="1:10">
      <c r="A3377" s="5" t="s">
        <v>1581</v>
      </c>
      <c r="B3377" s="6">
        <v>44972.85308108796</v>
      </c>
      <c r="C3377" s="5" t="s">
        <v>70</v>
      </c>
      <c r="D3377" s="15">
        <v>52516857947</v>
      </c>
      <c r="E3377" s="5" t="s">
        <v>83</v>
      </c>
      <c r="H3377" s="9">
        <v>338.9</v>
      </c>
      <c r="I3377" s="5" t="s">
        <v>28</v>
      </c>
      <c r="J3377" s="5" t="s">
        <v>80</v>
      </c>
    </row>
    <row r="3378" spans="1:10">
      <c r="A3378" s="5" t="s">
        <v>1581</v>
      </c>
      <c r="B3378" s="6">
        <v>44972.85308108796</v>
      </c>
      <c r="C3378" s="5" t="s">
        <v>70</v>
      </c>
      <c r="D3378" s="15">
        <v>45153181084</v>
      </c>
      <c r="E3378" s="5" t="s">
        <v>83</v>
      </c>
      <c r="H3378" s="9">
        <v>3122.84</v>
      </c>
      <c r="I3378" s="5" t="s">
        <v>28</v>
      </c>
      <c r="J3378" s="5" t="s">
        <v>80</v>
      </c>
    </row>
    <row r="3379" spans="1:10">
      <c r="A3379" s="5" t="s">
        <v>1581</v>
      </c>
      <c r="B3379" s="6">
        <v>44972.85308108796</v>
      </c>
      <c r="C3379" s="5" t="s">
        <v>70</v>
      </c>
      <c r="D3379" s="7">
        <v>723604</v>
      </c>
      <c r="E3379" s="5" t="s">
        <v>88</v>
      </c>
      <c r="H3379" s="9">
        <v>2700.43</v>
      </c>
      <c r="I3379" s="5" t="s">
        <v>28</v>
      </c>
      <c r="J3379" s="5" t="s">
        <v>80</v>
      </c>
    </row>
    <row r="3380" spans="1:10">
      <c r="A3380" s="5" t="s">
        <v>1581</v>
      </c>
      <c r="B3380" s="6">
        <v>44972.85308108796</v>
      </c>
      <c r="C3380" s="5" t="s">
        <v>70</v>
      </c>
      <c r="D3380" s="15">
        <v>45123320264</v>
      </c>
      <c r="E3380" s="5" t="s">
        <v>83</v>
      </c>
      <c r="H3380" s="9">
        <v>5385</v>
      </c>
      <c r="I3380" s="5" t="s">
        <v>28</v>
      </c>
      <c r="J3380" s="5" t="s">
        <v>80</v>
      </c>
    </row>
    <row r="3381" spans="1:10">
      <c r="A3381" s="5" t="s">
        <v>1581</v>
      </c>
      <c r="B3381" s="6">
        <v>44972.85308108796</v>
      </c>
      <c r="C3381" s="5" t="s">
        <v>70</v>
      </c>
      <c r="D3381" s="15">
        <v>52516858655</v>
      </c>
      <c r="E3381" s="5" t="s">
        <v>83</v>
      </c>
      <c r="H3381" s="9">
        <v>1718.88</v>
      </c>
      <c r="I3381" s="5" t="s">
        <v>28</v>
      </c>
      <c r="J3381" s="5" t="s">
        <v>80</v>
      </c>
    </row>
    <row r="3382" spans="1:10">
      <c r="A3382" s="5" t="s">
        <v>1581</v>
      </c>
      <c r="B3382" s="6">
        <v>44972.85308108796</v>
      </c>
      <c r="C3382" s="5" t="s">
        <v>70</v>
      </c>
      <c r="D3382" s="7">
        <v>425623</v>
      </c>
      <c r="E3382" s="5" t="s">
        <v>89</v>
      </c>
      <c r="H3382" s="9">
        <v>2771.76</v>
      </c>
      <c r="I3382" s="5" t="s">
        <v>28</v>
      </c>
      <c r="J3382" s="8" t="s">
        <v>92</v>
      </c>
    </row>
    <row r="3383" spans="1:10">
      <c r="A3383" s="5" t="s">
        <v>1581</v>
      </c>
      <c r="B3383" s="6">
        <v>44972.85308108796</v>
      </c>
      <c r="C3383" s="5" t="s">
        <v>70</v>
      </c>
      <c r="D3383" s="7">
        <v>256209</v>
      </c>
      <c r="E3383" s="5" t="s">
        <v>89</v>
      </c>
      <c r="H3383" s="9">
        <v>570.6</v>
      </c>
      <c r="I3383" s="5" t="s">
        <v>28</v>
      </c>
      <c r="J3383" s="5" t="s">
        <v>91</v>
      </c>
    </row>
    <row r="3384" spans="1:10">
      <c r="A3384" s="5" t="s">
        <v>1581</v>
      </c>
      <c r="B3384" s="6">
        <v>44972.85308108796</v>
      </c>
      <c r="C3384" s="5" t="s">
        <v>70</v>
      </c>
      <c r="D3384" s="7">
        <v>309007</v>
      </c>
      <c r="E3384" s="5" t="s">
        <v>89</v>
      </c>
      <c r="H3384" s="9">
        <v>578</v>
      </c>
      <c r="I3384" s="5" t="s">
        <v>28</v>
      </c>
      <c r="J3384" s="5" t="s">
        <v>91</v>
      </c>
    </row>
    <row r="3385" spans="1:10">
      <c r="A3385" s="5" t="s">
        <v>1581</v>
      </c>
      <c r="B3385" s="6">
        <v>44972.85308108796</v>
      </c>
      <c r="C3385" s="5" t="s">
        <v>70</v>
      </c>
      <c r="D3385" s="7">
        <v>380903</v>
      </c>
      <c r="E3385" s="5" t="s">
        <v>89</v>
      </c>
      <c r="H3385" s="9">
        <v>120</v>
      </c>
      <c r="I3385" s="5" t="s">
        <v>28</v>
      </c>
      <c r="J3385" s="5" t="s">
        <v>91</v>
      </c>
    </row>
    <row r="3386" spans="1:10">
      <c r="A3386" s="5" t="s">
        <v>1581</v>
      </c>
      <c r="B3386" s="6">
        <v>44972.85308108796</v>
      </c>
      <c r="C3386" s="5" t="s">
        <v>70</v>
      </c>
      <c r="D3386" s="7">
        <v>388282</v>
      </c>
      <c r="E3386" s="5" t="s">
        <v>89</v>
      </c>
      <c r="H3386" s="9">
        <v>2670</v>
      </c>
      <c r="I3386" s="5" t="s">
        <v>28</v>
      </c>
      <c r="J3386" s="5" t="s">
        <v>91</v>
      </c>
    </row>
    <row r="3387" spans="1:10">
      <c r="A3387" s="5" t="s">
        <v>1581</v>
      </c>
      <c r="B3387" s="6">
        <v>44972.85308108796</v>
      </c>
      <c r="C3387" s="5" t="s">
        <v>70</v>
      </c>
      <c r="D3387" s="7">
        <v>417702</v>
      </c>
      <c r="E3387" s="5" t="s">
        <v>89</v>
      </c>
      <c r="H3387" s="9">
        <v>1616</v>
      </c>
      <c r="I3387" s="5" t="s">
        <v>28</v>
      </c>
      <c r="J3387" s="5" t="s">
        <v>91</v>
      </c>
    </row>
    <row r="3388" spans="1:10">
      <c r="A3388" s="5" t="s">
        <v>1581</v>
      </c>
      <c r="B3388" s="6">
        <v>44972.85308108796</v>
      </c>
      <c r="C3388" s="5" t="s">
        <v>70</v>
      </c>
      <c r="D3388" s="7">
        <v>170712</v>
      </c>
      <c r="E3388" s="5" t="s">
        <v>88</v>
      </c>
      <c r="H3388" s="9">
        <v>7980</v>
      </c>
      <c r="I3388" s="5" t="s">
        <v>28</v>
      </c>
      <c r="J3388" s="5" t="s">
        <v>87</v>
      </c>
    </row>
    <row r="3389" spans="1:10">
      <c r="A3389" s="5" t="s">
        <v>1581</v>
      </c>
      <c r="B3389" s="6">
        <v>44972.85308108796</v>
      </c>
      <c r="C3389" s="5" t="s">
        <v>70</v>
      </c>
      <c r="D3389" s="7">
        <v>170953</v>
      </c>
      <c r="E3389" s="5" t="s">
        <v>93</v>
      </c>
      <c r="H3389" s="9">
        <v>696</v>
      </c>
      <c r="I3389" s="5" t="s">
        <v>28</v>
      </c>
      <c r="J3389" s="5" t="s">
        <v>87</v>
      </c>
    </row>
    <row r="3390" spans="1:10">
      <c r="A3390" s="5" t="s">
        <v>1581</v>
      </c>
      <c r="B3390" s="6">
        <v>44972.85308108796</v>
      </c>
      <c r="C3390" s="5" t="s">
        <v>70</v>
      </c>
      <c r="D3390" s="15">
        <v>45133186597</v>
      </c>
      <c r="E3390" s="5" t="s">
        <v>83</v>
      </c>
      <c r="H3390" s="9">
        <v>1440.32</v>
      </c>
      <c r="I3390" s="5" t="s">
        <v>28</v>
      </c>
      <c r="J3390" s="5" t="s">
        <v>91</v>
      </c>
    </row>
    <row r="3391" spans="1:10">
      <c r="A3391" s="5" t="s">
        <v>1581</v>
      </c>
      <c r="B3391" s="6">
        <v>44972.85308108796</v>
      </c>
      <c r="C3391" s="5" t="s">
        <v>70</v>
      </c>
      <c r="D3391" s="15">
        <v>45163274150</v>
      </c>
      <c r="E3391" s="5" t="s">
        <v>83</v>
      </c>
      <c r="H3391" s="9">
        <v>388.08</v>
      </c>
      <c r="I3391" s="5" t="s">
        <v>28</v>
      </c>
      <c r="J3391" s="5" t="s">
        <v>91</v>
      </c>
    </row>
    <row r="3392" spans="1:10">
      <c r="A3392" s="5" t="s">
        <v>1581</v>
      </c>
      <c r="B3392" s="6">
        <v>44972.85308108796</v>
      </c>
      <c r="C3392" s="5" t="s">
        <v>70</v>
      </c>
      <c r="D3392" s="15">
        <v>45163274151</v>
      </c>
      <c r="E3392" s="5" t="s">
        <v>83</v>
      </c>
      <c r="H3392" s="9">
        <v>395.92</v>
      </c>
      <c r="I3392" s="5" t="s">
        <v>28</v>
      </c>
      <c r="J3392" s="5" t="s">
        <v>91</v>
      </c>
    </row>
    <row r="3393" spans="1:10">
      <c r="A3393" s="5" t="s">
        <v>1581</v>
      </c>
      <c r="B3393" s="6">
        <v>44972.85308108796</v>
      </c>
      <c r="C3393" s="5" t="s">
        <v>70</v>
      </c>
      <c r="D3393" s="15">
        <v>52316866019</v>
      </c>
      <c r="E3393" s="5" t="s">
        <v>83</v>
      </c>
      <c r="H3393" s="9">
        <v>1418.16</v>
      </c>
      <c r="I3393" s="5" t="s">
        <v>28</v>
      </c>
      <c r="J3393" s="5" t="s">
        <v>91</v>
      </c>
    </row>
    <row r="3394" spans="1:10">
      <c r="A3394" s="5" t="s">
        <v>1581</v>
      </c>
      <c r="B3394" s="6">
        <v>44972.85308108796</v>
      </c>
      <c r="C3394" s="5" t="s">
        <v>70</v>
      </c>
      <c r="D3394" s="15">
        <v>45133187135</v>
      </c>
      <c r="E3394" s="5" t="s">
        <v>83</v>
      </c>
      <c r="H3394" s="9">
        <v>256.2</v>
      </c>
      <c r="I3394" s="5" t="s">
        <v>28</v>
      </c>
      <c r="J3394" s="5" t="s">
        <v>91</v>
      </c>
    </row>
    <row r="3395" spans="1:10">
      <c r="A3395" s="5" t="s">
        <v>1581</v>
      </c>
      <c r="B3395" s="6">
        <v>44972.85308108796</v>
      </c>
      <c r="C3395" s="5" t="s">
        <v>70</v>
      </c>
      <c r="D3395" s="15">
        <v>45143553872</v>
      </c>
      <c r="E3395" s="5" t="s">
        <v>83</v>
      </c>
      <c r="H3395" s="9">
        <v>393.96</v>
      </c>
      <c r="I3395" s="5" t="s">
        <v>28</v>
      </c>
      <c r="J3395" s="5" t="s">
        <v>91</v>
      </c>
    </row>
    <row r="3396" spans="1:10">
      <c r="A3396" s="5" t="s">
        <v>1581</v>
      </c>
      <c r="B3396" s="6">
        <v>44972.85308108796</v>
      </c>
      <c r="C3396" s="5" t="s">
        <v>70</v>
      </c>
      <c r="D3396" s="15">
        <v>45133187384</v>
      </c>
      <c r="E3396" s="5" t="s">
        <v>83</v>
      </c>
      <c r="H3396" s="9">
        <v>1330</v>
      </c>
      <c r="I3396" s="5" t="s">
        <v>28</v>
      </c>
      <c r="J3396" s="5" t="s">
        <v>91</v>
      </c>
    </row>
    <row r="3397" spans="1:10">
      <c r="A3397" s="5" t="s">
        <v>1581</v>
      </c>
      <c r="B3397" s="6">
        <v>44972.85308108796</v>
      </c>
      <c r="C3397" s="5" t="s">
        <v>70</v>
      </c>
      <c r="D3397" s="15">
        <v>52716820375</v>
      </c>
      <c r="E3397" s="5" t="s">
        <v>83</v>
      </c>
      <c r="H3397" s="9">
        <v>1950</v>
      </c>
      <c r="I3397" s="5" t="s">
        <v>28</v>
      </c>
      <c r="J3397" s="5" t="s">
        <v>91</v>
      </c>
    </row>
    <row r="3398" spans="1:10">
      <c r="A3398" s="5" t="s">
        <v>1581</v>
      </c>
      <c r="B3398" s="6">
        <v>44972.85308108796</v>
      </c>
      <c r="C3398" s="5" t="s">
        <v>70</v>
      </c>
      <c r="D3398" s="15">
        <v>45143553913</v>
      </c>
      <c r="E3398" s="5" t="s">
        <v>83</v>
      </c>
      <c r="H3398" s="9">
        <v>240</v>
      </c>
      <c r="I3398" s="5" t="s">
        <v>28</v>
      </c>
      <c r="J3398" s="5" t="s">
        <v>91</v>
      </c>
    </row>
    <row r="3399" spans="1:10">
      <c r="A3399" s="5" t="s">
        <v>1581</v>
      </c>
      <c r="B3399" s="6">
        <v>44972.85308108796</v>
      </c>
      <c r="C3399" s="5" t="s">
        <v>70</v>
      </c>
      <c r="D3399" s="15">
        <v>45123319883</v>
      </c>
      <c r="E3399" s="5" t="s">
        <v>83</v>
      </c>
      <c r="H3399" s="9">
        <v>500.3</v>
      </c>
      <c r="I3399" s="5" t="s">
        <v>28</v>
      </c>
      <c r="J3399" s="5" t="s">
        <v>91</v>
      </c>
    </row>
    <row r="3400" spans="1:10">
      <c r="A3400" s="5" t="s">
        <v>1581</v>
      </c>
      <c r="B3400" s="6">
        <v>44972.85308108796</v>
      </c>
      <c r="C3400" s="5" t="s">
        <v>70</v>
      </c>
      <c r="D3400" s="15">
        <v>45123320056</v>
      </c>
      <c r="E3400" s="5" t="s">
        <v>83</v>
      </c>
      <c r="H3400" s="9">
        <v>191.58</v>
      </c>
      <c r="I3400" s="5" t="s">
        <v>28</v>
      </c>
      <c r="J3400" s="5" t="s">
        <v>91</v>
      </c>
    </row>
    <row r="3401" spans="1:10">
      <c r="A3401" s="5" t="s">
        <v>1581</v>
      </c>
      <c r="B3401" s="6">
        <v>44972.85308108796</v>
      </c>
      <c r="C3401" s="5" t="s">
        <v>70</v>
      </c>
      <c r="D3401" s="15">
        <v>45113336786</v>
      </c>
      <c r="E3401" s="5" t="s">
        <v>83</v>
      </c>
      <c r="H3401" s="9">
        <v>120</v>
      </c>
      <c r="I3401" s="5" t="s">
        <v>28</v>
      </c>
      <c r="J3401" s="5" t="s">
        <v>91</v>
      </c>
    </row>
    <row r="3402" spans="1:10">
      <c r="A3402" s="5" t="s">
        <v>1581</v>
      </c>
      <c r="B3402" s="6">
        <v>44972.85308108796</v>
      </c>
      <c r="C3402" s="5" t="s">
        <v>70</v>
      </c>
      <c r="D3402" s="7">
        <v>170938</v>
      </c>
      <c r="E3402" s="5" t="s">
        <v>88</v>
      </c>
      <c r="H3402" s="9">
        <v>56725.3</v>
      </c>
      <c r="I3402" s="5" t="s">
        <v>28</v>
      </c>
      <c r="J3402" s="5" t="s">
        <v>86</v>
      </c>
    </row>
    <row r="3403" spans="1:10">
      <c r="A3403" s="5" t="s">
        <v>1581</v>
      </c>
      <c r="B3403" s="6">
        <v>44972.85308108796</v>
      </c>
      <c r="C3403" s="5" t="s">
        <v>70</v>
      </c>
      <c r="D3403" s="7">
        <v>170034</v>
      </c>
      <c r="E3403" s="5" t="s">
        <v>93</v>
      </c>
      <c r="H3403" s="9">
        <v>7516.8</v>
      </c>
      <c r="I3403" s="5" t="s">
        <v>28</v>
      </c>
      <c r="J3403" s="5" t="s">
        <v>86</v>
      </c>
    </row>
    <row r="3404" spans="1:10">
      <c r="A3404" s="5" t="s">
        <v>1581</v>
      </c>
      <c r="B3404" s="6">
        <v>44972.85308108796</v>
      </c>
      <c r="C3404" s="5" t="s">
        <v>70</v>
      </c>
      <c r="D3404" s="15">
        <v>45123320166</v>
      </c>
      <c r="E3404" s="5" t="s">
        <v>83</v>
      </c>
      <c r="H3404" s="9">
        <v>1871.05</v>
      </c>
      <c r="I3404" s="5" t="s">
        <v>28</v>
      </c>
      <c r="J3404" s="5" t="s">
        <v>91</v>
      </c>
    </row>
    <row r="3405" spans="1:10">
      <c r="A3405" s="5" t="s">
        <v>1581</v>
      </c>
      <c r="B3405" s="6">
        <v>44972.85308108796</v>
      </c>
      <c r="C3405" s="5" t="s">
        <v>70</v>
      </c>
      <c r="D3405" s="7">
        <v>438803</v>
      </c>
      <c r="E3405" s="5" t="s">
        <v>89</v>
      </c>
      <c r="H3405" s="9">
        <v>933.95</v>
      </c>
      <c r="I3405" s="5" t="s">
        <v>28</v>
      </c>
      <c r="J3405" s="5" t="s">
        <v>91</v>
      </c>
    </row>
    <row r="3406" spans="1:10">
      <c r="A3406" s="5" t="s">
        <v>1581</v>
      </c>
      <c r="B3406" s="6">
        <v>44972.85308108796</v>
      </c>
      <c r="C3406" s="5" t="s">
        <v>70</v>
      </c>
      <c r="D3406" s="7">
        <v>81551</v>
      </c>
      <c r="E3406" s="5" t="s">
        <v>88</v>
      </c>
      <c r="H3406" s="9">
        <v>52268</v>
      </c>
      <c r="I3406" s="5" t="s">
        <v>28</v>
      </c>
      <c r="J3406" s="8" t="s">
        <v>92</v>
      </c>
    </row>
    <row r="3407" spans="1:10">
      <c r="A3407" s="5" t="s">
        <v>1581</v>
      </c>
      <c r="B3407" s="6">
        <v>44972.85308108796</v>
      </c>
      <c r="C3407" s="5" t="s">
        <v>70</v>
      </c>
      <c r="D3407" s="7"/>
      <c r="E3407" s="8"/>
      <c r="F3407" s="9">
        <v>104330.7</v>
      </c>
      <c r="I3407" s="10" t="s">
        <v>9</v>
      </c>
      <c r="J3407" s="8" t="s">
        <v>446</v>
      </c>
    </row>
    <row r="3408" spans="1:10">
      <c r="A3408" s="5" t="s">
        <v>1581</v>
      </c>
      <c r="B3408" s="6">
        <v>44972.85308108796</v>
      </c>
      <c r="C3408" s="5" t="s">
        <v>70</v>
      </c>
      <c r="D3408" s="7"/>
      <c r="E3408" s="8"/>
      <c r="F3408" s="9">
        <v>9166.6</v>
      </c>
      <c r="I3408" s="10" t="s">
        <v>9</v>
      </c>
      <c r="J3408" s="8" t="s">
        <v>71</v>
      </c>
    </row>
    <row r="3409" spans="1:10">
      <c r="A3409" s="5" t="s">
        <v>1581</v>
      </c>
      <c r="B3409" s="6">
        <v>44972.85308108796</v>
      </c>
      <c r="C3409" s="5" t="s">
        <v>70</v>
      </c>
      <c r="D3409" s="7"/>
      <c r="E3409" s="8"/>
      <c r="F3409" s="9">
        <v>23943</v>
      </c>
      <c r="I3409" s="10" t="s">
        <v>9</v>
      </c>
      <c r="J3409" s="5" t="s">
        <v>72</v>
      </c>
    </row>
    <row r="3410" spans="1:10">
      <c r="A3410" s="5" t="s">
        <v>1581</v>
      </c>
      <c r="B3410" s="6">
        <v>44972.85308108796</v>
      </c>
      <c r="C3410" s="5" t="s">
        <v>70</v>
      </c>
      <c r="D3410" s="7"/>
      <c r="E3410" s="8"/>
      <c r="F3410" s="9">
        <v>6146.2</v>
      </c>
      <c r="I3410" s="10" t="s">
        <v>9</v>
      </c>
      <c r="J3410" s="8" t="s">
        <v>97</v>
      </c>
    </row>
    <row r="3411" spans="1:10">
      <c r="A3411" s="5" t="s">
        <v>1581</v>
      </c>
      <c r="B3411" s="6">
        <v>44972.85308108796</v>
      </c>
      <c r="C3411" s="5" t="s">
        <v>70</v>
      </c>
      <c r="D3411" s="7"/>
      <c r="E3411" s="8"/>
      <c r="F3411" s="9">
        <v>1178.9000000000001</v>
      </c>
      <c r="I3411" s="10" t="s">
        <v>9</v>
      </c>
      <c r="J3411" s="5" t="s">
        <v>98</v>
      </c>
    </row>
    <row r="3412" spans="1:10">
      <c r="A3412" s="5" t="s">
        <v>1581</v>
      </c>
      <c r="B3412" s="6">
        <v>44972.85308108796</v>
      </c>
      <c r="C3412" s="5" t="s">
        <v>70</v>
      </c>
      <c r="D3412" s="7"/>
      <c r="E3412" s="8"/>
      <c r="F3412" s="9">
        <v>46708</v>
      </c>
      <c r="I3412" s="10" t="s">
        <v>9</v>
      </c>
      <c r="J3412" s="8" t="s">
        <v>237</v>
      </c>
    </row>
    <row r="3413" spans="1:10">
      <c r="A3413" s="5" t="s">
        <v>1581</v>
      </c>
      <c r="B3413" s="6">
        <v>44972.85308108796</v>
      </c>
      <c r="C3413" s="5" t="s">
        <v>70</v>
      </c>
      <c r="D3413" s="7"/>
      <c r="E3413" s="8"/>
      <c r="F3413" s="9">
        <v>106.3</v>
      </c>
      <c r="I3413" s="10" t="s">
        <v>9</v>
      </c>
      <c r="J3413" s="8" t="s">
        <v>73</v>
      </c>
    </row>
    <row r="3414" spans="1:10">
      <c r="A3414" s="5" t="s">
        <v>1581</v>
      </c>
      <c r="B3414" s="6">
        <v>44972.85308108796</v>
      </c>
      <c r="C3414" s="5" t="s">
        <v>70</v>
      </c>
      <c r="D3414" s="7"/>
      <c r="E3414" s="8"/>
      <c r="F3414" s="9">
        <v>4649.3999999999996</v>
      </c>
      <c r="I3414" s="10" t="s">
        <v>9</v>
      </c>
      <c r="J3414" s="8" t="s">
        <v>74</v>
      </c>
    </row>
    <row r="3415" spans="1:10">
      <c r="A3415" s="5" t="s">
        <v>1581</v>
      </c>
      <c r="B3415" s="6">
        <v>44972.85308108796</v>
      </c>
      <c r="C3415" s="5" t="s">
        <v>70</v>
      </c>
      <c r="D3415" s="7"/>
      <c r="E3415" s="8"/>
      <c r="F3415" s="9">
        <v>6984.3</v>
      </c>
      <c r="I3415" s="10" t="s">
        <v>9</v>
      </c>
      <c r="J3415" s="8" t="s">
        <v>75</v>
      </c>
    </row>
    <row r="3416" spans="1:10">
      <c r="A3416" s="5" t="s">
        <v>1581</v>
      </c>
      <c r="B3416" s="6">
        <v>44972.85308108796</v>
      </c>
      <c r="C3416" s="5" t="s">
        <v>70</v>
      </c>
      <c r="D3416" s="7"/>
      <c r="E3416" s="8"/>
      <c r="F3416" s="9">
        <v>10417.9</v>
      </c>
      <c r="I3416" s="10" t="s">
        <v>9</v>
      </c>
      <c r="J3416" s="8" t="s">
        <v>99</v>
      </c>
    </row>
    <row r="3417" spans="1:10">
      <c r="A3417" s="5" t="s">
        <v>1581</v>
      </c>
      <c r="B3417" s="6">
        <v>44972.85308108796</v>
      </c>
      <c r="C3417" s="5" t="s">
        <v>70</v>
      </c>
      <c r="D3417" s="7"/>
      <c r="E3417" s="8"/>
      <c r="F3417" s="9">
        <v>10940.1</v>
      </c>
      <c r="I3417" s="10" t="s">
        <v>9</v>
      </c>
      <c r="J3417" s="8" t="s">
        <v>94</v>
      </c>
    </row>
    <row r="3418" spans="1:10">
      <c r="A3418" s="5" t="s">
        <v>1581</v>
      </c>
      <c r="B3418" s="6">
        <v>44972.85308108796</v>
      </c>
      <c r="C3418" s="5" t="s">
        <v>70</v>
      </c>
      <c r="D3418" s="7"/>
      <c r="E3418" s="8"/>
      <c r="F3418" s="9">
        <v>3599.5</v>
      </c>
      <c r="I3418" s="10" t="s">
        <v>9</v>
      </c>
      <c r="J3418" s="8" t="s">
        <v>100</v>
      </c>
    </row>
    <row r="3419" spans="1:10">
      <c r="A3419" s="5" t="s">
        <v>1581</v>
      </c>
      <c r="B3419" s="6">
        <v>44972.85308108796</v>
      </c>
      <c r="C3419" s="5" t="s">
        <v>70</v>
      </c>
      <c r="D3419" s="7"/>
      <c r="E3419" s="8"/>
      <c r="F3419" s="9">
        <v>7690</v>
      </c>
      <c r="I3419" s="10" t="s">
        <v>9</v>
      </c>
      <c r="J3419" s="8" t="s">
        <v>101</v>
      </c>
    </row>
    <row r="3420" spans="1:10">
      <c r="A3420" s="5" t="s">
        <v>1581</v>
      </c>
      <c r="B3420" s="6">
        <v>44972.85308108796</v>
      </c>
      <c r="C3420" s="5" t="s">
        <v>70</v>
      </c>
      <c r="D3420" s="7"/>
      <c r="E3420" s="8"/>
      <c r="F3420" s="9">
        <v>7326.2</v>
      </c>
      <c r="I3420" s="10" t="s">
        <v>9</v>
      </c>
      <c r="J3420" s="8" t="s">
        <v>102</v>
      </c>
    </row>
    <row r="3421" spans="1:10">
      <c r="A3421" s="5" t="s">
        <v>1581</v>
      </c>
      <c r="B3421" s="6">
        <v>44972.85308108796</v>
      </c>
      <c r="C3421" s="5" t="s">
        <v>70</v>
      </c>
      <c r="D3421" s="7"/>
      <c r="E3421" s="8"/>
      <c r="F3421" s="9">
        <v>8996</v>
      </c>
      <c r="I3421" s="10" t="s">
        <v>9</v>
      </c>
      <c r="J3421" s="8" t="s">
        <v>77</v>
      </c>
    </row>
    <row r="3422" spans="1:10">
      <c r="A3422" s="5" t="s">
        <v>1581</v>
      </c>
      <c r="B3422" s="6">
        <v>44972.85308108796</v>
      </c>
      <c r="C3422" s="5" t="s">
        <v>70</v>
      </c>
      <c r="D3422" s="7"/>
      <c r="E3422" s="8"/>
      <c r="F3422" s="9">
        <v>7078.2</v>
      </c>
      <c r="I3422" s="10" t="s">
        <v>9</v>
      </c>
      <c r="J3422" s="8" t="s">
        <v>78</v>
      </c>
    </row>
    <row r="3423" spans="1:10">
      <c r="A3423" s="5" t="s">
        <v>1581</v>
      </c>
      <c r="B3423" s="6">
        <v>44972.85308108796</v>
      </c>
      <c r="C3423" s="5" t="s">
        <v>70</v>
      </c>
      <c r="D3423" s="7"/>
      <c r="E3423" s="8"/>
      <c r="F3423" s="9">
        <v>17635.599999999999</v>
      </c>
      <c r="I3423" s="10" t="s">
        <v>9</v>
      </c>
      <c r="J3423" s="8" t="s">
        <v>103</v>
      </c>
    </row>
    <row r="3424" spans="1:10">
      <c r="A3424" s="5" t="s">
        <v>1581</v>
      </c>
      <c r="B3424" s="6">
        <v>44972.85308108796</v>
      </c>
      <c r="C3424" s="5" t="s">
        <v>70</v>
      </c>
      <c r="D3424" s="7"/>
      <c r="E3424" s="8"/>
      <c r="F3424" s="9">
        <v>6341</v>
      </c>
      <c r="I3424" s="10" t="s">
        <v>9</v>
      </c>
      <c r="J3424" s="8" t="s">
        <v>105</v>
      </c>
    </row>
    <row r="3425" spans="1:10">
      <c r="A3425" s="5" t="s">
        <v>1581</v>
      </c>
      <c r="B3425" s="6">
        <v>44972.85308108796</v>
      </c>
      <c r="C3425" s="5" t="s">
        <v>70</v>
      </c>
      <c r="D3425" s="7"/>
      <c r="E3425" s="8"/>
      <c r="F3425" s="9">
        <v>925</v>
      </c>
      <c r="I3425" s="10" t="s">
        <v>9</v>
      </c>
      <c r="J3425" s="8" t="s">
        <v>385</v>
      </c>
    </row>
    <row r="3426" spans="1:10">
      <c r="A3426" s="11" t="s">
        <v>22</v>
      </c>
      <c r="B3426" s="3"/>
      <c r="C3426" s="3"/>
      <c r="D3426" s="7"/>
      <c r="E3426" s="8"/>
      <c r="F3426" s="37">
        <f>SUM(F3349:G3425)</f>
        <v>296578.03999999998</v>
      </c>
      <c r="H3426" s="9"/>
      <c r="I3426" s="10"/>
      <c r="J3426" s="5"/>
    </row>
    <row r="3427" spans="1:10">
      <c r="A3427" s="13" t="s">
        <v>23</v>
      </c>
      <c r="B3427" s="13" t="s">
        <v>24</v>
      </c>
      <c r="C3427" s="13" t="s">
        <v>25</v>
      </c>
      <c r="D3427" s="7"/>
      <c r="E3427" s="8"/>
      <c r="H3427" s="9"/>
      <c r="I3427" s="10"/>
      <c r="J3427" s="5"/>
    </row>
    <row r="3428" spans="1:10">
      <c r="A3428" s="5"/>
      <c r="B3428" s="6"/>
      <c r="C3428" s="5"/>
      <c r="D3428" s="7"/>
      <c r="E3428" s="8"/>
      <c r="H3428" s="9"/>
      <c r="I3428" s="10"/>
      <c r="J3428" s="5"/>
    </row>
    <row r="3429" spans="1:10">
      <c r="A3429" s="40" t="s">
        <v>1608</v>
      </c>
      <c r="B3429" s="30"/>
      <c r="C3429" s="30"/>
      <c r="D3429" s="30"/>
    </row>
    <row r="3431" spans="1:10">
      <c r="A3431" s="1" t="s">
        <v>0</v>
      </c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1:10">
      <c r="A3432" s="3" t="s">
        <v>1612</v>
      </c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1:10">
      <c r="A3433" s="95" t="s">
        <v>0</v>
      </c>
      <c r="B3433" s="95" t="s">
        <v>2</v>
      </c>
      <c r="C3433" s="95" t="s">
        <v>3</v>
      </c>
      <c r="D3433" s="95" t="s">
        <v>4</v>
      </c>
      <c r="E3433" s="95" t="s">
        <v>5</v>
      </c>
      <c r="F3433" s="97" t="s">
        <v>6</v>
      </c>
      <c r="G3433" s="98"/>
      <c r="H3433" s="99"/>
      <c r="I3433" s="95" t="s">
        <v>7</v>
      </c>
      <c r="J3433" s="95" t="s">
        <v>8</v>
      </c>
    </row>
    <row r="3434" spans="1:10">
      <c r="A3434" s="96"/>
      <c r="B3434" s="96"/>
      <c r="C3434" s="96"/>
      <c r="D3434" s="96"/>
      <c r="E3434" s="96"/>
      <c r="F3434" s="4" t="s">
        <v>9</v>
      </c>
      <c r="G3434" s="4" t="s">
        <v>10</v>
      </c>
      <c r="H3434" s="4" t="s">
        <v>11</v>
      </c>
      <c r="I3434" s="96"/>
      <c r="J3434" s="96"/>
    </row>
    <row r="3435" spans="1:10">
      <c r="A3435" s="5" t="s">
        <v>1624</v>
      </c>
      <c r="B3435" s="6">
        <v>44973.464509606485</v>
      </c>
      <c r="C3435" s="5" t="s">
        <v>70</v>
      </c>
      <c r="D3435" s="7"/>
      <c r="E3435" s="8"/>
      <c r="G3435" s="9">
        <v>12415.14</v>
      </c>
      <c r="I3435" s="10" t="s">
        <v>10</v>
      </c>
      <c r="J3435" s="5" t="s">
        <v>80</v>
      </c>
    </row>
    <row r="3436" spans="1:10">
      <c r="A3436" s="5" t="s">
        <v>1625</v>
      </c>
      <c r="B3436" s="6">
        <v>44973.464509606485</v>
      </c>
      <c r="C3436" s="5" t="s">
        <v>82</v>
      </c>
      <c r="D3436" s="15">
        <v>45123320166</v>
      </c>
      <c r="E3436" s="5" t="s">
        <v>83</v>
      </c>
      <c r="H3436" s="9">
        <v>1871.05</v>
      </c>
      <c r="I3436" s="5" t="s">
        <v>28</v>
      </c>
      <c r="J3436" s="5" t="s">
        <v>91</v>
      </c>
    </row>
    <row r="3437" spans="1:10">
      <c r="A3437" s="5" t="s">
        <v>1624</v>
      </c>
      <c r="B3437" s="6">
        <v>44973.464509606485</v>
      </c>
      <c r="C3437" s="5" t="s">
        <v>70</v>
      </c>
      <c r="D3437" s="15">
        <v>45173245499</v>
      </c>
      <c r="E3437" s="5" t="s">
        <v>83</v>
      </c>
      <c r="H3437" s="9">
        <v>5356.08</v>
      </c>
      <c r="I3437" s="5" t="s">
        <v>28</v>
      </c>
      <c r="J3437" s="5" t="s">
        <v>87</v>
      </c>
    </row>
    <row r="3438" spans="1:10">
      <c r="A3438" s="5" t="s">
        <v>1624</v>
      </c>
      <c r="B3438" s="6">
        <v>44973.464509606485</v>
      </c>
      <c r="C3438" s="5" t="s">
        <v>70</v>
      </c>
      <c r="D3438" s="15">
        <v>45163272785</v>
      </c>
      <c r="E3438" s="5" t="s">
        <v>83</v>
      </c>
      <c r="H3438" s="9">
        <v>14720</v>
      </c>
      <c r="I3438" s="5" t="s">
        <v>28</v>
      </c>
      <c r="J3438" s="5" t="s">
        <v>86</v>
      </c>
    </row>
    <row r="3439" spans="1:10">
      <c r="A3439" s="5" t="s">
        <v>1624</v>
      </c>
      <c r="B3439" s="6">
        <v>44973.464509606485</v>
      </c>
      <c r="C3439" s="5" t="s">
        <v>70</v>
      </c>
      <c r="D3439" s="15">
        <v>45153179623</v>
      </c>
      <c r="E3439" s="5" t="s">
        <v>83</v>
      </c>
      <c r="H3439" s="9">
        <v>20000</v>
      </c>
      <c r="I3439" s="5" t="s">
        <v>28</v>
      </c>
      <c r="J3439" s="5" t="s">
        <v>86</v>
      </c>
    </row>
    <row r="3440" spans="1:10">
      <c r="A3440" s="5" t="s">
        <v>1624</v>
      </c>
      <c r="B3440" s="6">
        <v>44973.464509606485</v>
      </c>
      <c r="C3440" s="5" t="s">
        <v>70</v>
      </c>
      <c r="D3440" s="7">
        <v>15</v>
      </c>
      <c r="E3440" s="5" t="s">
        <v>89</v>
      </c>
      <c r="H3440" s="9">
        <v>10000</v>
      </c>
      <c r="I3440" s="5" t="s">
        <v>28</v>
      </c>
      <c r="J3440" s="5" t="s">
        <v>86</v>
      </c>
    </row>
    <row r="3441" spans="1:10">
      <c r="A3441" s="5" t="s">
        <v>1624</v>
      </c>
      <c r="B3441" s="6">
        <v>44973.464509606485</v>
      </c>
      <c r="C3441" s="5" t="s">
        <v>70</v>
      </c>
      <c r="D3441" s="15">
        <v>45123318989</v>
      </c>
      <c r="E3441" s="5" t="s">
        <v>83</v>
      </c>
      <c r="H3441" s="9">
        <v>55103.5</v>
      </c>
      <c r="I3441" s="5" t="s">
        <v>28</v>
      </c>
      <c r="J3441" s="5" t="s">
        <v>80</v>
      </c>
    </row>
    <row r="3442" spans="1:10">
      <c r="A3442" s="5" t="s">
        <v>1624</v>
      </c>
      <c r="B3442" s="6">
        <v>44973.464509606485</v>
      </c>
      <c r="C3442" s="5" t="s">
        <v>70</v>
      </c>
      <c r="D3442" s="15">
        <v>45163272334</v>
      </c>
      <c r="E3442" s="5" t="s">
        <v>83</v>
      </c>
      <c r="H3442" s="9">
        <v>1528.74</v>
      </c>
      <c r="I3442" s="5" t="s">
        <v>28</v>
      </c>
      <c r="J3442" s="5" t="s">
        <v>80</v>
      </c>
    </row>
    <row r="3443" spans="1:10">
      <c r="A3443" s="5" t="s">
        <v>1624</v>
      </c>
      <c r="B3443" s="6">
        <v>44973.464509606485</v>
      </c>
      <c r="C3443" s="5" t="s">
        <v>70</v>
      </c>
      <c r="D3443" s="15">
        <v>45153178924</v>
      </c>
      <c r="E3443" s="5" t="s">
        <v>83</v>
      </c>
      <c r="H3443" s="9">
        <v>2851.96</v>
      </c>
      <c r="I3443" s="5" t="s">
        <v>28</v>
      </c>
      <c r="J3443" s="5" t="s">
        <v>80</v>
      </c>
    </row>
    <row r="3444" spans="1:10">
      <c r="A3444" s="5" t="s">
        <v>1624</v>
      </c>
      <c r="B3444" s="6">
        <v>44973.464509606485</v>
      </c>
      <c r="C3444" s="5" t="s">
        <v>70</v>
      </c>
      <c r="D3444" s="15">
        <v>45173236060</v>
      </c>
      <c r="E3444" s="5" t="s">
        <v>83</v>
      </c>
      <c r="H3444" s="9">
        <v>1372</v>
      </c>
      <c r="I3444" s="5" t="s">
        <v>28</v>
      </c>
      <c r="J3444" s="5" t="s">
        <v>80</v>
      </c>
    </row>
    <row r="3445" spans="1:10">
      <c r="A3445" s="5" t="s">
        <v>1624</v>
      </c>
      <c r="B3445" s="6">
        <v>44973.464509606485</v>
      </c>
      <c r="C3445" s="5" t="s">
        <v>70</v>
      </c>
      <c r="D3445" s="15">
        <v>52516857945</v>
      </c>
      <c r="E3445" s="5" t="s">
        <v>83</v>
      </c>
      <c r="H3445" s="9">
        <v>1264.5</v>
      </c>
      <c r="I3445" s="5" t="s">
        <v>28</v>
      </c>
      <c r="J3445" s="5" t="s">
        <v>80</v>
      </c>
    </row>
    <row r="3446" spans="1:10">
      <c r="A3446" s="5" t="s">
        <v>1624</v>
      </c>
      <c r="B3446" s="6">
        <v>44973.464509606485</v>
      </c>
      <c r="C3446" s="5" t="s">
        <v>70</v>
      </c>
      <c r="D3446" s="15">
        <v>52516857943</v>
      </c>
      <c r="E3446" s="5" t="s">
        <v>83</v>
      </c>
      <c r="H3446" s="9">
        <v>711.69</v>
      </c>
      <c r="I3446" s="5" t="s">
        <v>28</v>
      </c>
      <c r="J3446" s="5" t="s">
        <v>80</v>
      </c>
    </row>
    <row r="3447" spans="1:10">
      <c r="A3447" s="5" t="s">
        <v>1624</v>
      </c>
      <c r="B3447" s="6">
        <v>44973.464509606485</v>
      </c>
      <c r="C3447" s="5" t="s">
        <v>70</v>
      </c>
      <c r="D3447" s="15">
        <v>52516857949</v>
      </c>
      <c r="E3447" s="5" t="s">
        <v>83</v>
      </c>
      <c r="H3447" s="9">
        <v>697</v>
      </c>
      <c r="I3447" s="5" t="s">
        <v>28</v>
      </c>
      <c r="J3447" s="5" t="s">
        <v>80</v>
      </c>
    </row>
    <row r="3448" spans="1:10">
      <c r="A3448" s="5" t="s">
        <v>1624</v>
      </c>
      <c r="B3448" s="6">
        <v>44973.464509606485</v>
      </c>
      <c r="C3448" s="5" t="s">
        <v>70</v>
      </c>
      <c r="D3448" s="15">
        <v>52516857947</v>
      </c>
      <c r="E3448" s="5" t="s">
        <v>83</v>
      </c>
      <c r="H3448" s="9">
        <v>338.9</v>
      </c>
      <c r="I3448" s="5" t="s">
        <v>28</v>
      </c>
      <c r="J3448" s="5" t="s">
        <v>80</v>
      </c>
    </row>
    <row r="3449" spans="1:10">
      <c r="A3449" s="5" t="s">
        <v>1624</v>
      </c>
      <c r="B3449" s="6">
        <v>44973.464509606485</v>
      </c>
      <c r="C3449" s="5" t="s">
        <v>70</v>
      </c>
      <c r="D3449" s="15">
        <v>45153181084</v>
      </c>
      <c r="E3449" s="5" t="s">
        <v>83</v>
      </c>
      <c r="H3449" s="9">
        <v>3122.84</v>
      </c>
      <c r="I3449" s="5" t="s">
        <v>28</v>
      </c>
      <c r="J3449" s="5" t="s">
        <v>80</v>
      </c>
    </row>
    <row r="3450" spans="1:10">
      <c r="A3450" s="5" t="s">
        <v>1624</v>
      </c>
      <c r="B3450" s="6">
        <v>44973.464509606485</v>
      </c>
      <c r="C3450" s="5" t="s">
        <v>70</v>
      </c>
      <c r="D3450" s="7">
        <v>723604</v>
      </c>
      <c r="E3450" s="5" t="s">
        <v>88</v>
      </c>
      <c r="H3450" s="9">
        <v>2700.43</v>
      </c>
      <c r="I3450" s="5" t="s">
        <v>28</v>
      </c>
      <c r="J3450" s="5" t="s">
        <v>80</v>
      </c>
    </row>
    <row r="3451" spans="1:10">
      <c r="A3451" s="5" t="s">
        <v>1624</v>
      </c>
      <c r="B3451" s="6">
        <v>44973.464509606485</v>
      </c>
      <c r="C3451" s="5" t="s">
        <v>70</v>
      </c>
      <c r="D3451" s="15">
        <v>45123320264</v>
      </c>
      <c r="E3451" s="5" t="s">
        <v>83</v>
      </c>
      <c r="H3451" s="9">
        <v>5385</v>
      </c>
      <c r="I3451" s="5" t="s">
        <v>28</v>
      </c>
      <c r="J3451" s="5" t="s">
        <v>80</v>
      </c>
    </row>
    <row r="3452" spans="1:10">
      <c r="A3452" s="5" t="s">
        <v>1624</v>
      </c>
      <c r="B3452" s="6">
        <v>44973.464509606485</v>
      </c>
      <c r="C3452" s="5" t="s">
        <v>70</v>
      </c>
      <c r="D3452" s="15">
        <v>52516858655</v>
      </c>
      <c r="E3452" s="5" t="s">
        <v>83</v>
      </c>
      <c r="H3452" s="9">
        <v>1718.88</v>
      </c>
      <c r="I3452" s="5" t="s">
        <v>28</v>
      </c>
      <c r="J3452" s="5" t="s">
        <v>80</v>
      </c>
    </row>
    <row r="3453" spans="1:10">
      <c r="A3453" s="5" t="s">
        <v>1624</v>
      </c>
      <c r="B3453" s="6">
        <v>44973.464509606485</v>
      </c>
      <c r="C3453" s="5" t="s">
        <v>70</v>
      </c>
      <c r="D3453" s="7">
        <v>256209</v>
      </c>
      <c r="E3453" s="5" t="s">
        <v>89</v>
      </c>
      <c r="H3453" s="9">
        <v>570.6</v>
      </c>
      <c r="I3453" s="5" t="s">
        <v>28</v>
      </c>
      <c r="J3453" s="5" t="s">
        <v>91</v>
      </c>
    </row>
    <row r="3454" spans="1:10">
      <c r="A3454" s="5" t="s">
        <v>1624</v>
      </c>
      <c r="B3454" s="6">
        <v>44973.464509606485</v>
      </c>
      <c r="C3454" s="5" t="s">
        <v>70</v>
      </c>
      <c r="D3454" s="7">
        <v>309007</v>
      </c>
      <c r="E3454" s="5" t="s">
        <v>89</v>
      </c>
      <c r="H3454" s="9">
        <v>578</v>
      </c>
      <c r="I3454" s="5" t="s">
        <v>28</v>
      </c>
      <c r="J3454" s="5" t="s">
        <v>91</v>
      </c>
    </row>
    <row r="3455" spans="1:10">
      <c r="A3455" s="5" t="s">
        <v>1624</v>
      </c>
      <c r="B3455" s="6">
        <v>44973.464509606485</v>
      </c>
      <c r="C3455" s="5" t="s">
        <v>70</v>
      </c>
      <c r="D3455" s="7">
        <v>380903</v>
      </c>
      <c r="E3455" s="5" t="s">
        <v>89</v>
      </c>
      <c r="H3455" s="9">
        <v>120</v>
      </c>
      <c r="I3455" s="5" t="s">
        <v>28</v>
      </c>
      <c r="J3455" s="5" t="s">
        <v>91</v>
      </c>
    </row>
    <row r="3456" spans="1:10">
      <c r="A3456" s="5" t="s">
        <v>1624</v>
      </c>
      <c r="B3456" s="6">
        <v>44973.464509606485</v>
      </c>
      <c r="C3456" s="5" t="s">
        <v>70</v>
      </c>
      <c r="D3456" s="7">
        <v>388282</v>
      </c>
      <c r="E3456" s="5" t="s">
        <v>89</v>
      </c>
      <c r="H3456" s="9">
        <v>2670</v>
      </c>
      <c r="I3456" s="5" t="s">
        <v>28</v>
      </c>
      <c r="J3456" s="5" t="s">
        <v>91</v>
      </c>
    </row>
    <row r="3457" spans="1:10">
      <c r="A3457" s="5" t="s">
        <v>1624</v>
      </c>
      <c r="B3457" s="6">
        <v>44973.464509606485</v>
      </c>
      <c r="C3457" s="5" t="s">
        <v>70</v>
      </c>
      <c r="D3457" s="7">
        <v>417702</v>
      </c>
      <c r="E3457" s="5" t="s">
        <v>89</v>
      </c>
      <c r="H3457" s="9">
        <v>1616</v>
      </c>
      <c r="I3457" s="5" t="s">
        <v>28</v>
      </c>
      <c r="J3457" s="5" t="s">
        <v>91</v>
      </c>
    </row>
    <row r="3458" spans="1:10">
      <c r="A3458" s="5" t="s">
        <v>1624</v>
      </c>
      <c r="B3458" s="6">
        <v>44973.464509606485</v>
      </c>
      <c r="C3458" s="5" t="s">
        <v>70</v>
      </c>
      <c r="D3458" s="7">
        <v>170712</v>
      </c>
      <c r="E3458" s="5" t="s">
        <v>88</v>
      </c>
      <c r="H3458" s="9">
        <v>7980</v>
      </c>
      <c r="I3458" s="5" t="s">
        <v>28</v>
      </c>
      <c r="J3458" s="5" t="s">
        <v>87</v>
      </c>
    </row>
    <row r="3459" spans="1:10">
      <c r="A3459" s="5" t="s">
        <v>1624</v>
      </c>
      <c r="B3459" s="6">
        <v>44973.464509606485</v>
      </c>
      <c r="C3459" s="5" t="s">
        <v>70</v>
      </c>
      <c r="D3459" s="7">
        <v>170953</v>
      </c>
      <c r="E3459" s="5" t="s">
        <v>93</v>
      </c>
      <c r="H3459" s="9">
        <v>696</v>
      </c>
      <c r="I3459" s="5" t="s">
        <v>28</v>
      </c>
      <c r="J3459" s="5" t="s">
        <v>87</v>
      </c>
    </row>
    <row r="3460" spans="1:10">
      <c r="A3460" s="5" t="s">
        <v>1624</v>
      </c>
      <c r="B3460" s="6">
        <v>44973.464509606485</v>
      </c>
      <c r="C3460" s="5" t="s">
        <v>70</v>
      </c>
      <c r="D3460" s="15">
        <v>45133186597</v>
      </c>
      <c r="E3460" s="5" t="s">
        <v>83</v>
      </c>
      <c r="H3460" s="9">
        <v>1440.32</v>
      </c>
      <c r="I3460" s="5" t="s">
        <v>28</v>
      </c>
      <c r="J3460" s="5" t="s">
        <v>91</v>
      </c>
    </row>
    <row r="3461" spans="1:10">
      <c r="A3461" s="5" t="s">
        <v>1624</v>
      </c>
      <c r="B3461" s="6">
        <v>44973.464509606485</v>
      </c>
      <c r="C3461" s="5" t="s">
        <v>70</v>
      </c>
      <c r="D3461" s="15">
        <v>45163274150</v>
      </c>
      <c r="E3461" s="5" t="s">
        <v>83</v>
      </c>
      <c r="H3461" s="9">
        <v>388.08</v>
      </c>
      <c r="I3461" s="5" t="s">
        <v>28</v>
      </c>
      <c r="J3461" s="5" t="s">
        <v>91</v>
      </c>
    </row>
    <row r="3462" spans="1:10">
      <c r="A3462" s="5" t="s">
        <v>1624</v>
      </c>
      <c r="B3462" s="6">
        <v>44973.464509606485</v>
      </c>
      <c r="C3462" s="5" t="s">
        <v>70</v>
      </c>
      <c r="D3462" s="15">
        <v>45163274151</v>
      </c>
      <c r="E3462" s="5" t="s">
        <v>83</v>
      </c>
      <c r="H3462" s="9">
        <v>395.92</v>
      </c>
      <c r="I3462" s="5" t="s">
        <v>28</v>
      </c>
      <c r="J3462" s="5" t="s">
        <v>91</v>
      </c>
    </row>
    <row r="3463" spans="1:10">
      <c r="A3463" s="5" t="s">
        <v>1624</v>
      </c>
      <c r="B3463" s="6">
        <v>44973.464509606485</v>
      </c>
      <c r="C3463" s="5" t="s">
        <v>70</v>
      </c>
      <c r="D3463" s="15">
        <v>52316866019</v>
      </c>
      <c r="E3463" s="5" t="s">
        <v>83</v>
      </c>
      <c r="H3463" s="9">
        <v>1418.16</v>
      </c>
      <c r="I3463" s="5" t="s">
        <v>28</v>
      </c>
      <c r="J3463" s="5" t="s">
        <v>91</v>
      </c>
    </row>
    <row r="3464" spans="1:10">
      <c r="A3464" s="5" t="s">
        <v>1624</v>
      </c>
      <c r="B3464" s="6">
        <v>44973.464509606485</v>
      </c>
      <c r="C3464" s="5" t="s">
        <v>70</v>
      </c>
      <c r="D3464" s="15">
        <v>45133187135</v>
      </c>
      <c r="E3464" s="5" t="s">
        <v>83</v>
      </c>
      <c r="H3464" s="9">
        <v>256.2</v>
      </c>
      <c r="I3464" s="5" t="s">
        <v>28</v>
      </c>
      <c r="J3464" s="5" t="s">
        <v>91</v>
      </c>
    </row>
    <row r="3465" spans="1:10">
      <c r="A3465" s="5" t="s">
        <v>1624</v>
      </c>
      <c r="B3465" s="6">
        <v>44973.464509606485</v>
      </c>
      <c r="C3465" s="5" t="s">
        <v>70</v>
      </c>
      <c r="D3465" s="15">
        <v>51167490192</v>
      </c>
      <c r="E3465" s="5" t="s">
        <v>83</v>
      </c>
      <c r="H3465" s="9">
        <v>640.66999999999996</v>
      </c>
      <c r="I3465" s="5" t="s">
        <v>28</v>
      </c>
      <c r="J3465" s="5" t="s">
        <v>91</v>
      </c>
    </row>
    <row r="3466" spans="1:10">
      <c r="A3466" s="5" t="s">
        <v>1624</v>
      </c>
      <c r="B3466" s="6">
        <v>44973.464509606485</v>
      </c>
      <c r="C3466" s="5" t="s">
        <v>70</v>
      </c>
      <c r="D3466" s="15">
        <v>45143553872</v>
      </c>
      <c r="E3466" s="5" t="s">
        <v>83</v>
      </c>
      <c r="H3466" s="9">
        <v>393.96</v>
      </c>
      <c r="I3466" s="5" t="s">
        <v>28</v>
      </c>
      <c r="J3466" s="5" t="s">
        <v>91</v>
      </c>
    </row>
    <row r="3467" spans="1:10">
      <c r="A3467" s="5" t="s">
        <v>1624</v>
      </c>
      <c r="B3467" s="6">
        <v>44973.464509606485</v>
      </c>
      <c r="C3467" s="5" t="s">
        <v>70</v>
      </c>
      <c r="D3467" s="15">
        <v>45133187384</v>
      </c>
      <c r="E3467" s="5" t="s">
        <v>83</v>
      </c>
      <c r="H3467" s="9">
        <v>1330</v>
      </c>
      <c r="I3467" s="5" t="s">
        <v>28</v>
      </c>
      <c r="J3467" s="5" t="s">
        <v>91</v>
      </c>
    </row>
    <row r="3468" spans="1:10">
      <c r="A3468" s="5" t="s">
        <v>1624</v>
      </c>
      <c r="B3468" s="6">
        <v>44973.464509606485</v>
      </c>
      <c r="C3468" s="5" t="s">
        <v>70</v>
      </c>
      <c r="D3468" s="15">
        <v>52716820375</v>
      </c>
      <c r="E3468" s="5" t="s">
        <v>83</v>
      </c>
      <c r="H3468" s="9">
        <v>1950</v>
      </c>
      <c r="I3468" s="5" t="s">
        <v>28</v>
      </c>
      <c r="J3468" s="5" t="s">
        <v>91</v>
      </c>
    </row>
    <row r="3469" spans="1:10">
      <c r="A3469" s="5" t="s">
        <v>1624</v>
      </c>
      <c r="B3469" s="6">
        <v>44973.464509606485</v>
      </c>
      <c r="C3469" s="5" t="s">
        <v>70</v>
      </c>
      <c r="D3469" s="15">
        <v>45143553913</v>
      </c>
      <c r="E3469" s="5" t="s">
        <v>83</v>
      </c>
      <c r="H3469" s="9">
        <v>240</v>
      </c>
      <c r="I3469" s="5" t="s">
        <v>28</v>
      </c>
      <c r="J3469" s="5" t="s">
        <v>91</v>
      </c>
    </row>
    <row r="3470" spans="1:10">
      <c r="A3470" s="5" t="s">
        <v>1624</v>
      </c>
      <c r="B3470" s="6">
        <v>44973.464509606485</v>
      </c>
      <c r="C3470" s="5" t="s">
        <v>70</v>
      </c>
      <c r="D3470" s="15">
        <v>45123319883</v>
      </c>
      <c r="E3470" s="5" t="s">
        <v>83</v>
      </c>
      <c r="H3470" s="9">
        <v>500.3</v>
      </c>
      <c r="I3470" s="5" t="s">
        <v>28</v>
      </c>
      <c r="J3470" s="5" t="s">
        <v>91</v>
      </c>
    </row>
    <row r="3471" spans="1:10">
      <c r="A3471" s="5" t="s">
        <v>1624</v>
      </c>
      <c r="B3471" s="6">
        <v>44973.464509606485</v>
      </c>
      <c r="C3471" s="5" t="s">
        <v>70</v>
      </c>
      <c r="D3471" s="15">
        <v>45123320056</v>
      </c>
      <c r="E3471" s="5" t="s">
        <v>83</v>
      </c>
      <c r="H3471" s="9">
        <v>191.58</v>
      </c>
      <c r="I3471" s="5" t="s">
        <v>28</v>
      </c>
      <c r="J3471" s="5" t="s">
        <v>91</v>
      </c>
    </row>
    <row r="3472" spans="1:10">
      <c r="A3472" s="5" t="s">
        <v>1624</v>
      </c>
      <c r="B3472" s="6">
        <v>44973.464509606485</v>
      </c>
      <c r="C3472" s="5" t="s">
        <v>70</v>
      </c>
      <c r="D3472" s="15">
        <v>45113336786</v>
      </c>
      <c r="E3472" s="5" t="s">
        <v>83</v>
      </c>
      <c r="H3472" s="9">
        <v>120</v>
      </c>
      <c r="I3472" s="5" t="s">
        <v>28</v>
      </c>
      <c r="J3472" s="5" t="s">
        <v>91</v>
      </c>
    </row>
    <row r="3473" spans="1:10">
      <c r="A3473" s="5" t="s">
        <v>1624</v>
      </c>
      <c r="B3473" s="6">
        <v>44973.464509606485</v>
      </c>
      <c r="C3473" s="5" t="s">
        <v>70</v>
      </c>
      <c r="D3473" s="7">
        <v>170938</v>
      </c>
      <c r="E3473" s="5" t="s">
        <v>88</v>
      </c>
      <c r="H3473" s="9">
        <v>56725.3</v>
      </c>
      <c r="I3473" s="5" t="s">
        <v>28</v>
      </c>
      <c r="J3473" s="5" t="s">
        <v>86</v>
      </c>
    </row>
    <row r="3474" spans="1:10">
      <c r="A3474" s="5" t="s">
        <v>1624</v>
      </c>
      <c r="B3474" s="6">
        <v>44973.464509606485</v>
      </c>
      <c r="C3474" s="5" t="s">
        <v>70</v>
      </c>
      <c r="D3474" s="7">
        <v>170034</v>
      </c>
      <c r="E3474" s="5" t="s">
        <v>93</v>
      </c>
      <c r="H3474" s="9">
        <v>7516.8</v>
      </c>
      <c r="I3474" s="5" t="s">
        <v>28</v>
      </c>
      <c r="J3474" s="5" t="s">
        <v>86</v>
      </c>
    </row>
    <row r="3475" spans="1:10">
      <c r="A3475" s="5" t="s">
        <v>1624</v>
      </c>
      <c r="B3475" s="6">
        <v>44973.464509606485</v>
      </c>
      <c r="C3475" s="5" t="s">
        <v>70</v>
      </c>
      <c r="D3475" s="7">
        <v>438803</v>
      </c>
      <c r="E3475" s="5" t="s">
        <v>89</v>
      </c>
      <c r="H3475" s="9">
        <v>933.95</v>
      </c>
      <c r="I3475" s="5" t="s">
        <v>28</v>
      </c>
      <c r="J3475" s="5" t="s">
        <v>91</v>
      </c>
    </row>
    <row r="3476" spans="1:10">
      <c r="A3476" s="5" t="s">
        <v>1624</v>
      </c>
      <c r="B3476" s="6">
        <v>44973.464509606485</v>
      </c>
      <c r="C3476" s="5" t="s">
        <v>70</v>
      </c>
      <c r="D3476" s="7"/>
      <c r="E3476" s="8"/>
      <c r="F3476" s="9">
        <v>104330.7</v>
      </c>
      <c r="I3476" s="10" t="s">
        <v>9</v>
      </c>
      <c r="J3476" s="8" t="s">
        <v>446</v>
      </c>
    </row>
    <row r="3477" spans="1:10">
      <c r="A3477" s="5" t="s">
        <v>1624</v>
      </c>
      <c r="B3477" s="6">
        <v>44973.464509606485</v>
      </c>
      <c r="C3477" s="5" t="s">
        <v>70</v>
      </c>
      <c r="D3477" s="7"/>
      <c r="E3477" s="8"/>
      <c r="F3477" s="9">
        <v>9166.6</v>
      </c>
      <c r="I3477" s="10" t="s">
        <v>9</v>
      </c>
      <c r="J3477" s="8" t="s">
        <v>71</v>
      </c>
    </row>
    <row r="3478" spans="1:10">
      <c r="A3478" s="5" t="s">
        <v>1624</v>
      </c>
      <c r="B3478" s="6">
        <v>44973.464509606485</v>
      </c>
      <c r="C3478" s="5" t="s">
        <v>70</v>
      </c>
      <c r="D3478" s="7"/>
      <c r="E3478" s="8"/>
      <c r="F3478" s="9">
        <v>23943</v>
      </c>
      <c r="I3478" s="10" t="s">
        <v>9</v>
      </c>
      <c r="J3478" s="5" t="s">
        <v>72</v>
      </c>
    </row>
    <row r="3479" spans="1:10">
      <c r="A3479" s="5" t="s">
        <v>1624</v>
      </c>
      <c r="B3479" s="6">
        <v>44973.464509606485</v>
      </c>
      <c r="C3479" s="5" t="s">
        <v>70</v>
      </c>
      <c r="D3479" s="7"/>
      <c r="E3479" s="8"/>
      <c r="F3479" s="9">
        <v>6146.2</v>
      </c>
      <c r="I3479" s="10" t="s">
        <v>9</v>
      </c>
      <c r="J3479" s="8" t="s">
        <v>97</v>
      </c>
    </row>
    <row r="3480" spans="1:10">
      <c r="A3480" s="5" t="s">
        <v>1624</v>
      </c>
      <c r="B3480" s="6">
        <v>44973.464509606485</v>
      </c>
      <c r="C3480" s="5" t="s">
        <v>70</v>
      </c>
      <c r="D3480" s="7"/>
      <c r="E3480" s="8"/>
      <c r="F3480" s="9">
        <v>1178.9000000000001</v>
      </c>
      <c r="I3480" s="10" t="s">
        <v>9</v>
      </c>
      <c r="J3480" s="5" t="s">
        <v>98</v>
      </c>
    </row>
    <row r="3481" spans="1:10">
      <c r="A3481" s="5" t="s">
        <v>1624</v>
      </c>
      <c r="B3481" s="6">
        <v>44973.464509606485</v>
      </c>
      <c r="C3481" s="5" t="s">
        <v>70</v>
      </c>
      <c r="D3481" s="7"/>
      <c r="E3481" s="8"/>
      <c r="F3481" s="9">
        <v>46708</v>
      </c>
      <c r="I3481" s="10" t="s">
        <v>9</v>
      </c>
      <c r="J3481" s="8" t="s">
        <v>237</v>
      </c>
    </row>
    <row r="3482" spans="1:10">
      <c r="A3482" s="5" t="s">
        <v>1624</v>
      </c>
      <c r="B3482" s="6">
        <v>44973.464509606485</v>
      </c>
      <c r="C3482" s="5" t="s">
        <v>70</v>
      </c>
      <c r="D3482" s="7"/>
      <c r="E3482" s="8"/>
      <c r="F3482" s="9">
        <v>106.3</v>
      </c>
      <c r="I3482" s="10" t="s">
        <v>9</v>
      </c>
      <c r="J3482" s="8" t="s">
        <v>73</v>
      </c>
    </row>
    <row r="3483" spans="1:10">
      <c r="A3483" s="5" t="s">
        <v>1624</v>
      </c>
      <c r="B3483" s="6">
        <v>44973.464509606485</v>
      </c>
      <c r="C3483" s="5" t="s">
        <v>70</v>
      </c>
      <c r="D3483" s="7"/>
      <c r="E3483" s="8"/>
      <c r="F3483" s="9">
        <v>4649.3999999999996</v>
      </c>
      <c r="I3483" s="10" t="s">
        <v>9</v>
      </c>
      <c r="J3483" s="8" t="s">
        <v>74</v>
      </c>
    </row>
    <row r="3484" spans="1:10">
      <c r="A3484" s="5" t="s">
        <v>1624</v>
      </c>
      <c r="B3484" s="6">
        <v>44973.464509606485</v>
      </c>
      <c r="C3484" s="5" t="s">
        <v>70</v>
      </c>
      <c r="D3484" s="7"/>
      <c r="E3484" s="8"/>
      <c r="F3484" s="9">
        <v>6984.3</v>
      </c>
      <c r="I3484" s="10" t="s">
        <v>9</v>
      </c>
      <c r="J3484" s="8" t="s">
        <v>75</v>
      </c>
    </row>
    <row r="3485" spans="1:10">
      <c r="A3485" s="5" t="s">
        <v>1624</v>
      </c>
      <c r="B3485" s="6">
        <v>44973.464509606485</v>
      </c>
      <c r="C3485" s="5" t="s">
        <v>70</v>
      </c>
      <c r="D3485" s="7"/>
      <c r="E3485" s="8"/>
      <c r="F3485" s="9">
        <v>10417.9</v>
      </c>
      <c r="I3485" s="10" t="s">
        <v>9</v>
      </c>
      <c r="J3485" s="8" t="s">
        <v>99</v>
      </c>
    </row>
    <row r="3486" spans="1:10">
      <c r="A3486" s="5" t="s">
        <v>1624</v>
      </c>
      <c r="B3486" s="6">
        <v>44973.464509606485</v>
      </c>
      <c r="C3486" s="5" t="s">
        <v>70</v>
      </c>
      <c r="D3486" s="7"/>
      <c r="E3486" s="8"/>
      <c r="F3486" s="9">
        <v>10940.1</v>
      </c>
      <c r="I3486" s="10" t="s">
        <v>9</v>
      </c>
      <c r="J3486" s="8" t="s">
        <v>94</v>
      </c>
    </row>
    <row r="3487" spans="1:10">
      <c r="A3487" s="5" t="s">
        <v>1624</v>
      </c>
      <c r="B3487" s="6">
        <v>44973.464509606485</v>
      </c>
      <c r="C3487" s="5" t="s">
        <v>70</v>
      </c>
      <c r="D3487" s="7"/>
      <c r="E3487" s="8"/>
      <c r="F3487" s="9">
        <v>3599.5</v>
      </c>
      <c r="I3487" s="10" t="s">
        <v>9</v>
      </c>
      <c r="J3487" s="8" t="s">
        <v>100</v>
      </c>
    </row>
    <row r="3488" spans="1:10">
      <c r="A3488" s="5" t="s">
        <v>1624</v>
      </c>
      <c r="B3488" s="6">
        <v>44973.464509606485</v>
      </c>
      <c r="C3488" s="5" t="s">
        <v>70</v>
      </c>
      <c r="D3488" s="7"/>
      <c r="E3488" s="8"/>
      <c r="F3488" s="9">
        <v>7690</v>
      </c>
      <c r="I3488" s="10" t="s">
        <v>9</v>
      </c>
      <c r="J3488" s="8" t="s">
        <v>101</v>
      </c>
    </row>
    <row r="3489" spans="1:10">
      <c r="A3489" s="5" t="s">
        <v>1624</v>
      </c>
      <c r="B3489" s="6">
        <v>44973.464509606485</v>
      </c>
      <c r="C3489" s="5" t="s">
        <v>70</v>
      </c>
      <c r="D3489" s="7"/>
      <c r="E3489" s="8"/>
      <c r="F3489" s="9">
        <v>7326.2</v>
      </c>
      <c r="I3489" s="10" t="s">
        <v>9</v>
      </c>
      <c r="J3489" s="8" t="s">
        <v>102</v>
      </c>
    </row>
    <row r="3490" spans="1:10">
      <c r="A3490" s="5" t="s">
        <v>1624</v>
      </c>
      <c r="B3490" s="6">
        <v>44973.464509606485</v>
      </c>
      <c r="C3490" s="5" t="s">
        <v>70</v>
      </c>
      <c r="D3490" s="7"/>
      <c r="E3490" s="8"/>
      <c r="F3490" s="9">
        <v>8996</v>
      </c>
      <c r="I3490" s="10" t="s">
        <v>9</v>
      </c>
      <c r="J3490" s="8" t="s">
        <v>77</v>
      </c>
    </row>
    <row r="3491" spans="1:10">
      <c r="A3491" s="5" t="s">
        <v>1624</v>
      </c>
      <c r="B3491" s="6">
        <v>44973.464509606485</v>
      </c>
      <c r="C3491" s="5" t="s">
        <v>70</v>
      </c>
      <c r="D3491" s="7"/>
      <c r="E3491" s="8"/>
      <c r="F3491" s="9">
        <v>7078.2</v>
      </c>
      <c r="I3491" s="10" t="s">
        <v>9</v>
      </c>
      <c r="J3491" s="8" t="s">
        <v>78</v>
      </c>
    </row>
    <row r="3492" spans="1:10">
      <c r="A3492" s="5" t="s">
        <v>1624</v>
      </c>
      <c r="B3492" s="6">
        <v>44973.464509606485</v>
      </c>
      <c r="C3492" s="5" t="s">
        <v>70</v>
      </c>
      <c r="D3492" s="7"/>
      <c r="E3492" s="8"/>
      <c r="F3492" s="9">
        <v>17635.599999999999</v>
      </c>
      <c r="I3492" s="10" t="s">
        <v>9</v>
      </c>
      <c r="J3492" s="8" t="s">
        <v>103</v>
      </c>
    </row>
    <row r="3493" spans="1:10">
      <c r="A3493" s="5" t="s">
        <v>1624</v>
      </c>
      <c r="B3493" s="6">
        <v>44973.464509606485</v>
      </c>
      <c r="C3493" s="5" t="s">
        <v>70</v>
      </c>
      <c r="D3493" s="7"/>
      <c r="E3493" s="8"/>
      <c r="F3493" s="9">
        <v>6341</v>
      </c>
      <c r="I3493" s="10" t="s">
        <v>9</v>
      </c>
      <c r="J3493" s="8" t="s">
        <v>105</v>
      </c>
    </row>
    <row r="3494" spans="1:10">
      <c r="A3494" s="5" t="s">
        <v>1624</v>
      </c>
      <c r="B3494" s="6">
        <v>44973.464509606485</v>
      </c>
      <c r="C3494" s="5" t="s">
        <v>70</v>
      </c>
      <c r="D3494" s="7"/>
      <c r="E3494" s="8"/>
      <c r="F3494" s="9">
        <v>925</v>
      </c>
      <c r="I3494" s="10" t="s">
        <v>9</v>
      </c>
      <c r="J3494" s="8" t="s">
        <v>385</v>
      </c>
    </row>
    <row r="3495" spans="1:10">
      <c r="A3495" s="11" t="s">
        <v>22</v>
      </c>
      <c r="B3495" s="3"/>
      <c r="C3495" s="3"/>
      <c r="D3495" s="76">
        <f>245213.24+51364.8</f>
        <v>296578.03999999998</v>
      </c>
      <c r="E3495" s="8"/>
      <c r="F3495" s="37">
        <f>SUM(F3435:G3494)</f>
        <v>296578.03999999998</v>
      </c>
      <c r="H3495" s="9"/>
      <c r="I3495" s="10"/>
      <c r="J3495" s="8"/>
    </row>
    <row r="3496" spans="1:10">
      <c r="A3496" s="13" t="s">
        <v>23</v>
      </c>
      <c r="B3496" s="13" t="s">
        <v>24</v>
      </c>
      <c r="C3496" s="13" t="s">
        <v>25</v>
      </c>
      <c r="D3496" s="7"/>
      <c r="E3496" s="8"/>
      <c r="H3496" s="9"/>
      <c r="I3496" s="10"/>
      <c r="J3496" s="8"/>
    </row>
    <row r="3497" spans="1:10" ht="15.75">
      <c r="A3497" s="5"/>
      <c r="B3497" s="6"/>
      <c r="C3497" s="5"/>
      <c r="D3497" s="14">
        <v>112790538</v>
      </c>
      <c r="E3497" s="8"/>
      <c r="H3497" s="9"/>
      <c r="I3497" s="10"/>
      <c r="J3497" s="8"/>
    </row>
    <row r="3498" spans="1:10" ht="15.75">
      <c r="A3498" s="5"/>
      <c r="B3498" s="6"/>
      <c r="C3498" s="5"/>
      <c r="D3498" s="14">
        <v>112790321</v>
      </c>
      <c r="E3498" s="8"/>
      <c r="H3498" s="9"/>
      <c r="I3498" s="10"/>
      <c r="J3498" s="8"/>
    </row>
    <row r="3499" spans="1:10" ht="15.75">
      <c r="A3499" s="5"/>
      <c r="B3499" s="6"/>
      <c r="C3499" s="5"/>
      <c r="D3499" s="14"/>
      <c r="E3499" s="8"/>
      <c r="H3499" s="9"/>
      <c r="I3499" s="10"/>
      <c r="J3499" s="8"/>
    </row>
    <row r="3500" spans="1:10">
      <c r="A3500" s="5" t="s">
        <v>1622</v>
      </c>
      <c r="B3500" s="6">
        <v>44973.46676166667</v>
      </c>
      <c r="C3500" s="5" t="s">
        <v>70</v>
      </c>
      <c r="D3500" s="7">
        <v>168744</v>
      </c>
      <c r="E3500" s="5" t="s">
        <v>89</v>
      </c>
      <c r="H3500" s="9">
        <v>2500</v>
      </c>
      <c r="I3500" s="5" t="s">
        <v>28</v>
      </c>
      <c r="J3500" s="8" t="s">
        <v>92</v>
      </c>
    </row>
    <row r="3501" spans="1:10">
      <c r="A3501" s="5" t="s">
        <v>1622</v>
      </c>
      <c r="B3501" s="6">
        <v>44973.46676166667</v>
      </c>
      <c r="C3501" s="5" t="s">
        <v>70</v>
      </c>
      <c r="D3501" s="7">
        <v>207254</v>
      </c>
      <c r="E3501" s="5" t="s">
        <v>89</v>
      </c>
      <c r="H3501" s="9">
        <v>3088</v>
      </c>
      <c r="I3501" s="5" t="s">
        <v>28</v>
      </c>
      <c r="J3501" s="8" t="s">
        <v>92</v>
      </c>
    </row>
    <row r="3502" spans="1:10">
      <c r="A3502" s="5" t="s">
        <v>1622</v>
      </c>
      <c r="B3502" s="6">
        <v>44973.46676166667</v>
      </c>
      <c r="C3502" s="5" t="s">
        <v>70</v>
      </c>
      <c r="D3502" s="7">
        <v>261386</v>
      </c>
      <c r="E3502" s="5" t="s">
        <v>89</v>
      </c>
      <c r="H3502" s="9">
        <v>1550</v>
      </c>
      <c r="I3502" s="5" t="s">
        <v>28</v>
      </c>
      <c r="J3502" s="8" t="s">
        <v>92</v>
      </c>
    </row>
    <row r="3503" spans="1:10">
      <c r="A3503" s="5" t="s">
        <v>1622</v>
      </c>
      <c r="B3503" s="6">
        <v>44973.46676166667</v>
      </c>
      <c r="C3503" s="5" t="s">
        <v>70</v>
      </c>
      <c r="D3503" s="15">
        <v>45163271363</v>
      </c>
      <c r="E3503" s="5" t="s">
        <v>83</v>
      </c>
      <c r="H3503" s="9">
        <v>548.4</v>
      </c>
      <c r="I3503" s="5" t="s">
        <v>28</v>
      </c>
      <c r="J3503" s="5" t="s">
        <v>91</v>
      </c>
    </row>
    <row r="3504" spans="1:10">
      <c r="A3504" s="5" t="s">
        <v>1622</v>
      </c>
      <c r="B3504" s="6">
        <v>44973.46676166667</v>
      </c>
      <c r="C3504" s="5" t="s">
        <v>70</v>
      </c>
      <c r="D3504" s="15">
        <v>45173245528</v>
      </c>
      <c r="E3504" s="5" t="s">
        <v>83</v>
      </c>
      <c r="H3504" s="9">
        <v>256.56</v>
      </c>
      <c r="I3504" s="5" t="s">
        <v>28</v>
      </c>
      <c r="J3504" s="5" t="s">
        <v>91</v>
      </c>
    </row>
    <row r="3505" spans="1:10">
      <c r="A3505" s="5" t="s">
        <v>1622</v>
      </c>
      <c r="B3505" s="6">
        <v>44973.46676166667</v>
      </c>
      <c r="C3505" s="5" t="s">
        <v>70</v>
      </c>
      <c r="D3505" s="15">
        <v>45173246097</v>
      </c>
      <c r="E3505" s="5" t="s">
        <v>83</v>
      </c>
      <c r="H3505" s="9">
        <v>4213.46</v>
      </c>
      <c r="I3505" s="5" t="s">
        <v>28</v>
      </c>
      <c r="J3505" s="5" t="s">
        <v>91</v>
      </c>
    </row>
    <row r="3506" spans="1:10">
      <c r="A3506" s="5" t="s">
        <v>1622</v>
      </c>
      <c r="B3506" s="6">
        <v>44973.46676166667</v>
      </c>
      <c r="C3506" s="5" t="s">
        <v>70</v>
      </c>
      <c r="D3506" s="15">
        <v>45133186245</v>
      </c>
      <c r="E3506" s="5" t="s">
        <v>83</v>
      </c>
      <c r="H3506" s="9">
        <v>1686.21</v>
      </c>
      <c r="I3506" s="5" t="s">
        <v>28</v>
      </c>
      <c r="J3506" s="5" t="s">
        <v>91</v>
      </c>
    </row>
    <row r="3507" spans="1:10">
      <c r="A3507" s="5" t="s">
        <v>1622</v>
      </c>
      <c r="B3507" s="6">
        <v>44973.46676166667</v>
      </c>
      <c r="C3507" s="5" t="s">
        <v>70</v>
      </c>
      <c r="D3507" s="15">
        <v>45173246229</v>
      </c>
      <c r="E3507" s="5" t="s">
        <v>83</v>
      </c>
      <c r="H3507" s="9">
        <v>440</v>
      </c>
      <c r="I3507" s="5" t="s">
        <v>28</v>
      </c>
      <c r="J3507" s="5" t="s">
        <v>91</v>
      </c>
    </row>
    <row r="3508" spans="1:10">
      <c r="A3508" s="5" t="s">
        <v>1622</v>
      </c>
      <c r="B3508" s="6">
        <v>44973.46676166667</v>
      </c>
      <c r="C3508" s="5" t="s">
        <v>70</v>
      </c>
      <c r="D3508" s="15">
        <v>52716818333</v>
      </c>
      <c r="E3508" s="5" t="s">
        <v>83</v>
      </c>
      <c r="H3508" s="9">
        <v>195</v>
      </c>
      <c r="I3508" s="5" t="s">
        <v>28</v>
      </c>
      <c r="J3508" s="5" t="s">
        <v>91</v>
      </c>
    </row>
    <row r="3509" spans="1:10">
      <c r="A3509" s="5" t="s">
        <v>1622</v>
      </c>
      <c r="B3509" s="6">
        <v>44973.46676166667</v>
      </c>
      <c r="C3509" s="5" t="s">
        <v>70</v>
      </c>
      <c r="D3509" s="15">
        <v>45113335542</v>
      </c>
      <c r="E3509" s="5" t="s">
        <v>83</v>
      </c>
      <c r="H3509" s="9">
        <v>1036</v>
      </c>
      <c r="I3509" s="5" t="s">
        <v>28</v>
      </c>
      <c r="J3509" s="5" t="s">
        <v>91</v>
      </c>
    </row>
    <row r="3510" spans="1:10">
      <c r="A3510" s="5" t="s">
        <v>1622</v>
      </c>
      <c r="B3510" s="6">
        <v>44973.46676166667</v>
      </c>
      <c r="C3510" s="5" t="s">
        <v>70</v>
      </c>
      <c r="D3510" s="15">
        <v>45143552967</v>
      </c>
      <c r="E3510" s="5" t="s">
        <v>83</v>
      </c>
      <c r="H3510" s="9">
        <v>14840</v>
      </c>
      <c r="I3510" s="5" t="s">
        <v>28</v>
      </c>
      <c r="J3510" s="5" t="s">
        <v>91</v>
      </c>
    </row>
    <row r="3511" spans="1:10">
      <c r="A3511" s="5" t="s">
        <v>1622</v>
      </c>
      <c r="B3511" s="6">
        <v>44973.46676166667</v>
      </c>
      <c r="C3511" s="5" t="s">
        <v>70</v>
      </c>
      <c r="D3511" s="15">
        <v>10370425797</v>
      </c>
      <c r="E3511" s="5" t="s">
        <v>83</v>
      </c>
      <c r="H3511" s="9">
        <v>5099.21</v>
      </c>
      <c r="I3511" s="5" t="s">
        <v>28</v>
      </c>
      <c r="J3511" s="5" t="s">
        <v>91</v>
      </c>
    </row>
    <row r="3512" spans="1:10">
      <c r="A3512" s="5" t="s">
        <v>1622</v>
      </c>
      <c r="B3512" s="6">
        <v>44973.46676166667</v>
      </c>
      <c r="C3512" s="5" t="s">
        <v>70</v>
      </c>
      <c r="D3512" s="15">
        <v>45143553017</v>
      </c>
      <c r="E3512" s="5" t="s">
        <v>83</v>
      </c>
      <c r="H3512" s="9">
        <v>1173.1199999999999</v>
      </c>
      <c r="I3512" s="5" t="s">
        <v>28</v>
      </c>
      <c r="J3512" s="5" t="s">
        <v>91</v>
      </c>
    </row>
    <row r="3513" spans="1:10">
      <c r="A3513" s="5" t="s">
        <v>1622</v>
      </c>
      <c r="B3513" s="6">
        <v>44973.46676166667</v>
      </c>
      <c r="C3513" s="5" t="s">
        <v>70</v>
      </c>
      <c r="D3513" s="15">
        <v>45153179753</v>
      </c>
      <c r="E3513" s="5" t="s">
        <v>83</v>
      </c>
      <c r="H3513" s="9">
        <v>720</v>
      </c>
      <c r="I3513" s="5" t="s">
        <v>28</v>
      </c>
      <c r="J3513" s="5" t="s">
        <v>91</v>
      </c>
    </row>
    <row r="3514" spans="1:10">
      <c r="A3514" s="5" t="s">
        <v>1622</v>
      </c>
      <c r="B3514" s="6">
        <v>44973.46676166667</v>
      </c>
      <c r="C3514" s="5" t="s">
        <v>70</v>
      </c>
      <c r="D3514" s="7">
        <v>425623</v>
      </c>
      <c r="E3514" s="5" t="s">
        <v>89</v>
      </c>
      <c r="H3514" s="9">
        <v>2771.76</v>
      </c>
      <c r="I3514" s="5" t="s">
        <v>28</v>
      </c>
      <c r="J3514" s="8" t="s">
        <v>92</v>
      </c>
    </row>
    <row r="3515" spans="1:10">
      <c r="A3515" s="5" t="s">
        <v>1622</v>
      </c>
      <c r="B3515" s="6">
        <v>44973.46676166667</v>
      </c>
      <c r="C3515" s="5" t="s">
        <v>70</v>
      </c>
      <c r="D3515" s="7">
        <v>165163</v>
      </c>
      <c r="E3515" s="5" t="s">
        <v>89</v>
      </c>
      <c r="H3515" s="9">
        <v>3</v>
      </c>
      <c r="I3515" s="5" t="s">
        <v>28</v>
      </c>
      <c r="J3515" s="5" t="s">
        <v>91</v>
      </c>
    </row>
    <row r="3516" spans="1:10">
      <c r="A3516" s="5" t="s">
        <v>1622</v>
      </c>
      <c r="B3516" s="6">
        <v>44973.46676166667</v>
      </c>
      <c r="C3516" s="5" t="s">
        <v>70</v>
      </c>
      <c r="D3516" s="7">
        <v>181551</v>
      </c>
      <c r="E3516" s="5" t="s">
        <v>88</v>
      </c>
      <c r="H3516" s="9">
        <v>52268</v>
      </c>
      <c r="I3516" s="5" t="s">
        <v>28</v>
      </c>
      <c r="J3516" s="8" t="s">
        <v>92</v>
      </c>
    </row>
    <row r="3517" spans="1:10">
      <c r="A3517" s="5" t="s">
        <v>1623</v>
      </c>
      <c r="B3517" s="6">
        <v>44973.46676166667</v>
      </c>
      <c r="C3517" s="5" t="s">
        <v>82</v>
      </c>
      <c r="D3517" s="7"/>
      <c r="E3517" s="8"/>
      <c r="F3517" s="9">
        <v>110.2</v>
      </c>
      <c r="I3517" s="10" t="s">
        <v>9</v>
      </c>
      <c r="J3517" s="8" t="s">
        <v>77</v>
      </c>
    </row>
    <row r="3518" spans="1:10">
      <c r="A3518" s="5" t="s">
        <v>1622</v>
      </c>
      <c r="B3518" s="6">
        <v>44973.46676166667</v>
      </c>
      <c r="C3518" s="5" t="s">
        <v>70</v>
      </c>
      <c r="D3518" s="7"/>
      <c r="E3518" s="8"/>
      <c r="F3518" s="9">
        <v>33731</v>
      </c>
      <c r="I3518" s="10" t="s">
        <v>9</v>
      </c>
      <c r="J3518" s="8" t="s">
        <v>240</v>
      </c>
    </row>
    <row r="3519" spans="1:10">
      <c r="A3519" s="5" t="s">
        <v>1622</v>
      </c>
      <c r="B3519" s="6">
        <v>44973.46676166667</v>
      </c>
      <c r="C3519" s="5" t="s">
        <v>70</v>
      </c>
      <c r="D3519" s="7"/>
      <c r="E3519" s="8"/>
      <c r="F3519" s="9">
        <v>10490.9</v>
      </c>
      <c r="I3519" s="10" t="s">
        <v>9</v>
      </c>
      <c r="J3519" s="8" t="s">
        <v>76</v>
      </c>
    </row>
    <row r="3520" spans="1:10">
      <c r="A3520" s="11" t="s">
        <v>22</v>
      </c>
      <c r="B3520" s="3"/>
      <c r="C3520" s="3"/>
      <c r="D3520" s="7"/>
      <c r="E3520" s="8"/>
      <c r="F3520" s="37">
        <f>SUM(F3500:G3519)</f>
        <v>44332.1</v>
      </c>
      <c r="H3520" s="9"/>
      <c r="I3520" s="10"/>
      <c r="J3520" s="8"/>
    </row>
    <row r="3521" spans="1:10">
      <c r="A3521" s="13" t="s">
        <v>23</v>
      </c>
      <c r="B3521" s="13" t="s">
        <v>24</v>
      </c>
      <c r="C3521" s="13" t="s">
        <v>25</v>
      </c>
      <c r="D3521" s="7"/>
      <c r="E3521" s="8"/>
      <c r="H3521" s="9"/>
      <c r="I3521" s="10"/>
      <c r="J3521" s="8"/>
    </row>
    <row r="3522" spans="1:10" ht="15.75">
      <c r="A3522" s="5"/>
      <c r="B3522" s="6"/>
      <c r="C3522" s="5"/>
      <c r="D3522" s="14">
        <v>112790539</v>
      </c>
      <c r="E3522" s="8"/>
      <c r="H3522" s="9"/>
      <c r="I3522" s="10"/>
      <c r="J3522" s="8"/>
    </row>
    <row r="3523" spans="1:10">
      <c r="A3523" s="5"/>
      <c r="B3523" s="6"/>
      <c r="C3523" s="5"/>
      <c r="D3523" s="7"/>
      <c r="E3523" s="8"/>
      <c r="H3523" s="9"/>
      <c r="I3523" s="10"/>
      <c r="J3523" s="8"/>
    </row>
    <row r="3524" spans="1:10">
      <c r="A3524" s="5" t="s">
        <v>1621</v>
      </c>
      <c r="B3524" s="6">
        <v>44973.858001493056</v>
      </c>
      <c r="C3524" s="5" t="s">
        <v>82</v>
      </c>
      <c r="D3524" s="15">
        <v>45163278743</v>
      </c>
      <c r="E3524" s="5" t="s">
        <v>83</v>
      </c>
      <c r="H3524" s="9">
        <v>50000</v>
      </c>
      <c r="I3524" s="5" t="s">
        <v>28</v>
      </c>
      <c r="J3524" s="5" t="s">
        <v>87</v>
      </c>
    </row>
    <row r="3525" spans="1:10">
      <c r="A3525" s="5" t="s">
        <v>1620</v>
      </c>
      <c r="B3525" s="6">
        <v>44973.858001493056</v>
      </c>
      <c r="C3525" s="5" t="s">
        <v>70</v>
      </c>
      <c r="D3525" s="15">
        <v>45123320353</v>
      </c>
      <c r="E3525" s="5" t="s">
        <v>83</v>
      </c>
      <c r="H3525" s="9">
        <v>1159.31</v>
      </c>
      <c r="I3525" s="5" t="s">
        <v>28</v>
      </c>
      <c r="J3525" s="5" t="s">
        <v>80</v>
      </c>
    </row>
    <row r="3526" spans="1:10">
      <c r="A3526" s="5" t="s">
        <v>1620</v>
      </c>
      <c r="B3526" s="6">
        <v>44973.858001493056</v>
      </c>
      <c r="C3526" s="5" t="s">
        <v>70</v>
      </c>
      <c r="D3526" s="15">
        <v>45133187739</v>
      </c>
      <c r="E3526" s="5" t="s">
        <v>83</v>
      </c>
      <c r="H3526" s="9">
        <v>9278.84</v>
      </c>
      <c r="I3526" s="5" t="s">
        <v>28</v>
      </c>
      <c r="J3526" s="5" t="s">
        <v>80</v>
      </c>
    </row>
    <row r="3527" spans="1:10">
      <c r="A3527" s="5" t="s">
        <v>1620</v>
      </c>
      <c r="B3527" s="6">
        <v>44973.858001493056</v>
      </c>
      <c r="C3527" s="5" t="s">
        <v>70</v>
      </c>
      <c r="D3527" s="15">
        <v>45153180941</v>
      </c>
      <c r="E3527" s="5" t="s">
        <v>83</v>
      </c>
      <c r="H3527" s="9">
        <v>15880.25</v>
      </c>
      <c r="I3527" s="5" t="s">
        <v>28</v>
      </c>
      <c r="J3527" s="5" t="s">
        <v>80</v>
      </c>
    </row>
    <row r="3528" spans="1:10">
      <c r="A3528" s="5" t="s">
        <v>1620</v>
      </c>
      <c r="B3528" s="6">
        <v>44973.858001493056</v>
      </c>
      <c r="C3528" s="5" t="s">
        <v>70</v>
      </c>
      <c r="D3528" s="7">
        <v>224917</v>
      </c>
      <c r="E3528" s="5" t="s">
        <v>89</v>
      </c>
      <c r="H3528" s="9">
        <v>700</v>
      </c>
      <c r="I3528" s="5" t="s">
        <v>28</v>
      </c>
      <c r="J3528" s="8" t="s">
        <v>92</v>
      </c>
    </row>
    <row r="3529" spans="1:10">
      <c r="A3529" s="5" t="s">
        <v>1620</v>
      </c>
      <c r="B3529" s="6">
        <v>44973.858001493056</v>
      </c>
      <c r="C3529" s="5" t="s">
        <v>70</v>
      </c>
      <c r="D3529" s="15">
        <v>45153180599</v>
      </c>
      <c r="E3529" s="8" t="s">
        <v>27</v>
      </c>
      <c r="H3529" s="9">
        <v>2023.78</v>
      </c>
      <c r="I3529" s="5" t="s">
        <v>28</v>
      </c>
      <c r="J3529" s="5" t="s">
        <v>80</v>
      </c>
    </row>
    <row r="3530" spans="1:10">
      <c r="A3530" s="5" t="s">
        <v>1620</v>
      </c>
      <c r="B3530" s="6">
        <v>44973.858001493056</v>
      </c>
      <c r="C3530" s="5" t="s">
        <v>70</v>
      </c>
      <c r="D3530" s="7">
        <v>1768276</v>
      </c>
      <c r="E3530" s="5" t="s">
        <v>697</v>
      </c>
      <c r="H3530" s="9">
        <v>17533.48</v>
      </c>
      <c r="I3530" s="5" t="s">
        <v>28</v>
      </c>
      <c r="J3530" s="5" t="s">
        <v>80</v>
      </c>
    </row>
    <row r="3531" spans="1:10">
      <c r="A3531" s="5" t="s">
        <v>1620</v>
      </c>
      <c r="B3531" s="6">
        <v>44973.858001493056</v>
      </c>
      <c r="C3531" s="5" t="s">
        <v>70</v>
      </c>
      <c r="D3531" s="15">
        <v>45143554474</v>
      </c>
      <c r="E3531" s="5" t="s">
        <v>83</v>
      </c>
      <c r="H3531" s="9">
        <v>1548.92</v>
      </c>
      <c r="I3531" s="5" t="s">
        <v>28</v>
      </c>
      <c r="J3531" s="5" t="s">
        <v>80</v>
      </c>
    </row>
    <row r="3532" spans="1:10">
      <c r="A3532" s="5" t="s">
        <v>1620</v>
      </c>
      <c r="B3532" s="6">
        <v>44973.858001493056</v>
      </c>
      <c r="C3532" s="5" t="s">
        <v>70</v>
      </c>
      <c r="D3532" s="15">
        <v>45143554475</v>
      </c>
      <c r="E3532" s="5" t="s">
        <v>83</v>
      </c>
      <c r="H3532" s="9">
        <v>3983.58</v>
      </c>
      <c r="I3532" s="5" t="s">
        <v>28</v>
      </c>
      <c r="J3532" s="5" t="s">
        <v>80</v>
      </c>
    </row>
    <row r="3533" spans="1:10">
      <c r="A3533" s="5" t="s">
        <v>1620</v>
      </c>
      <c r="B3533" s="6">
        <v>44973.858001493056</v>
      </c>
      <c r="C3533" s="5" t="s">
        <v>70</v>
      </c>
      <c r="D3533" s="7">
        <v>45892</v>
      </c>
      <c r="E3533" s="5" t="s">
        <v>89</v>
      </c>
      <c r="H3533" s="9">
        <v>746.5</v>
      </c>
      <c r="I3533" s="5" t="s">
        <v>28</v>
      </c>
      <c r="J3533" s="8" t="s">
        <v>92</v>
      </c>
    </row>
    <row r="3534" spans="1:10">
      <c r="A3534" s="5" t="s">
        <v>1620</v>
      </c>
      <c r="B3534" s="6">
        <v>44973.858001493056</v>
      </c>
      <c r="C3534" s="5" t="s">
        <v>70</v>
      </c>
      <c r="D3534" s="7">
        <v>378790</v>
      </c>
      <c r="E3534" s="5" t="s">
        <v>89</v>
      </c>
      <c r="H3534" s="9">
        <v>7936</v>
      </c>
      <c r="I3534" s="5" t="s">
        <v>28</v>
      </c>
      <c r="J3534" s="5" t="s">
        <v>86</v>
      </c>
    </row>
    <row r="3535" spans="1:10">
      <c r="A3535" s="5" t="s">
        <v>1620</v>
      </c>
      <c r="B3535" s="6">
        <v>44973.858001493056</v>
      </c>
      <c r="C3535" s="5" t="s">
        <v>70</v>
      </c>
      <c r="D3535" s="7">
        <v>51600</v>
      </c>
      <c r="E3535" s="5" t="s">
        <v>89</v>
      </c>
      <c r="H3535" s="9">
        <v>724.32</v>
      </c>
      <c r="I3535" s="5" t="s">
        <v>28</v>
      </c>
      <c r="J3535" s="5" t="s">
        <v>91</v>
      </c>
    </row>
    <row r="3536" spans="1:10">
      <c r="A3536" s="5" t="s">
        <v>1620</v>
      </c>
      <c r="B3536" s="6">
        <v>44973.858001493056</v>
      </c>
      <c r="C3536" s="5" t="s">
        <v>70</v>
      </c>
      <c r="D3536" s="7">
        <v>459398</v>
      </c>
      <c r="E3536" s="5" t="s">
        <v>89</v>
      </c>
      <c r="H3536" s="9">
        <v>460.6</v>
      </c>
      <c r="I3536" s="5" t="s">
        <v>28</v>
      </c>
      <c r="J3536" s="5" t="s">
        <v>91</v>
      </c>
    </row>
    <row r="3537" spans="1:10">
      <c r="A3537" s="5" t="s">
        <v>1620</v>
      </c>
      <c r="B3537" s="6">
        <v>44973.858001493056</v>
      </c>
      <c r="C3537" s="5" t="s">
        <v>70</v>
      </c>
      <c r="D3537" s="7">
        <v>490105</v>
      </c>
      <c r="E3537" s="5" t="s">
        <v>89</v>
      </c>
      <c r="H3537" s="9">
        <v>753.73</v>
      </c>
      <c r="I3537" s="5" t="s">
        <v>28</v>
      </c>
      <c r="J3537" s="5" t="s">
        <v>91</v>
      </c>
    </row>
    <row r="3538" spans="1:10">
      <c r="A3538" s="5" t="s">
        <v>1620</v>
      </c>
      <c r="B3538" s="6">
        <v>44973.858001493056</v>
      </c>
      <c r="C3538" s="5" t="s">
        <v>70</v>
      </c>
      <c r="D3538" s="7">
        <v>293978</v>
      </c>
      <c r="E3538" s="5" t="s">
        <v>89</v>
      </c>
      <c r="H3538" s="9">
        <v>155.63</v>
      </c>
      <c r="I3538" s="5" t="s">
        <v>28</v>
      </c>
      <c r="J3538" s="5" t="s">
        <v>91</v>
      </c>
    </row>
    <row r="3539" spans="1:10">
      <c r="A3539" s="5" t="s">
        <v>1620</v>
      </c>
      <c r="B3539" s="6">
        <v>44973.858001493056</v>
      </c>
      <c r="C3539" s="5" t="s">
        <v>70</v>
      </c>
      <c r="D3539" s="7">
        <v>331917</v>
      </c>
      <c r="E3539" s="5" t="s">
        <v>89</v>
      </c>
      <c r="H3539" s="9">
        <v>432</v>
      </c>
      <c r="I3539" s="5" t="s">
        <v>28</v>
      </c>
      <c r="J3539" s="5" t="s">
        <v>91</v>
      </c>
    </row>
    <row r="3540" spans="1:10">
      <c r="A3540" s="5" t="s">
        <v>1620</v>
      </c>
      <c r="B3540" s="6">
        <v>44973.858001493056</v>
      </c>
      <c r="C3540" s="5" t="s">
        <v>70</v>
      </c>
      <c r="D3540" s="15">
        <v>45113339478</v>
      </c>
      <c r="E3540" s="5" t="s">
        <v>83</v>
      </c>
      <c r="H3540" s="9">
        <v>3377.68</v>
      </c>
      <c r="I3540" s="5" t="s">
        <v>28</v>
      </c>
      <c r="J3540" s="5" t="s">
        <v>91</v>
      </c>
    </row>
    <row r="3541" spans="1:10">
      <c r="A3541" s="5" t="s">
        <v>1620</v>
      </c>
      <c r="B3541" s="6">
        <v>44973.858001493056</v>
      </c>
      <c r="C3541" s="5" t="s">
        <v>70</v>
      </c>
      <c r="D3541" s="15">
        <v>45153184067</v>
      </c>
      <c r="E3541" s="5" t="s">
        <v>83</v>
      </c>
      <c r="H3541" s="9">
        <v>1282.58</v>
      </c>
      <c r="I3541" s="5" t="s">
        <v>28</v>
      </c>
      <c r="J3541" s="5" t="s">
        <v>91</v>
      </c>
    </row>
    <row r="3542" spans="1:10">
      <c r="A3542" s="5" t="s">
        <v>1620</v>
      </c>
      <c r="B3542" s="6">
        <v>44973.858001493056</v>
      </c>
      <c r="C3542" s="5" t="s">
        <v>70</v>
      </c>
      <c r="D3542" s="15">
        <v>45143556676</v>
      </c>
      <c r="E3542" s="5" t="s">
        <v>83</v>
      </c>
      <c r="H3542" s="9">
        <v>252</v>
      </c>
      <c r="I3542" s="5" t="s">
        <v>28</v>
      </c>
      <c r="J3542" s="5" t="s">
        <v>91</v>
      </c>
    </row>
    <row r="3543" spans="1:10">
      <c r="A3543" s="5" t="s">
        <v>1620</v>
      </c>
      <c r="B3543" s="6">
        <v>44973.858001493056</v>
      </c>
      <c r="C3543" s="5" t="s">
        <v>70</v>
      </c>
      <c r="D3543" s="15">
        <v>45173250821</v>
      </c>
      <c r="E3543" s="5" t="s">
        <v>83</v>
      </c>
      <c r="H3543" s="9">
        <v>200</v>
      </c>
      <c r="I3543" s="5" t="s">
        <v>28</v>
      </c>
      <c r="J3543" s="5" t="s">
        <v>91</v>
      </c>
    </row>
    <row r="3544" spans="1:10">
      <c r="A3544" s="5" t="s">
        <v>1620</v>
      </c>
      <c r="B3544" s="6">
        <v>44973.858001493056</v>
      </c>
      <c r="C3544" s="5" t="s">
        <v>70</v>
      </c>
      <c r="D3544" s="15">
        <v>45123322667</v>
      </c>
      <c r="E3544" s="5" t="s">
        <v>83</v>
      </c>
      <c r="H3544" s="9">
        <v>2259.9</v>
      </c>
      <c r="I3544" s="5" t="s">
        <v>28</v>
      </c>
      <c r="J3544" s="5" t="s">
        <v>91</v>
      </c>
    </row>
    <row r="3545" spans="1:10">
      <c r="A3545" s="5" t="s">
        <v>1620</v>
      </c>
      <c r="B3545" s="6">
        <v>44973.858001493056</v>
      </c>
      <c r="C3545" s="5" t="s">
        <v>70</v>
      </c>
      <c r="D3545" s="15">
        <v>45143554499</v>
      </c>
      <c r="E3545" s="5" t="s">
        <v>83</v>
      </c>
      <c r="H3545" s="9">
        <v>284.39999999999998</v>
      </c>
      <c r="I3545" s="5" t="s">
        <v>28</v>
      </c>
      <c r="J3545" s="5" t="s">
        <v>91</v>
      </c>
    </row>
    <row r="3546" spans="1:10">
      <c r="A3546" s="5" t="s">
        <v>1620</v>
      </c>
      <c r="B3546" s="6">
        <v>44973.858001493056</v>
      </c>
      <c r="C3546" s="5" t="s">
        <v>70</v>
      </c>
      <c r="D3546" s="15">
        <v>45173249692</v>
      </c>
      <c r="E3546" s="5" t="s">
        <v>83</v>
      </c>
      <c r="H3546" s="9">
        <v>295.95999999999998</v>
      </c>
      <c r="I3546" s="5" t="s">
        <v>28</v>
      </c>
      <c r="J3546" s="5" t="s">
        <v>91</v>
      </c>
    </row>
    <row r="3547" spans="1:10">
      <c r="A3547" s="5" t="s">
        <v>1620</v>
      </c>
      <c r="B3547" s="6">
        <v>44973.858001493056</v>
      </c>
      <c r="C3547" s="5" t="s">
        <v>70</v>
      </c>
      <c r="D3547" s="15">
        <v>45133186925</v>
      </c>
      <c r="E3547" s="5" t="s">
        <v>83</v>
      </c>
      <c r="H3547" s="9">
        <v>2657.33</v>
      </c>
      <c r="I3547" s="5" t="s">
        <v>28</v>
      </c>
      <c r="J3547" s="5" t="s">
        <v>91</v>
      </c>
    </row>
    <row r="3548" spans="1:10">
      <c r="A3548" s="5" t="s">
        <v>1620</v>
      </c>
      <c r="B3548" s="6">
        <v>44973.858001493056</v>
      </c>
      <c r="C3548" s="5" t="s">
        <v>70</v>
      </c>
      <c r="D3548" s="15">
        <v>45163268654</v>
      </c>
      <c r="E3548" s="5" t="s">
        <v>83</v>
      </c>
      <c r="H3548" s="9">
        <v>830.84</v>
      </c>
      <c r="I3548" s="5" t="s">
        <v>28</v>
      </c>
      <c r="J3548" s="5" t="s">
        <v>91</v>
      </c>
    </row>
    <row r="3549" spans="1:10">
      <c r="A3549" s="5" t="s">
        <v>1620</v>
      </c>
      <c r="B3549" s="6">
        <v>44973.858001493056</v>
      </c>
      <c r="C3549" s="5" t="s">
        <v>70</v>
      </c>
      <c r="D3549" s="15">
        <v>45133188432</v>
      </c>
      <c r="E3549" s="5" t="s">
        <v>83</v>
      </c>
      <c r="H3549" s="9">
        <v>1580.17</v>
      </c>
      <c r="I3549" s="5" t="s">
        <v>28</v>
      </c>
      <c r="J3549" s="5" t="s">
        <v>91</v>
      </c>
    </row>
    <row r="3550" spans="1:10">
      <c r="A3550" s="5" t="s">
        <v>1620</v>
      </c>
      <c r="B3550" s="6">
        <v>44973.858001493056</v>
      </c>
      <c r="C3550" s="5" t="s">
        <v>70</v>
      </c>
      <c r="D3550" s="7">
        <v>422428</v>
      </c>
      <c r="E3550" s="5" t="s">
        <v>83</v>
      </c>
      <c r="H3550" s="9">
        <v>63250.8</v>
      </c>
      <c r="I3550" s="5" t="s">
        <v>28</v>
      </c>
      <c r="J3550" s="5" t="s">
        <v>86</v>
      </c>
    </row>
    <row r="3551" spans="1:10">
      <c r="A3551" s="5" t="s">
        <v>1620</v>
      </c>
      <c r="B3551" s="6">
        <v>44973.858001493056</v>
      </c>
      <c r="C3551" s="5" t="s">
        <v>70</v>
      </c>
      <c r="D3551" s="7">
        <v>174455</v>
      </c>
      <c r="E3551" s="5" t="s">
        <v>88</v>
      </c>
      <c r="H3551" s="9">
        <v>121413</v>
      </c>
      <c r="I3551" s="5" t="s">
        <v>28</v>
      </c>
      <c r="J3551" s="5" t="s">
        <v>87</v>
      </c>
    </row>
    <row r="3552" spans="1:10">
      <c r="A3552" s="5" t="s">
        <v>1620</v>
      </c>
      <c r="B3552" s="6">
        <v>44973.858001493056</v>
      </c>
      <c r="C3552" s="5" t="s">
        <v>70</v>
      </c>
      <c r="D3552" s="7">
        <v>175430</v>
      </c>
      <c r="E3552" s="5" t="s">
        <v>88</v>
      </c>
      <c r="H3552" s="9">
        <v>31211.5</v>
      </c>
      <c r="I3552" s="5" t="s">
        <v>28</v>
      </c>
      <c r="J3552" s="8" t="s">
        <v>92</v>
      </c>
    </row>
    <row r="3553" spans="1:10">
      <c r="A3553" s="5" t="s">
        <v>1620</v>
      </c>
      <c r="B3553" s="6">
        <v>44973.858001493056</v>
      </c>
      <c r="C3553" s="5" t="s">
        <v>70</v>
      </c>
      <c r="D3553" s="7"/>
      <c r="E3553" s="8"/>
      <c r="F3553" s="9">
        <v>500000</v>
      </c>
      <c r="I3553" s="10" t="s">
        <v>9</v>
      </c>
      <c r="J3553" s="5" t="s">
        <v>91</v>
      </c>
    </row>
    <row r="3554" spans="1:10">
      <c r="A3554" s="5" t="s">
        <v>1620</v>
      </c>
      <c r="B3554" s="6">
        <v>44973.858001493056</v>
      </c>
      <c r="C3554" s="5" t="s">
        <v>70</v>
      </c>
      <c r="D3554" s="7"/>
      <c r="E3554" s="8"/>
      <c r="F3554" s="9">
        <v>10023.4</v>
      </c>
      <c r="I3554" s="10" t="s">
        <v>9</v>
      </c>
      <c r="J3554" s="8" t="s">
        <v>97</v>
      </c>
    </row>
    <row r="3555" spans="1:10">
      <c r="A3555" s="5" t="s">
        <v>1620</v>
      </c>
      <c r="B3555" s="6">
        <v>44973.858001493056</v>
      </c>
      <c r="C3555" s="5" t="s">
        <v>70</v>
      </c>
      <c r="D3555" s="7"/>
      <c r="E3555" s="8"/>
      <c r="F3555" s="9">
        <v>3738.2</v>
      </c>
      <c r="I3555" s="10" t="s">
        <v>9</v>
      </c>
      <c r="J3555" s="5" t="s">
        <v>98</v>
      </c>
    </row>
    <row r="3556" spans="1:10">
      <c r="A3556" s="5" t="s">
        <v>1620</v>
      </c>
      <c r="B3556" s="6">
        <v>44973.858001493056</v>
      </c>
      <c r="C3556" s="5" t="s">
        <v>70</v>
      </c>
      <c r="D3556" s="7"/>
      <c r="E3556" s="8"/>
      <c r="F3556" s="9">
        <v>12953.3</v>
      </c>
      <c r="I3556" s="10" t="s">
        <v>9</v>
      </c>
      <c r="J3556" s="5" t="s">
        <v>80</v>
      </c>
    </row>
    <row r="3557" spans="1:10">
      <c r="A3557" s="5" t="s">
        <v>1620</v>
      </c>
      <c r="B3557" s="6">
        <v>44973.858001493056</v>
      </c>
      <c r="C3557" s="5" t="s">
        <v>70</v>
      </c>
      <c r="D3557" s="7"/>
      <c r="E3557" s="8"/>
      <c r="F3557" s="9">
        <v>5344</v>
      </c>
      <c r="I3557" s="10" t="s">
        <v>9</v>
      </c>
      <c r="J3557" s="8" t="s">
        <v>239</v>
      </c>
    </row>
    <row r="3558" spans="1:10">
      <c r="A3558" s="5" t="s">
        <v>1620</v>
      </c>
      <c r="B3558" s="6">
        <v>44973.858001493056</v>
      </c>
      <c r="C3558" s="5" t="s">
        <v>70</v>
      </c>
      <c r="D3558" s="7"/>
      <c r="E3558" s="8"/>
      <c r="F3558" s="9">
        <v>4145.2</v>
      </c>
      <c r="I3558" s="10" t="s">
        <v>9</v>
      </c>
      <c r="J3558" s="8" t="s">
        <v>73</v>
      </c>
    </row>
    <row r="3559" spans="1:10">
      <c r="A3559" s="5" t="s">
        <v>1620</v>
      </c>
      <c r="B3559" s="6">
        <v>44973.858001493056</v>
      </c>
      <c r="C3559" s="5" t="s">
        <v>70</v>
      </c>
      <c r="D3559" s="7"/>
      <c r="E3559" s="8"/>
      <c r="F3559" s="9">
        <v>5439.5</v>
      </c>
      <c r="I3559" s="10" t="s">
        <v>9</v>
      </c>
      <c r="J3559" s="8" t="s">
        <v>74</v>
      </c>
    </row>
    <row r="3560" spans="1:10">
      <c r="A3560" s="5" t="s">
        <v>1620</v>
      </c>
      <c r="B3560" s="6">
        <v>44973.858001493056</v>
      </c>
      <c r="C3560" s="5" t="s">
        <v>70</v>
      </c>
      <c r="D3560" s="7"/>
      <c r="E3560" s="8"/>
      <c r="F3560" s="9">
        <v>3660.6</v>
      </c>
      <c r="I3560" s="10" t="s">
        <v>9</v>
      </c>
      <c r="J3560" s="8" t="s">
        <v>75</v>
      </c>
    </row>
    <row r="3561" spans="1:10">
      <c r="A3561" s="5" t="s">
        <v>1620</v>
      </c>
      <c r="B3561" s="6">
        <v>44973.858001493056</v>
      </c>
      <c r="C3561" s="5" t="s">
        <v>70</v>
      </c>
      <c r="D3561" s="7"/>
      <c r="E3561" s="8"/>
      <c r="F3561" s="9">
        <v>14447.5</v>
      </c>
      <c r="I3561" s="10" t="s">
        <v>9</v>
      </c>
      <c r="J3561" s="8" t="s">
        <v>99</v>
      </c>
    </row>
    <row r="3562" spans="1:10">
      <c r="A3562" s="5" t="s">
        <v>1620</v>
      </c>
      <c r="B3562" s="6">
        <v>44973.858001493056</v>
      </c>
      <c r="C3562" s="5" t="s">
        <v>70</v>
      </c>
      <c r="D3562" s="7"/>
      <c r="E3562" s="8"/>
      <c r="F3562" s="9">
        <v>6894.2</v>
      </c>
      <c r="I3562" s="10" t="s">
        <v>9</v>
      </c>
      <c r="J3562" s="8" t="s">
        <v>100</v>
      </c>
    </row>
    <row r="3563" spans="1:10">
      <c r="A3563" s="5" t="s">
        <v>1620</v>
      </c>
      <c r="B3563" s="6">
        <v>44973.858001493056</v>
      </c>
      <c r="C3563" s="5" t="s">
        <v>70</v>
      </c>
      <c r="D3563" s="7"/>
      <c r="E3563" s="8"/>
      <c r="F3563" s="9">
        <v>5007.3999999999996</v>
      </c>
      <c r="I3563" s="10" t="s">
        <v>9</v>
      </c>
      <c r="J3563" s="8" t="s">
        <v>101</v>
      </c>
    </row>
    <row r="3564" spans="1:10">
      <c r="A3564" s="5" t="s">
        <v>1620</v>
      </c>
      <c r="B3564" s="6">
        <v>44973.858001493056</v>
      </c>
      <c r="C3564" s="5" t="s">
        <v>70</v>
      </c>
      <c r="D3564" s="7"/>
      <c r="E3564" s="8"/>
      <c r="F3564" s="9">
        <v>4568</v>
      </c>
      <c r="I3564" s="10" t="s">
        <v>9</v>
      </c>
      <c r="J3564" s="8" t="s">
        <v>102</v>
      </c>
    </row>
    <row r="3565" spans="1:10">
      <c r="A3565" s="5" t="s">
        <v>1620</v>
      </c>
      <c r="B3565" s="6">
        <v>44973.858001493056</v>
      </c>
      <c r="C3565" s="5" t="s">
        <v>70</v>
      </c>
      <c r="D3565" s="7"/>
      <c r="E3565" s="8"/>
      <c r="F3565" s="9">
        <v>12662.2</v>
      </c>
      <c r="I3565" s="10" t="s">
        <v>9</v>
      </c>
      <c r="J3565" s="8" t="s">
        <v>385</v>
      </c>
    </row>
    <row r="3566" spans="1:10">
      <c r="A3566" s="11" t="s">
        <v>22</v>
      </c>
      <c r="B3566" s="3"/>
      <c r="C3566" s="3"/>
      <c r="D3566" s="7"/>
      <c r="E3566" s="8"/>
      <c r="F3566" s="37">
        <f>SUM(F3524:G3565)</f>
        <v>588883.49999999988</v>
      </c>
      <c r="H3566" s="9"/>
      <c r="I3566" s="10"/>
      <c r="J3566" s="8"/>
    </row>
    <row r="3567" spans="1:10">
      <c r="A3567" s="13" t="s">
        <v>23</v>
      </c>
      <c r="B3567" s="13" t="s">
        <v>24</v>
      </c>
      <c r="C3567" s="13" t="s">
        <v>25</v>
      </c>
      <c r="D3567" s="7"/>
      <c r="E3567" s="8"/>
      <c r="H3567" s="9"/>
      <c r="I3567" s="10"/>
      <c r="J3567" s="8"/>
    </row>
    <row r="3568" spans="1:10" ht="15.75">
      <c r="A3568" s="5"/>
      <c r="B3568" s="6"/>
      <c r="C3568" s="5"/>
      <c r="D3568" s="14">
        <v>112799966</v>
      </c>
      <c r="E3568" s="8"/>
      <c r="H3568" s="9"/>
      <c r="I3568" s="10"/>
      <c r="J3568" s="8"/>
    </row>
    <row r="3570" spans="1:10">
      <c r="A3570" s="1" t="s">
        <v>0</v>
      </c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1:10">
      <c r="A3571" s="3" t="s">
        <v>1656</v>
      </c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1:10">
      <c r="A3572" s="95" t="s">
        <v>0</v>
      </c>
      <c r="B3572" s="95" t="s">
        <v>2</v>
      </c>
      <c r="C3572" s="95" t="s">
        <v>3</v>
      </c>
      <c r="D3572" s="95" t="s">
        <v>4</v>
      </c>
      <c r="E3572" s="95" t="s">
        <v>5</v>
      </c>
      <c r="F3572" s="97" t="s">
        <v>6</v>
      </c>
      <c r="G3572" s="98"/>
      <c r="H3572" s="99"/>
      <c r="I3572" s="95" t="s">
        <v>7</v>
      </c>
      <c r="J3572" s="95" t="s">
        <v>8</v>
      </c>
    </row>
    <row r="3573" spans="1:10">
      <c r="A3573" s="96"/>
      <c r="B3573" s="96"/>
      <c r="C3573" s="96"/>
      <c r="D3573" s="96"/>
      <c r="E3573" s="96"/>
      <c r="F3573" s="4" t="s">
        <v>9</v>
      </c>
      <c r="G3573" s="4" t="s">
        <v>10</v>
      </c>
      <c r="H3573" s="4" t="s">
        <v>11</v>
      </c>
      <c r="I3573" s="96"/>
      <c r="J3573" s="96"/>
    </row>
    <row r="3574" spans="1:10">
      <c r="A3574" s="5" t="s">
        <v>1677</v>
      </c>
      <c r="B3574" s="6">
        <v>44974.434796793983</v>
      </c>
      <c r="C3574" s="5" t="s">
        <v>70</v>
      </c>
      <c r="D3574" s="7">
        <v>487844</v>
      </c>
      <c r="E3574" s="5" t="s">
        <v>89</v>
      </c>
      <c r="H3574" s="9">
        <v>561.21</v>
      </c>
      <c r="I3574" s="5" t="s">
        <v>28</v>
      </c>
      <c r="J3574" s="5" t="s">
        <v>91</v>
      </c>
    </row>
    <row r="3575" spans="1:10">
      <c r="A3575" s="5" t="s">
        <v>1677</v>
      </c>
      <c r="B3575" s="6">
        <v>44974.434796793983</v>
      </c>
      <c r="C3575" s="5" t="s">
        <v>70</v>
      </c>
      <c r="D3575" s="7">
        <v>388000</v>
      </c>
      <c r="E3575" s="5" t="s">
        <v>89</v>
      </c>
      <c r="H3575" s="9">
        <v>202</v>
      </c>
      <c r="I3575" s="5" t="s">
        <v>28</v>
      </c>
      <c r="J3575" s="5" t="s">
        <v>91</v>
      </c>
    </row>
    <row r="3576" spans="1:10">
      <c r="A3576" s="5" t="s">
        <v>1677</v>
      </c>
      <c r="B3576" s="6">
        <v>44974.434796793983</v>
      </c>
      <c r="C3576" s="5" t="s">
        <v>70</v>
      </c>
      <c r="D3576" s="7">
        <v>383529</v>
      </c>
      <c r="E3576" s="5" t="s">
        <v>89</v>
      </c>
      <c r="H3576" s="9">
        <v>726</v>
      </c>
      <c r="I3576" s="5" t="s">
        <v>28</v>
      </c>
      <c r="J3576" s="5" t="s">
        <v>91</v>
      </c>
    </row>
    <row r="3577" spans="1:10">
      <c r="A3577" s="5" t="s">
        <v>1677</v>
      </c>
      <c r="B3577" s="6">
        <v>44974.434796793983</v>
      </c>
      <c r="C3577" s="5" t="s">
        <v>70</v>
      </c>
      <c r="D3577" s="15">
        <v>45163277633</v>
      </c>
      <c r="E3577" s="5" t="s">
        <v>83</v>
      </c>
      <c r="H3577" s="9">
        <v>1342.43</v>
      </c>
      <c r="I3577" s="5" t="s">
        <v>28</v>
      </c>
      <c r="J3577" s="5" t="s">
        <v>91</v>
      </c>
    </row>
    <row r="3578" spans="1:10">
      <c r="A3578" s="5" t="s">
        <v>1677</v>
      </c>
      <c r="B3578" s="6">
        <v>44974.434796793983</v>
      </c>
      <c r="C3578" s="5" t="s">
        <v>70</v>
      </c>
      <c r="D3578" s="15">
        <v>45143557477</v>
      </c>
      <c r="E3578" s="5" t="s">
        <v>83</v>
      </c>
      <c r="H3578" s="9">
        <v>374.85</v>
      </c>
      <c r="I3578" s="5" t="s">
        <v>28</v>
      </c>
      <c r="J3578" s="5" t="s">
        <v>91</v>
      </c>
    </row>
    <row r="3579" spans="1:10">
      <c r="A3579" s="5" t="s">
        <v>1677</v>
      </c>
      <c r="B3579" s="6">
        <v>44974.434796793983</v>
      </c>
      <c r="C3579" s="5" t="s">
        <v>70</v>
      </c>
      <c r="D3579" s="15">
        <v>45163278758</v>
      </c>
      <c r="E3579" s="5" t="s">
        <v>83</v>
      </c>
      <c r="H3579" s="9">
        <v>726</v>
      </c>
      <c r="I3579" s="5" t="s">
        <v>28</v>
      </c>
      <c r="J3579" s="5" t="s">
        <v>91</v>
      </c>
    </row>
    <row r="3580" spans="1:10">
      <c r="A3580" s="5" t="s">
        <v>1677</v>
      </c>
      <c r="B3580" s="6">
        <v>44974.434796793983</v>
      </c>
      <c r="C3580" s="5" t="s">
        <v>70</v>
      </c>
      <c r="D3580" s="15">
        <v>45153184409</v>
      </c>
      <c r="E3580" s="5" t="s">
        <v>83</v>
      </c>
      <c r="H3580" s="9">
        <v>1660</v>
      </c>
      <c r="I3580" s="5" t="s">
        <v>28</v>
      </c>
      <c r="J3580" s="5" t="s">
        <v>91</v>
      </c>
    </row>
    <row r="3581" spans="1:10">
      <c r="A3581" s="5" t="s">
        <v>1677</v>
      </c>
      <c r="B3581" s="6">
        <v>44974.434796793983</v>
      </c>
      <c r="C3581" s="5" t="s">
        <v>70</v>
      </c>
      <c r="D3581" s="15">
        <v>45133189502</v>
      </c>
      <c r="E3581" s="5" t="s">
        <v>83</v>
      </c>
      <c r="H3581" s="9">
        <v>473.04</v>
      </c>
      <c r="I3581" s="5" t="s">
        <v>28</v>
      </c>
      <c r="J3581" s="5" t="s">
        <v>91</v>
      </c>
    </row>
    <row r="3582" spans="1:10">
      <c r="A3582" s="5" t="s">
        <v>1677</v>
      </c>
      <c r="B3582" s="6">
        <v>44974.434796793983</v>
      </c>
      <c r="C3582" s="5" t="s">
        <v>70</v>
      </c>
      <c r="D3582" s="7"/>
      <c r="E3582" s="8"/>
      <c r="F3582" s="9">
        <v>43757.1</v>
      </c>
      <c r="I3582" s="10" t="s">
        <v>9</v>
      </c>
      <c r="J3582" s="8" t="s">
        <v>236</v>
      </c>
    </row>
    <row r="3583" spans="1:10">
      <c r="A3583" s="5" t="s">
        <v>1677</v>
      </c>
      <c r="B3583" s="6">
        <v>44974.434796793983</v>
      </c>
      <c r="C3583" s="5" t="s">
        <v>70</v>
      </c>
      <c r="D3583" s="7"/>
      <c r="E3583" s="8"/>
      <c r="F3583" s="9">
        <v>27316.5</v>
      </c>
      <c r="I3583" s="10" t="s">
        <v>9</v>
      </c>
      <c r="J3583" s="8" t="s">
        <v>956</v>
      </c>
    </row>
    <row r="3584" spans="1:10">
      <c r="A3584" s="5" t="s">
        <v>1677</v>
      </c>
      <c r="B3584" s="6">
        <v>44974.434796793983</v>
      </c>
      <c r="C3584" s="5" t="s">
        <v>70</v>
      </c>
      <c r="D3584" s="7"/>
      <c r="E3584" s="8"/>
      <c r="F3584" s="9">
        <v>20576</v>
      </c>
      <c r="I3584" s="10" t="s">
        <v>9</v>
      </c>
      <c r="J3584" s="8" t="s">
        <v>71</v>
      </c>
    </row>
    <row r="3585" spans="1:10">
      <c r="A3585" s="5" t="s">
        <v>1677</v>
      </c>
      <c r="B3585" s="6">
        <v>44974.434796793983</v>
      </c>
      <c r="C3585" s="5" t="s">
        <v>70</v>
      </c>
      <c r="D3585" s="7"/>
      <c r="E3585" s="8"/>
      <c r="F3585" s="9">
        <v>28747.7</v>
      </c>
      <c r="I3585" s="10" t="s">
        <v>9</v>
      </c>
      <c r="J3585" s="8" t="s">
        <v>237</v>
      </c>
    </row>
    <row r="3586" spans="1:10">
      <c r="A3586" s="5" t="s">
        <v>1677</v>
      </c>
      <c r="B3586" s="6">
        <v>44974.434796793983</v>
      </c>
      <c r="C3586" s="5" t="s">
        <v>70</v>
      </c>
      <c r="D3586" s="7"/>
      <c r="E3586" s="8"/>
      <c r="F3586" s="9">
        <v>13379.1</v>
      </c>
      <c r="I3586" s="10" t="s">
        <v>9</v>
      </c>
      <c r="J3586" s="8" t="s">
        <v>94</v>
      </c>
    </row>
    <row r="3587" spans="1:10">
      <c r="A3587" s="5" t="s">
        <v>1677</v>
      </c>
      <c r="B3587" s="6">
        <v>44974.434796793983</v>
      </c>
      <c r="C3587" s="5" t="s">
        <v>70</v>
      </c>
      <c r="D3587" s="7"/>
      <c r="E3587" s="8"/>
      <c r="F3587" s="9">
        <v>14704.1</v>
      </c>
      <c r="I3587" s="10" t="s">
        <v>9</v>
      </c>
      <c r="J3587" s="8" t="s">
        <v>240</v>
      </c>
    </row>
    <row r="3588" spans="1:10">
      <c r="A3588" s="5" t="s">
        <v>1677</v>
      </c>
      <c r="B3588" s="6">
        <v>44974.434796793983</v>
      </c>
      <c r="C3588" s="5" t="s">
        <v>70</v>
      </c>
      <c r="D3588" s="7"/>
      <c r="E3588" s="8"/>
      <c r="F3588" s="9">
        <v>6717</v>
      </c>
      <c r="I3588" s="10" t="s">
        <v>9</v>
      </c>
      <c r="J3588" s="8" t="s">
        <v>76</v>
      </c>
    </row>
    <row r="3589" spans="1:10">
      <c r="A3589" s="5" t="s">
        <v>1677</v>
      </c>
      <c r="B3589" s="6">
        <v>44974.434796793983</v>
      </c>
      <c r="C3589" s="5" t="s">
        <v>70</v>
      </c>
      <c r="D3589" s="7"/>
      <c r="E3589" s="8"/>
      <c r="F3589" s="9">
        <v>29083.599999999999</v>
      </c>
      <c r="I3589" s="10" t="s">
        <v>9</v>
      </c>
      <c r="J3589" s="8" t="s">
        <v>103</v>
      </c>
    </row>
    <row r="3590" spans="1:10">
      <c r="A3590" s="5" t="s">
        <v>1677</v>
      </c>
      <c r="B3590" s="6">
        <v>44974.434796793983</v>
      </c>
      <c r="C3590" s="5" t="s">
        <v>70</v>
      </c>
      <c r="D3590" s="7"/>
      <c r="E3590" s="8"/>
      <c r="F3590" s="9">
        <v>20491.2</v>
      </c>
      <c r="I3590" s="10" t="s">
        <v>9</v>
      </c>
      <c r="J3590" s="8" t="s">
        <v>104</v>
      </c>
    </row>
    <row r="3591" spans="1:10">
      <c r="A3591" s="11" t="s">
        <v>22</v>
      </c>
      <c r="B3591" s="3"/>
      <c r="C3591" s="3"/>
      <c r="D3591" s="19">
        <f>166422.7+38349.6</f>
        <v>204772.30000000002</v>
      </c>
      <c r="E3591" s="8"/>
      <c r="F3591" s="37">
        <f>SUM(F3574:G3590)</f>
        <v>204772.30000000002</v>
      </c>
      <c r="G3591" s="9"/>
      <c r="I3591" s="10"/>
      <c r="J3591" s="8"/>
    </row>
    <row r="3592" spans="1:10">
      <c r="A3592" s="13" t="s">
        <v>23</v>
      </c>
      <c r="B3592" s="13" t="s">
        <v>24</v>
      </c>
      <c r="C3592" s="13" t="s">
        <v>25</v>
      </c>
      <c r="D3592" s="7"/>
      <c r="E3592" s="8"/>
      <c r="G3592" s="9"/>
      <c r="I3592" s="10"/>
      <c r="J3592" s="8"/>
    </row>
    <row r="3593" spans="1:10" ht="15.75">
      <c r="A3593" s="5"/>
      <c r="B3593" s="6"/>
      <c r="C3593" s="5"/>
      <c r="D3593" s="14">
        <v>112799967</v>
      </c>
      <c r="E3593" s="8"/>
      <c r="G3593" s="9"/>
      <c r="I3593" s="10"/>
      <c r="J3593" s="8"/>
    </row>
    <row r="3594" spans="1:10" ht="15.75">
      <c r="A3594" s="5"/>
      <c r="B3594" s="6"/>
      <c r="C3594" s="5"/>
      <c r="D3594" s="14">
        <v>112800047</v>
      </c>
      <c r="E3594" s="8"/>
      <c r="G3594" s="9"/>
      <c r="I3594" s="10"/>
      <c r="J3594" s="8"/>
    </row>
    <row r="3595" spans="1:10">
      <c r="A3595" s="5"/>
      <c r="B3595" s="6"/>
      <c r="C3595" s="5"/>
      <c r="D3595" s="7"/>
      <c r="E3595" s="8"/>
      <c r="G3595" s="9"/>
      <c r="I3595" s="10"/>
      <c r="J3595" s="8"/>
    </row>
    <row r="3596" spans="1:10">
      <c r="A3596" s="5" t="s">
        <v>1675</v>
      </c>
      <c r="B3596" s="6">
        <v>44974.843235196757</v>
      </c>
      <c r="C3596" s="5" t="s">
        <v>70</v>
      </c>
      <c r="D3596" s="7"/>
      <c r="E3596" s="8"/>
      <c r="G3596" s="9">
        <v>2988.71</v>
      </c>
      <c r="I3596" s="10" t="s">
        <v>10</v>
      </c>
      <c r="J3596" s="5" t="s">
        <v>80</v>
      </c>
    </row>
    <row r="3597" spans="1:10">
      <c r="A3597" s="5" t="s">
        <v>1676</v>
      </c>
      <c r="B3597" s="6">
        <v>44974.843235196757</v>
      </c>
      <c r="C3597" s="5" t="s">
        <v>82</v>
      </c>
      <c r="D3597" s="15">
        <v>45163281596</v>
      </c>
      <c r="E3597" s="5" t="s">
        <v>83</v>
      </c>
      <c r="H3597" s="9">
        <v>12353.65</v>
      </c>
      <c r="I3597" s="5" t="s">
        <v>28</v>
      </c>
      <c r="J3597" s="5" t="s">
        <v>80</v>
      </c>
    </row>
    <row r="3598" spans="1:10">
      <c r="A3598" s="5" t="s">
        <v>1675</v>
      </c>
      <c r="B3598" s="6">
        <v>44974.843235196757</v>
      </c>
      <c r="C3598" s="5" t="s">
        <v>70</v>
      </c>
      <c r="D3598" s="15">
        <v>45133186503</v>
      </c>
      <c r="E3598" s="5" t="s">
        <v>83</v>
      </c>
      <c r="H3598" s="9">
        <v>25064</v>
      </c>
      <c r="I3598" s="5" t="s">
        <v>28</v>
      </c>
      <c r="J3598" s="5" t="s">
        <v>80</v>
      </c>
    </row>
    <row r="3599" spans="1:10">
      <c r="A3599" s="5" t="s">
        <v>1675</v>
      </c>
      <c r="B3599" s="6">
        <v>44974.843235196757</v>
      </c>
      <c r="C3599" s="5" t="s">
        <v>70</v>
      </c>
      <c r="D3599" s="15">
        <v>45113340753</v>
      </c>
      <c r="E3599" s="5" t="s">
        <v>83</v>
      </c>
      <c r="H3599" s="9">
        <v>496.04</v>
      </c>
      <c r="I3599" s="5" t="s">
        <v>28</v>
      </c>
      <c r="J3599" s="5" t="s">
        <v>80</v>
      </c>
    </row>
    <row r="3600" spans="1:10">
      <c r="A3600" s="5" t="s">
        <v>1675</v>
      </c>
      <c r="B3600" s="6">
        <v>44974.843235196757</v>
      </c>
      <c r="C3600" s="5" t="s">
        <v>70</v>
      </c>
      <c r="D3600" s="15">
        <v>45163278747</v>
      </c>
      <c r="E3600" s="5" t="s">
        <v>83</v>
      </c>
      <c r="H3600" s="9">
        <v>6425.2</v>
      </c>
      <c r="I3600" s="5" t="s">
        <v>28</v>
      </c>
      <c r="J3600" s="5" t="s">
        <v>80</v>
      </c>
    </row>
    <row r="3601" spans="1:10">
      <c r="A3601" s="5" t="s">
        <v>1675</v>
      </c>
      <c r="B3601" s="6">
        <v>44974.843235196757</v>
      </c>
      <c r="C3601" s="5" t="s">
        <v>70</v>
      </c>
      <c r="D3601" s="15">
        <v>45143557267</v>
      </c>
      <c r="E3601" s="5" t="s">
        <v>83</v>
      </c>
      <c r="H3601" s="9">
        <v>298.02</v>
      </c>
      <c r="I3601" s="5" t="s">
        <v>28</v>
      </c>
      <c r="J3601" s="5" t="s">
        <v>80</v>
      </c>
    </row>
    <row r="3602" spans="1:10">
      <c r="A3602" s="5" t="s">
        <v>1675</v>
      </c>
      <c r="B3602" s="6">
        <v>44974.843235196757</v>
      </c>
      <c r="C3602" s="5" t="s">
        <v>70</v>
      </c>
      <c r="D3602" s="15">
        <v>45163278111</v>
      </c>
      <c r="E3602" s="5" t="s">
        <v>83</v>
      </c>
      <c r="H3602" s="9">
        <v>6803.8</v>
      </c>
      <c r="I3602" s="5" t="s">
        <v>28</v>
      </c>
      <c r="J3602" s="5" t="s">
        <v>80</v>
      </c>
    </row>
    <row r="3603" spans="1:10">
      <c r="A3603" s="5" t="s">
        <v>1675</v>
      </c>
      <c r="B3603" s="6">
        <v>44974.843235196757</v>
      </c>
      <c r="C3603" s="5" t="s">
        <v>70</v>
      </c>
      <c r="D3603" s="15">
        <v>45113337655</v>
      </c>
      <c r="E3603" s="5" t="s">
        <v>83</v>
      </c>
      <c r="H3603" s="9">
        <v>1440</v>
      </c>
      <c r="I3603" s="5" t="s">
        <v>28</v>
      </c>
      <c r="J3603" s="5" t="s">
        <v>80</v>
      </c>
    </row>
    <row r="3604" spans="1:10">
      <c r="A3604" s="5" t="s">
        <v>1675</v>
      </c>
      <c r="B3604" s="6">
        <v>44974.843235196757</v>
      </c>
      <c r="C3604" s="5" t="s">
        <v>70</v>
      </c>
      <c r="D3604" s="15">
        <v>45143558731</v>
      </c>
      <c r="E3604" s="5" t="s">
        <v>83</v>
      </c>
      <c r="H3604" s="9">
        <v>1304</v>
      </c>
      <c r="I3604" s="5" t="s">
        <v>28</v>
      </c>
      <c r="J3604" s="5" t="s">
        <v>80</v>
      </c>
    </row>
    <row r="3605" spans="1:10">
      <c r="A3605" s="5" t="s">
        <v>1675</v>
      </c>
      <c r="B3605" s="6">
        <v>44974.843235196757</v>
      </c>
      <c r="C3605" s="5" t="s">
        <v>70</v>
      </c>
      <c r="D3605" s="15">
        <v>45163277877</v>
      </c>
      <c r="E3605" s="5" t="s">
        <v>83</v>
      </c>
      <c r="H3605" s="9">
        <v>583.20000000000005</v>
      </c>
      <c r="I3605" s="5" t="s">
        <v>28</v>
      </c>
      <c r="J3605" s="5" t="s">
        <v>80</v>
      </c>
    </row>
    <row r="3606" spans="1:10">
      <c r="A3606" s="5" t="s">
        <v>1675</v>
      </c>
      <c r="B3606" s="6">
        <v>44974.843235196757</v>
      </c>
      <c r="C3606" s="5" t="s">
        <v>70</v>
      </c>
      <c r="D3606" s="15">
        <v>45123322812</v>
      </c>
      <c r="E3606" s="5" t="s">
        <v>83</v>
      </c>
      <c r="H3606" s="9">
        <v>305.91000000000003</v>
      </c>
      <c r="I3606" s="5" t="s">
        <v>28</v>
      </c>
      <c r="J3606" s="5" t="s">
        <v>80</v>
      </c>
    </row>
    <row r="3607" spans="1:10">
      <c r="A3607" s="5" t="s">
        <v>1675</v>
      </c>
      <c r="B3607" s="6">
        <v>44974.843235196757</v>
      </c>
      <c r="C3607" s="5" t="s">
        <v>70</v>
      </c>
      <c r="D3607" s="15">
        <v>45163279106</v>
      </c>
      <c r="E3607" s="5" t="s">
        <v>83</v>
      </c>
      <c r="H3607" s="9">
        <v>329.04</v>
      </c>
      <c r="I3607" s="5" t="s">
        <v>28</v>
      </c>
      <c r="J3607" s="5" t="s">
        <v>80</v>
      </c>
    </row>
    <row r="3608" spans="1:10">
      <c r="A3608" s="5" t="s">
        <v>1675</v>
      </c>
      <c r="B3608" s="6">
        <v>44974.843235196757</v>
      </c>
      <c r="C3608" s="5" t="s">
        <v>70</v>
      </c>
      <c r="D3608" s="15">
        <v>45153184708</v>
      </c>
      <c r="E3608" s="5" t="s">
        <v>83</v>
      </c>
      <c r="H3608" s="9">
        <v>754.56</v>
      </c>
      <c r="I3608" s="5" t="s">
        <v>28</v>
      </c>
      <c r="J3608" s="5" t="s">
        <v>80</v>
      </c>
    </row>
    <row r="3609" spans="1:10">
      <c r="A3609" s="5" t="s">
        <v>1675</v>
      </c>
      <c r="B3609" s="6">
        <v>44974.843235196757</v>
      </c>
      <c r="C3609" s="5" t="s">
        <v>70</v>
      </c>
      <c r="D3609" s="15">
        <v>45173252225</v>
      </c>
      <c r="E3609" s="5" t="s">
        <v>83</v>
      </c>
      <c r="H3609" s="9">
        <v>1153.06</v>
      </c>
      <c r="I3609" s="5" t="s">
        <v>28</v>
      </c>
      <c r="J3609" s="5" t="s">
        <v>80</v>
      </c>
    </row>
    <row r="3610" spans="1:10">
      <c r="A3610" s="5" t="s">
        <v>1675</v>
      </c>
      <c r="B3610" s="6">
        <v>44974.843235196757</v>
      </c>
      <c r="C3610" s="5" t="s">
        <v>70</v>
      </c>
      <c r="D3610" s="15">
        <v>45113343515</v>
      </c>
      <c r="E3610" s="5" t="s">
        <v>83</v>
      </c>
      <c r="H3610" s="9">
        <v>10193.4</v>
      </c>
      <c r="I3610" s="5" t="s">
        <v>28</v>
      </c>
      <c r="J3610" s="5" t="s">
        <v>80</v>
      </c>
    </row>
    <row r="3611" spans="1:10">
      <c r="A3611" s="5" t="s">
        <v>1675</v>
      </c>
      <c r="B3611" s="6">
        <v>44974.843235196757</v>
      </c>
      <c r="C3611" s="5" t="s">
        <v>70</v>
      </c>
      <c r="D3611" s="7">
        <v>316751</v>
      </c>
      <c r="E3611" s="5" t="s">
        <v>89</v>
      </c>
      <c r="H3611" s="9">
        <v>2000</v>
      </c>
      <c r="I3611" s="5" t="s">
        <v>28</v>
      </c>
      <c r="J3611" s="5" t="s">
        <v>87</v>
      </c>
    </row>
    <row r="3612" spans="1:10">
      <c r="A3612" s="5" t="s">
        <v>1675</v>
      </c>
      <c r="B3612" s="6">
        <v>44974.843235196757</v>
      </c>
      <c r="C3612" s="5" t="s">
        <v>70</v>
      </c>
      <c r="D3612" s="15">
        <v>45163277602</v>
      </c>
      <c r="E3612" s="5" t="s">
        <v>83</v>
      </c>
      <c r="H3612" s="9">
        <v>3004.87</v>
      </c>
      <c r="I3612" s="5" t="s">
        <v>28</v>
      </c>
      <c r="J3612" s="5" t="s">
        <v>80</v>
      </c>
    </row>
    <row r="3613" spans="1:10">
      <c r="A3613" s="5" t="s">
        <v>1675</v>
      </c>
      <c r="B3613" s="6">
        <v>44974.843235196757</v>
      </c>
      <c r="C3613" s="5" t="s">
        <v>70</v>
      </c>
      <c r="D3613" s="7">
        <v>321385</v>
      </c>
      <c r="E3613" s="5" t="s">
        <v>89</v>
      </c>
      <c r="H3613" s="9">
        <v>4000</v>
      </c>
      <c r="I3613" s="5" t="s">
        <v>28</v>
      </c>
      <c r="J3613" s="8" t="s">
        <v>92</v>
      </c>
    </row>
    <row r="3614" spans="1:10">
      <c r="A3614" s="5" t="s">
        <v>1675</v>
      </c>
      <c r="B3614" s="6">
        <v>44974.843235196757</v>
      </c>
      <c r="C3614" s="5" t="s">
        <v>70</v>
      </c>
      <c r="D3614" s="7">
        <v>326741</v>
      </c>
      <c r="E3614" s="5" t="s">
        <v>89</v>
      </c>
      <c r="H3614" s="9">
        <v>516.94000000000005</v>
      </c>
      <c r="I3614" s="5" t="s">
        <v>28</v>
      </c>
      <c r="J3614" s="8" t="s">
        <v>92</v>
      </c>
    </row>
    <row r="3615" spans="1:10">
      <c r="A3615" s="5" t="s">
        <v>1675</v>
      </c>
      <c r="B3615" s="6">
        <v>44974.843235196757</v>
      </c>
      <c r="C3615" s="5" t="s">
        <v>70</v>
      </c>
      <c r="D3615" s="15">
        <v>45123324315</v>
      </c>
      <c r="E3615" s="5" t="s">
        <v>83</v>
      </c>
      <c r="H3615" s="9">
        <v>7000</v>
      </c>
      <c r="I3615" s="5" t="s">
        <v>28</v>
      </c>
      <c r="J3615" s="5" t="s">
        <v>80</v>
      </c>
    </row>
    <row r="3616" spans="1:10">
      <c r="A3616" s="5" t="s">
        <v>1675</v>
      </c>
      <c r="B3616" s="6">
        <v>44974.843235196757</v>
      </c>
      <c r="C3616" s="5" t="s">
        <v>70</v>
      </c>
      <c r="D3616" s="7">
        <v>3131317541</v>
      </c>
      <c r="E3616" s="8" t="s">
        <v>90</v>
      </c>
      <c r="H3616" s="9">
        <v>2010.96</v>
      </c>
      <c r="I3616" s="5" t="s">
        <v>28</v>
      </c>
      <c r="J3616" s="5" t="s">
        <v>91</v>
      </c>
    </row>
    <row r="3617" spans="1:10">
      <c r="A3617" s="5" t="s">
        <v>1675</v>
      </c>
      <c r="B3617" s="6">
        <v>44974.843235196757</v>
      </c>
      <c r="C3617" s="5" t="s">
        <v>70</v>
      </c>
      <c r="D3617" s="7">
        <v>773776</v>
      </c>
      <c r="E3617" s="5" t="s">
        <v>88</v>
      </c>
      <c r="H3617" s="9">
        <v>6835.13</v>
      </c>
      <c r="I3617" s="5" t="s">
        <v>28</v>
      </c>
      <c r="J3617" s="5" t="s">
        <v>91</v>
      </c>
    </row>
    <row r="3618" spans="1:10">
      <c r="A3618" s="5" t="s">
        <v>1675</v>
      </c>
      <c r="B3618" s="6">
        <v>44974.843235196757</v>
      </c>
      <c r="C3618" s="5" t="s">
        <v>70</v>
      </c>
      <c r="D3618" s="7">
        <v>248357</v>
      </c>
      <c r="E3618" s="5" t="s">
        <v>89</v>
      </c>
      <c r="H3618" s="9">
        <v>2039</v>
      </c>
      <c r="I3618" s="5" t="s">
        <v>28</v>
      </c>
      <c r="J3618" s="5" t="s">
        <v>91</v>
      </c>
    </row>
    <row r="3619" spans="1:10">
      <c r="A3619" s="5" t="s">
        <v>1675</v>
      </c>
      <c r="B3619" s="6">
        <v>44974.843235196757</v>
      </c>
      <c r="C3619" s="5" t="s">
        <v>70</v>
      </c>
      <c r="D3619" s="7">
        <v>171387</v>
      </c>
      <c r="E3619" s="5" t="s">
        <v>89</v>
      </c>
      <c r="H3619" s="9">
        <v>1055.45</v>
      </c>
      <c r="I3619" s="5" t="s">
        <v>28</v>
      </c>
      <c r="J3619" s="5" t="s">
        <v>91</v>
      </c>
    </row>
    <row r="3620" spans="1:10">
      <c r="A3620" s="5" t="s">
        <v>1675</v>
      </c>
      <c r="B3620" s="6">
        <v>44974.843235196757</v>
      </c>
      <c r="C3620" s="5" t="s">
        <v>70</v>
      </c>
      <c r="D3620" s="7">
        <v>365086</v>
      </c>
      <c r="E3620" s="5" t="s">
        <v>89</v>
      </c>
      <c r="H3620" s="9">
        <v>354.27</v>
      </c>
      <c r="I3620" s="5" t="s">
        <v>28</v>
      </c>
      <c r="J3620" s="5" t="s">
        <v>91</v>
      </c>
    </row>
    <row r="3621" spans="1:10">
      <c r="A3621" s="5" t="s">
        <v>1675</v>
      </c>
      <c r="B3621" s="6">
        <v>44974.843235196757</v>
      </c>
      <c r="C3621" s="5" t="s">
        <v>70</v>
      </c>
      <c r="D3621" s="7">
        <v>326443</v>
      </c>
      <c r="E3621" s="5" t="s">
        <v>89</v>
      </c>
      <c r="H3621" s="9">
        <v>110.16</v>
      </c>
      <c r="I3621" s="5" t="s">
        <v>28</v>
      </c>
      <c r="J3621" s="5" t="s">
        <v>91</v>
      </c>
    </row>
    <row r="3622" spans="1:10">
      <c r="A3622" s="5" t="s">
        <v>1675</v>
      </c>
      <c r="B3622" s="6">
        <v>44974.843235196757</v>
      </c>
      <c r="C3622" s="5" t="s">
        <v>70</v>
      </c>
      <c r="D3622" s="7">
        <v>327640</v>
      </c>
      <c r="E3622" s="5" t="s">
        <v>89</v>
      </c>
      <c r="H3622" s="9">
        <v>299.39999999999998</v>
      </c>
      <c r="I3622" s="5" t="s">
        <v>28</v>
      </c>
      <c r="J3622" s="5" t="s">
        <v>91</v>
      </c>
    </row>
    <row r="3623" spans="1:10">
      <c r="A3623" s="5" t="s">
        <v>1675</v>
      </c>
      <c r="B3623" s="6">
        <v>44974.843235196757</v>
      </c>
      <c r="C3623" s="5" t="s">
        <v>70</v>
      </c>
      <c r="D3623" s="7">
        <v>316257</v>
      </c>
      <c r="E3623" s="5" t="s">
        <v>89</v>
      </c>
      <c r="H3623" s="9">
        <v>614.07000000000005</v>
      </c>
      <c r="I3623" s="5" t="s">
        <v>28</v>
      </c>
      <c r="J3623" s="5" t="s">
        <v>91</v>
      </c>
    </row>
    <row r="3624" spans="1:10">
      <c r="A3624" s="5" t="s">
        <v>1675</v>
      </c>
      <c r="B3624" s="6">
        <v>44974.843235196757</v>
      </c>
      <c r="C3624" s="5" t="s">
        <v>70</v>
      </c>
      <c r="D3624" s="7">
        <v>133568</v>
      </c>
      <c r="E3624" s="5" t="s">
        <v>89</v>
      </c>
      <c r="H3624" s="9">
        <v>299.39999999999998</v>
      </c>
      <c r="I3624" s="5" t="s">
        <v>28</v>
      </c>
      <c r="J3624" s="5" t="s">
        <v>91</v>
      </c>
    </row>
    <row r="3625" spans="1:10">
      <c r="A3625" s="5" t="s">
        <v>1675</v>
      </c>
      <c r="B3625" s="6">
        <v>44974.843235196757</v>
      </c>
      <c r="C3625" s="5" t="s">
        <v>70</v>
      </c>
      <c r="D3625" s="7">
        <v>286162</v>
      </c>
      <c r="E3625" s="5" t="s">
        <v>89</v>
      </c>
      <c r="H3625" s="9">
        <v>211.97</v>
      </c>
      <c r="I3625" s="5" t="s">
        <v>28</v>
      </c>
      <c r="J3625" s="5" t="s">
        <v>91</v>
      </c>
    </row>
    <row r="3626" spans="1:10">
      <c r="A3626" s="5" t="s">
        <v>1675</v>
      </c>
      <c r="B3626" s="6">
        <v>44974.843235196757</v>
      </c>
      <c r="C3626" s="5" t="s">
        <v>70</v>
      </c>
      <c r="D3626" s="15">
        <v>45153183426</v>
      </c>
      <c r="E3626" s="5" t="s">
        <v>83</v>
      </c>
      <c r="H3626" s="9">
        <v>606</v>
      </c>
      <c r="I3626" s="5" t="s">
        <v>28</v>
      </c>
      <c r="J3626" s="5" t="s">
        <v>91</v>
      </c>
    </row>
    <row r="3627" spans="1:10">
      <c r="A3627" s="5" t="s">
        <v>1675</v>
      </c>
      <c r="B3627" s="6">
        <v>44974.843235196757</v>
      </c>
      <c r="C3627" s="5" t="s">
        <v>70</v>
      </c>
      <c r="D3627" s="15">
        <v>52116952501</v>
      </c>
      <c r="E3627" s="5" t="s">
        <v>83</v>
      </c>
      <c r="H3627" s="9">
        <v>1476</v>
      </c>
      <c r="I3627" s="5" t="s">
        <v>28</v>
      </c>
      <c r="J3627" s="5" t="s">
        <v>91</v>
      </c>
    </row>
    <row r="3628" spans="1:10">
      <c r="A3628" s="5" t="s">
        <v>1675</v>
      </c>
      <c r="B3628" s="6">
        <v>44974.843235196757</v>
      </c>
      <c r="C3628" s="5" t="s">
        <v>70</v>
      </c>
      <c r="D3628" s="15">
        <v>45153183742</v>
      </c>
      <c r="E3628" s="5" t="s">
        <v>83</v>
      </c>
      <c r="H3628" s="9">
        <v>978.16</v>
      </c>
      <c r="I3628" s="5" t="s">
        <v>28</v>
      </c>
      <c r="J3628" s="5" t="s">
        <v>91</v>
      </c>
    </row>
    <row r="3629" spans="1:10">
      <c r="A3629" s="5" t="s">
        <v>1675</v>
      </c>
      <c r="B3629" s="6">
        <v>44974.843235196757</v>
      </c>
      <c r="C3629" s="5" t="s">
        <v>70</v>
      </c>
      <c r="D3629" s="15">
        <v>45143557059</v>
      </c>
      <c r="E3629" s="5" t="s">
        <v>83</v>
      </c>
      <c r="H3629" s="9">
        <v>134</v>
      </c>
      <c r="I3629" s="5" t="s">
        <v>28</v>
      </c>
      <c r="J3629" s="5" t="s">
        <v>91</v>
      </c>
    </row>
    <row r="3630" spans="1:10">
      <c r="A3630" s="5" t="s">
        <v>1675</v>
      </c>
      <c r="B3630" s="6">
        <v>44974.843235196757</v>
      </c>
      <c r="C3630" s="5" t="s">
        <v>70</v>
      </c>
      <c r="D3630" s="15">
        <v>45173250396</v>
      </c>
      <c r="E3630" s="5" t="s">
        <v>83</v>
      </c>
      <c r="H3630" s="9">
        <v>272.24</v>
      </c>
      <c r="I3630" s="5" t="s">
        <v>28</v>
      </c>
      <c r="J3630" s="5" t="s">
        <v>91</v>
      </c>
    </row>
    <row r="3631" spans="1:10">
      <c r="A3631" s="5" t="s">
        <v>1675</v>
      </c>
      <c r="B3631" s="6">
        <v>44974.843235196757</v>
      </c>
      <c r="C3631" s="5" t="s">
        <v>70</v>
      </c>
      <c r="D3631" s="15">
        <v>53312282248</v>
      </c>
      <c r="E3631" s="5" t="s">
        <v>83</v>
      </c>
      <c r="H3631" s="9">
        <v>1275.56</v>
      </c>
      <c r="I3631" s="5" t="s">
        <v>28</v>
      </c>
      <c r="J3631" s="5" t="s">
        <v>91</v>
      </c>
    </row>
    <row r="3632" spans="1:10">
      <c r="A3632" s="5" t="s">
        <v>1675</v>
      </c>
      <c r="B3632" s="6">
        <v>44974.843235196757</v>
      </c>
      <c r="C3632" s="5" t="s">
        <v>70</v>
      </c>
      <c r="D3632" s="15">
        <v>45163281245</v>
      </c>
      <c r="E3632" s="5" t="s">
        <v>83</v>
      </c>
      <c r="H3632" s="9">
        <v>543.85</v>
      </c>
      <c r="I3632" s="5" t="s">
        <v>28</v>
      </c>
      <c r="J3632" s="5" t="s">
        <v>91</v>
      </c>
    </row>
    <row r="3633" spans="1:10">
      <c r="A3633" s="5" t="s">
        <v>1675</v>
      </c>
      <c r="B3633" s="6">
        <v>44974.843235196757</v>
      </c>
      <c r="C3633" s="5" t="s">
        <v>70</v>
      </c>
      <c r="D3633" s="7">
        <v>173357</v>
      </c>
      <c r="E3633" s="5" t="s">
        <v>88</v>
      </c>
      <c r="H3633" s="9">
        <v>14064.5</v>
      </c>
      <c r="I3633" s="5" t="s">
        <v>28</v>
      </c>
      <c r="J3633" s="5" t="s">
        <v>87</v>
      </c>
    </row>
    <row r="3634" spans="1:10">
      <c r="A3634" s="5" t="s">
        <v>1675</v>
      </c>
      <c r="B3634" s="6">
        <v>44974.843235196757</v>
      </c>
      <c r="C3634" s="5" t="s">
        <v>70</v>
      </c>
      <c r="D3634" s="7">
        <v>172207</v>
      </c>
      <c r="E3634" s="5" t="s">
        <v>88</v>
      </c>
      <c r="H3634" s="9">
        <v>12551</v>
      </c>
      <c r="I3634" s="5" t="s">
        <v>28</v>
      </c>
      <c r="J3634" s="5" t="s">
        <v>86</v>
      </c>
    </row>
    <row r="3635" spans="1:10">
      <c r="A3635" s="5" t="s">
        <v>1675</v>
      </c>
      <c r="B3635" s="6">
        <v>44974.843235196757</v>
      </c>
      <c r="C3635" s="5" t="s">
        <v>70</v>
      </c>
      <c r="D3635" s="15">
        <v>45113343228</v>
      </c>
      <c r="E3635" s="5" t="s">
        <v>83</v>
      </c>
      <c r="H3635" s="9">
        <v>735.11</v>
      </c>
      <c r="I3635" s="5" t="s">
        <v>28</v>
      </c>
      <c r="J3635" s="5" t="s">
        <v>91</v>
      </c>
    </row>
    <row r="3636" spans="1:10">
      <c r="A3636" s="5" t="s">
        <v>1675</v>
      </c>
      <c r="B3636" s="6">
        <v>44974.843235196757</v>
      </c>
      <c r="C3636" s="5" t="s">
        <v>70</v>
      </c>
      <c r="D3636" s="15">
        <v>45113343684</v>
      </c>
      <c r="E3636" s="5" t="s">
        <v>83</v>
      </c>
      <c r="H3636" s="9">
        <v>489.6</v>
      </c>
      <c r="I3636" s="5" t="s">
        <v>28</v>
      </c>
      <c r="J3636" s="5" t="s">
        <v>91</v>
      </c>
    </row>
    <row r="3637" spans="1:10">
      <c r="A3637" s="5" t="s">
        <v>1675</v>
      </c>
      <c r="B3637" s="6">
        <v>44974.843235196757</v>
      </c>
      <c r="C3637" s="5" t="s">
        <v>70</v>
      </c>
      <c r="D3637" s="15">
        <v>45133190454</v>
      </c>
      <c r="E3637" s="5" t="s">
        <v>83</v>
      </c>
      <c r="H3637" s="9">
        <v>240</v>
      </c>
      <c r="I3637" s="5" t="s">
        <v>28</v>
      </c>
      <c r="J3637" s="5" t="s">
        <v>91</v>
      </c>
    </row>
    <row r="3638" spans="1:10">
      <c r="A3638" s="5" t="s">
        <v>1675</v>
      </c>
      <c r="B3638" s="6">
        <v>44974.843235196757</v>
      </c>
      <c r="C3638" s="5" t="s">
        <v>70</v>
      </c>
      <c r="D3638" s="15">
        <v>45113343939</v>
      </c>
      <c r="E3638" s="5" t="s">
        <v>83</v>
      </c>
      <c r="H3638" s="9">
        <v>2979.26</v>
      </c>
      <c r="I3638" s="5" t="s">
        <v>28</v>
      </c>
      <c r="J3638" s="5" t="s">
        <v>91</v>
      </c>
    </row>
    <row r="3639" spans="1:10">
      <c r="A3639" s="5" t="s">
        <v>1675</v>
      </c>
      <c r="B3639" s="6">
        <v>44974.843235196757</v>
      </c>
      <c r="C3639" s="5" t="s">
        <v>70</v>
      </c>
      <c r="D3639" s="15">
        <v>45133190663</v>
      </c>
      <c r="E3639" s="5" t="s">
        <v>83</v>
      </c>
      <c r="H3639" s="9">
        <v>1325.4</v>
      </c>
      <c r="I3639" s="5" t="s">
        <v>28</v>
      </c>
      <c r="J3639" s="5" t="s">
        <v>91</v>
      </c>
    </row>
    <row r="3640" spans="1:10">
      <c r="A3640" s="5" t="s">
        <v>1675</v>
      </c>
      <c r="B3640" s="6">
        <v>44974.843235196757</v>
      </c>
      <c r="C3640" s="5" t="s">
        <v>70</v>
      </c>
      <c r="D3640" s="15">
        <v>45133190717</v>
      </c>
      <c r="E3640" s="5" t="s">
        <v>83</v>
      </c>
      <c r="H3640" s="9">
        <v>390</v>
      </c>
      <c r="I3640" s="5" t="s">
        <v>28</v>
      </c>
      <c r="J3640" s="5" t="s">
        <v>91</v>
      </c>
    </row>
    <row r="3641" spans="1:10">
      <c r="A3641" s="5" t="s">
        <v>1675</v>
      </c>
      <c r="B3641" s="6">
        <v>44974.843235196757</v>
      </c>
      <c r="C3641" s="5" t="s">
        <v>70</v>
      </c>
      <c r="D3641" s="15">
        <v>45133190746</v>
      </c>
      <c r="E3641" s="5" t="s">
        <v>83</v>
      </c>
      <c r="H3641" s="9">
        <v>195</v>
      </c>
      <c r="I3641" s="5" t="s">
        <v>28</v>
      </c>
      <c r="J3641" s="5" t="s">
        <v>91</v>
      </c>
    </row>
    <row r="3642" spans="1:10">
      <c r="A3642" s="5" t="s">
        <v>1675</v>
      </c>
      <c r="B3642" s="6">
        <v>44974.843235196757</v>
      </c>
      <c r="C3642" s="5" t="s">
        <v>70</v>
      </c>
      <c r="D3642" s="15">
        <v>45173252739</v>
      </c>
      <c r="E3642" s="5" t="s">
        <v>83</v>
      </c>
      <c r="H3642" s="9">
        <v>101.4</v>
      </c>
      <c r="I3642" s="5" t="s">
        <v>28</v>
      </c>
      <c r="J3642" s="5" t="s">
        <v>91</v>
      </c>
    </row>
    <row r="3643" spans="1:10">
      <c r="A3643" s="5" t="s">
        <v>1675</v>
      </c>
      <c r="B3643" s="6">
        <v>44974.843235196757</v>
      </c>
      <c r="C3643" s="5" t="s">
        <v>70</v>
      </c>
      <c r="D3643" s="15">
        <v>45113344437</v>
      </c>
      <c r="E3643" s="5" t="s">
        <v>83</v>
      </c>
      <c r="H3643" s="9">
        <v>585</v>
      </c>
      <c r="I3643" s="5" t="s">
        <v>28</v>
      </c>
      <c r="J3643" s="5" t="s">
        <v>91</v>
      </c>
    </row>
    <row r="3644" spans="1:10">
      <c r="A3644" s="5" t="s">
        <v>1675</v>
      </c>
      <c r="B3644" s="6">
        <v>44974.843235196757</v>
      </c>
      <c r="C3644" s="5" t="s">
        <v>70</v>
      </c>
      <c r="D3644" s="15">
        <v>45113344466</v>
      </c>
      <c r="E3644" s="5" t="s">
        <v>83</v>
      </c>
      <c r="H3644" s="9">
        <v>960</v>
      </c>
      <c r="I3644" s="5" t="s">
        <v>28</v>
      </c>
      <c r="J3644" s="5" t="s">
        <v>91</v>
      </c>
    </row>
    <row r="3645" spans="1:10">
      <c r="A3645" s="5" t="s">
        <v>1675</v>
      </c>
      <c r="B3645" s="6">
        <v>44974.843235196757</v>
      </c>
      <c r="C3645" s="5" t="s">
        <v>70</v>
      </c>
      <c r="D3645" s="15">
        <v>45113344681</v>
      </c>
      <c r="E3645" s="5" t="s">
        <v>83</v>
      </c>
      <c r="H3645" s="9">
        <v>593.88</v>
      </c>
      <c r="I3645" s="5" t="s">
        <v>28</v>
      </c>
      <c r="J3645" s="5" t="s">
        <v>91</v>
      </c>
    </row>
    <row r="3646" spans="1:10">
      <c r="A3646" s="5" t="s">
        <v>1675</v>
      </c>
      <c r="B3646" s="6">
        <v>44974.843235196757</v>
      </c>
      <c r="C3646" s="5" t="s">
        <v>70</v>
      </c>
      <c r="D3646" s="7">
        <v>540294</v>
      </c>
      <c r="E3646" s="5" t="s">
        <v>89</v>
      </c>
      <c r="H3646" s="9">
        <v>386</v>
      </c>
      <c r="I3646" s="5" t="s">
        <v>28</v>
      </c>
      <c r="J3646" s="5" t="s">
        <v>91</v>
      </c>
    </row>
    <row r="3647" spans="1:10">
      <c r="A3647" s="5" t="s">
        <v>1675</v>
      </c>
      <c r="B3647" s="6">
        <v>44974.843235196757</v>
      </c>
      <c r="C3647" s="5" t="s">
        <v>70</v>
      </c>
      <c r="D3647" s="7">
        <v>185418</v>
      </c>
      <c r="E3647" s="5" t="s">
        <v>88</v>
      </c>
      <c r="H3647" s="9">
        <v>27795.3</v>
      </c>
      <c r="I3647" s="5" t="s">
        <v>28</v>
      </c>
      <c r="J3647" s="8" t="s">
        <v>92</v>
      </c>
    </row>
    <row r="3648" spans="1:10">
      <c r="A3648" s="5" t="s">
        <v>1676</v>
      </c>
      <c r="B3648" s="6">
        <v>44974.843235196757</v>
      </c>
      <c r="C3648" s="5" t="s">
        <v>82</v>
      </c>
      <c r="D3648" s="7"/>
      <c r="E3648" s="8"/>
      <c r="F3648" s="9">
        <v>3955.3</v>
      </c>
      <c r="I3648" s="10" t="s">
        <v>9</v>
      </c>
      <c r="J3648" s="8" t="s">
        <v>75</v>
      </c>
    </row>
    <row r="3649" spans="1:10">
      <c r="A3649" s="5" t="s">
        <v>1675</v>
      </c>
      <c r="B3649" s="6">
        <v>44974.843235196757</v>
      </c>
      <c r="C3649" s="5" t="s">
        <v>70</v>
      </c>
      <c r="D3649" s="7"/>
      <c r="E3649" s="8"/>
      <c r="F3649" s="9">
        <v>6170.6</v>
      </c>
      <c r="I3649" s="10" t="s">
        <v>9</v>
      </c>
      <c r="J3649" s="5" t="s">
        <v>72</v>
      </c>
    </row>
    <row r="3650" spans="1:10">
      <c r="A3650" s="5" t="s">
        <v>1675</v>
      </c>
      <c r="B3650" s="6">
        <v>44974.843235196757</v>
      </c>
      <c r="C3650" s="5" t="s">
        <v>70</v>
      </c>
      <c r="D3650" s="7"/>
      <c r="E3650" s="8"/>
      <c r="F3650" s="9">
        <v>14825.5</v>
      </c>
      <c r="I3650" s="10" t="s">
        <v>9</v>
      </c>
      <c r="J3650" s="8" t="s">
        <v>97</v>
      </c>
    </row>
    <row r="3651" spans="1:10">
      <c r="A3651" s="5" t="s">
        <v>1675</v>
      </c>
      <c r="B3651" s="6">
        <v>44974.843235196757</v>
      </c>
      <c r="C3651" s="5" t="s">
        <v>70</v>
      </c>
      <c r="D3651" s="7"/>
      <c r="E3651" s="8"/>
      <c r="F3651" s="9">
        <v>5618.7</v>
      </c>
      <c r="I3651" s="10" t="s">
        <v>9</v>
      </c>
      <c r="J3651" s="5" t="s">
        <v>98</v>
      </c>
    </row>
    <row r="3652" spans="1:10">
      <c r="A3652" s="5" t="s">
        <v>1675</v>
      </c>
      <c r="B3652" s="6">
        <v>44974.843235196757</v>
      </c>
      <c r="C3652" s="5" t="s">
        <v>70</v>
      </c>
      <c r="D3652" s="7"/>
      <c r="E3652" s="8"/>
      <c r="F3652" s="9">
        <v>30339.5</v>
      </c>
      <c r="I3652" s="10" t="s">
        <v>9</v>
      </c>
      <c r="J3652" s="8" t="s">
        <v>99</v>
      </c>
    </row>
    <row r="3653" spans="1:10">
      <c r="A3653" s="5" t="s">
        <v>1675</v>
      </c>
      <c r="B3653" s="6">
        <v>44974.843235196757</v>
      </c>
      <c r="C3653" s="5" t="s">
        <v>70</v>
      </c>
      <c r="D3653" s="7"/>
      <c r="E3653" s="8"/>
      <c r="F3653" s="9">
        <v>12856.7</v>
      </c>
      <c r="I3653" s="10" t="s">
        <v>9</v>
      </c>
      <c r="J3653" s="8" t="s">
        <v>94</v>
      </c>
    </row>
    <row r="3654" spans="1:10">
      <c r="A3654" s="5" t="s">
        <v>1675</v>
      </c>
      <c r="B3654" s="6">
        <v>44974.843235196757</v>
      </c>
      <c r="C3654" s="5" t="s">
        <v>70</v>
      </c>
      <c r="D3654" s="7"/>
      <c r="E3654" s="8"/>
      <c r="F3654" s="9">
        <v>6476.2</v>
      </c>
      <c r="I3654" s="10" t="s">
        <v>9</v>
      </c>
      <c r="J3654" s="8" t="s">
        <v>101</v>
      </c>
    </row>
    <row r="3655" spans="1:10">
      <c r="A3655" s="5" t="s">
        <v>1675</v>
      </c>
      <c r="B3655" s="6">
        <v>44974.843235196757</v>
      </c>
      <c r="C3655" s="5" t="s">
        <v>70</v>
      </c>
      <c r="D3655" s="7"/>
      <c r="E3655" s="8"/>
      <c r="F3655" s="9">
        <v>7639.9</v>
      </c>
      <c r="I3655" s="10" t="s">
        <v>9</v>
      </c>
      <c r="J3655" s="8" t="s">
        <v>77</v>
      </c>
    </row>
    <row r="3656" spans="1:10">
      <c r="A3656" s="5" t="s">
        <v>1675</v>
      </c>
      <c r="B3656" s="6">
        <v>44974.843235196757</v>
      </c>
      <c r="C3656" s="5" t="s">
        <v>70</v>
      </c>
      <c r="D3656" s="7"/>
      <c r="E3656" s="8"/>
      <c r="F3656" s="9">
        <v>3557.9</v>
      </c>
      <c r="I3656" s="10" t="s">
        <v>9</v>
      </c>
      <c r="J3656" s="8" t="s">
        <v>385</v>
      </c>
    </row>
    <row r="3657" spans="1:10">
      <c r="A3657" s="5" t="s">
        <v>1675</v>
      </c>
      <c r="B3657" s="6">
        <v>44974.843235196757</v>
      </c>
      <c r="C3657" s="5" t="s">
        <v>70</v>
      </c>
      <c r="D3657" s="7"/>
      <c r="E3657" s="8"/>
      <c r="F3657" s="9">
        <v>34831.5</v>
      </c>
      <c r="I3657" s="10" t="s">
        <v>9</v>
      </c>
      <c r="J3657" s="8" t="s">
        <v>107</v>
      </c>
    </row>
    <row r="3658" spans="1:10">
      <c r="A3658" s="11" t="s">
        <v>22</v>
      </c>
      <c r="B3658" s="3"/>
      <c r="C3658" s="3"/>
      <c r="D3658" s="19">
        <f>123344.51+5916</f>
        <v>129260.51</v>
      </c>
      <c r="E3658" s="8"/>
      <c r="F3658" s="37">
        <f>SUM(F3596:G3657)</f>
        <v>129260.50999999998</v>
      </c>
      <c r="G3658" s="9"/>
      <c r="I3658" s="10"/>
      <c r="J3658" s="8"/>
    </row>
    <row r="3659" spans="1:10">
      <c r="A3659" s="13" t="s">
        <v>23</v>
      </c>
      <c r="B3659" s="13" t="s">
        <v>24</v>
      </c>
      <c r="C3659" s="13" t="s">
        <v>25</v>
      </c>
      <c r="D3659" s="7"/>
      <c r="E3659" s="8"/>
      <c r="G3659" s="9"/>
      <c r="I3659" s="10"/>
      <c r="J3659" s="8"/>
    </row>
    <row r="3660" spans="1:10" ht="15.75">
      <c r="A3660" s="5"/>
      <c r="B3660" s="6"/>
      <c r="C3660" s="5"/>
      <c r="D3660" s="69">
        <v>112808044</v>
      </c>
      <c r="E3660" s="14">
        <v>112808150</v>
      </c>
      <c r="G3660" s="9"/>
      <c r="I3660" s="10"/>
      <c r="J3660" s="8"/>
    </row>
    <row r="3661" spans="1:10" ht="15.75">
      <c r="A3661" s="5"/>
      <c r="B3661" s="6"/>
      <c r="C3661" s="5"/>
      <c r="D3661" s="69">
        <v>112808056</v>
      </c>
      <c r="E3661" s="14">
        <v>112808218</v>
      </c>
      <c r="G3661" s="9"/>
      <c r="I3661" s="10"/>
      <c r="J3661" s="8"/>
    </row>
    <row r="3662" spans="1:10">
      <c r="A3662" s="5"/>
      <c r="B3662" s="6"/>
      <c r="C3662" s="5"/>
      <c r="D3662" s="81" t="s">
        <v>641</v>
      </c>
      <c r="E3662" s="8"/>
      <c r="G3662" s="9"/>
      <c r="I3662" s="10"/>
      <c r="J3662" s="8"/>
    </row>
    <row r="3663" spans="1:10">
      <c r="A3663" s="1" t="s">
        <v>0</v>
      </c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1:10">
      <c r="A3664" s="3" t="s">
        <v>1649</v>
      </c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1:10">
      <c r="A3665" s="95" t="s">
        <v>0</v>
      </c>
      <c r="B3665" s="95" t="s">
        <v>2</v>
      </c>
      <c r="C3665" s="95" t="s">
        <v>3</v>
      </c>
      <c r="D3665" s="95" t="s">
        <v>4</v>
      </c>
      <c r="E3665" s="95" t="s">
        <v>5</v>
      </c>
      <c r="F3665" s="97" t="s">
        <v>6</v>
      </c>
      <c r="G3665" s="98"/>
      <c r="H3665" s="99"/>
      <c r="I3665" s="95" t="s">
        <v>7</v>
      </c>
      <c r="J3665" s="95" t="s">
        <v>8</v>
      </c>
    </row>
    <row r="3666" spans="1:10">
      <c r="A3666" s="96"/>
      <c r="B3666" s="96"/>
      <c r="C3666" s="96"/>
      <c r="D3666" s="96"/>
      <c r="E3666" s="96"/>
      <c r="F3666" s="4" t="s">
        <v>9</v>
      </c>
      <c r="G3666" s="4" t="s">
        <v>10</v>
      </c>
      <c r="H3666" s="4" t="s">
        <v>11</v>
      </c>
      <c r="I3666" s="96"/>
      <c r="J3666" s="96"/>
    </row>
    <row r="3667" spans="1:10">
      <c r="A3667" s="5" t="s">
        <v>1674</v>
      </c>
      <c r="B3667" s="6">
        <v>44975.401694791668</v>
      </c>
      <c r="C3667" s="5" t="s">
        <v>70</v>
      </c>
      <c r="D3667" s="7"/>
      <c r="E3667" s="8"/>
      <c r="G3667" s="9">
        <v>278.74</v>
      </c>
      <c r="I3667" s="10" t="s">
        <v>10</v>
      </c>
      <c r="J3667" s="8" t="s">
        <v>73</v>
      </c>
    </row>
    <row r="3668" spans="1:10">
      <c r="A3668" s="5" t="s">
        <v>1674</v>
      </c>
      <c r="B3668" s="6">
        <v>44975.401694791668</v>
      </c>
      <c r="C3668" s="5" t="s">
        <v>70</v>
      </c>
      <c r="D3668" s="7"/>
      <c r="E3668" s="8"/>
      <c r="F3668" s="9">
        <v>10577.1</v>
      </c>
      <c r="I3668" s="10" t="s">
        <v>9</v>
      </c>
      <c r="J3668" s="8" t="s">
        <v>71</v>
      </c>
    </row>
    <row r="3669" spans="1:10">
      <c r="A3669" s="5" t="s">
        <v>1674</v>
      </c>
      <c r="B3669" s="6">
        <v>44975.401694791668</v>
      </c>
      <c r="C3669" s="5" t="s">
        <v>70</v>
      </c>
      <c r="D3669" s="7"/>
      <c r="E3669" s="8"/>
      <c r="F3669" s="9">
        <v>28198.2</v>
      </c>
      <c r="I3669" s="10" t="s">
        <v>9</v>
      </c>
      <c r="J3669" s="8" t="s">
        <v>237</v>
      </c>
    </row>
    <row r="3670" spans="1:10">
      <c r="A3670" s="5" t="s">
        <v>1674</v>
      </c>
      <c r="B3670" s="6">
        <v>44975.401694791668</v>
      </c>
      <c r="C3670" s="5" t="s">
        <v>70</v>
      </c>
      <c r="D3670" s="7"/>
      <c r="E3670" s="8"/>
      <c r="F3670" s="9">
        <v>572</v>
      </c>
      <c r="I3670" s="10" t="s">
        <v>9</v>
      </c>
      <c r="J3670" s="8" t="s">
        <v>73</v>
      </c>
    </row>
    <row r="3671" spans="1:10">
      <c r="A3671" s="5" t="s">
        <v>1674</v>
      </c>
      <c r="B3671" s="6">
        <v>44975.401694791668</v>
      </c>
      <c r="C3671" s="5" t="s">
        <v>70</v>
      </c>
      <c r="D3671" s="7"/>
      <c r="E3671" s="8"/>
      <c r="F3671" s="9">
        <v>7955.2</v>
      </c>
      <c r="I3671" s="10" t="s">
        <v>9</v>
      </c>
      <c r="J3671" s="8" t="s">
        <v>74</v>
      </c>
    </row>
    <row r="3672" spans="1:10">
      <c r="A3672" s="5" t="s">
        <v>1674</v>
      </c>
      <c r="B3672" s="6">
        <v>44975.401694791668</v>
      </c>
      <c r="C3672" s="5" t="s">
        <v>70</v>
      </c>
      <c r="D3672" s="7"/>
      <c r="E3672" s="8"/>
      <c r="F3672" s="9">
        <v>71542.899999999994</v>
      </c>
      <c r="I3672" s="10" t="s">
        <v>9</v>
      </c>
      <c r="J3672" s="8" t="s">
        <v>240</v>
      </c>
    </row>
    <row r="3673" spans="1:10">
      <c r="A3673" s="5" t="s">
        <v>1674</v>
      </c>
      <c r="B3673" s="6">
        <v>44975.401694791668</v>
      </c>
      <c r="C3673" s="5" t="s">
        <v>70</v>
      </c>
      <c r="D3673" s="7"/>
      <c r="E3673" s="8"/>
      <c r="F3673" s="9">
        <v>7794.3</v>
      </c>
      <c r="I3673" s="10" t="s">
        <v>9</v>
      </c>
      <c r="J3673" s="8" t="s">
        <v>100</v>
      </c>
    </row>
    <row r="3674" spans="1:10">
      <c r="A3674" s="5" t="s">
        <v>1674</v>
      </c>
      <c r="B3674" s="6">
        <v>44975.401694791668</v>
      </c>
      <c r="C3674" s="5" t="s">
        <v>70</v>
      </c>
      <c r="D3674" s="7"/>
      <c r="E3674" s="8"/>
      <c r="F3674" s="9">
        <v>4587.6000000000004</v>
      </c>
      <c r="I3674" s="10" t="s">
        <v>9</v>
      </c>
      <c r="J3674" s="8" t="s">
        <v>76</v>
      </c>
    </row>
    <row r="3675" spans="1:10">
      <c r="A3675" s="5" t="s">
        <v>1674</v>
      </c>
      <c r="B3675" s="6">
        <v>44975.401694791668</v>
      </c>
      <c r="C3675" s="5" t="s">
        <v>70</v>
      </c>
      <c r="D3675" s="7"/>
      <c r="E3675" s="8"/>
      <c r="F3675" s="9">
        <v>6390.8</v>
      </c>
      <c r="I3675" s="10" t="s">
        <v>9</v>
      </c>
      <c r="J3675" s="8" t="s">
        <v>102</v>
      </c>
    </row>
    <row r="3676" spans="1:10">
      <c r="A3676" s="5" t="s">
        <v>1674</v>
      </c>
      <c r="B3676" s="6">
        <v>44975.401694791668</v>
      </c>
      <c r="C3676" s="5" t="s">
        <v>70</v>
      </c>
      <c r="D3676" s="7"/>
      <c r="E3676" s="8"/>
      <c r="F3676" s="9">
        <v>22786.2</v>
      </c>
      <c r="I3676" s="10" t="s">
        <v>9</v>
      </c>
      <c r="J3676" s="8" t="s">
        <v>103</v>
      </c>
    </row>
    <row r="3677" spans="1:10">
      <c r="A3677" s="5" t="s">
        <v>1674</v>
      </c>
      <c r="B3677" s="6">
        <v>44975.401694791668</v>
      </c>
      <c r="C3677" s="5" t="s">
        <v>70</v>
      </c>
      <c r="D3677" s="7"/>
      <c r="E3677" s="8"/>
      <c r="F3677" s="9">
        <v>24245.5</v>
      </c>
      <c r="I3677" s="10" t="s">
        <v>9</v>
      </c>
      <c r="J3677" s="8" t="s">
        <v>104</v>
      </c>
    </row>
    <row r="3678" spans="1:10">
      <c r="A3678" s="11" t="s">
        <v>22</v>
      </c>
      <c r="B3678" s="3"/>
      <c r="C3678" s="3"/>
      <c r="D3678" s="7"/>
      <c r="E3678" s="8"/>
      <c r="F3678" s="37">
        <f>SUM(F3667:G3677)</f>
        <v>184928.53999999998</v>
      </c>
      <c r="G3678" s="9"/>
      <c r="I3678" s="10"/>
      <c r="J3678" s="8"/>
    </row>
    <row r="3679" spans="1:10" ht="15.75">
      <c r="A3679" s="13" t="s">
        <v>23</v>
      </c>
      <c r="B3679" s="13" t="s">
        <v>24</v>
      </c>
      <c r="C3679" s="13" t="s">
        <v>25</v>
      </c>
      <c r="D3679" s="69">
        <v>112808042</v>
      </c>
      <c r="E3679" s="14">
        <v>112808151</v>
      </c>
      <c r="G3679" s="9"/>
      <c r="I3679" s="10"/>
      <c r="J3679" s="8"/>
    </row>
    <row r="3680" spans="1:10">
      <c r="A3680" s="5"/>
      <c r="B3680" s="6"/>
      <c r="C3680" s="5"/>
      <c r="D3680" s="81" t="s">
        <v>641</v>
      </c>
      <c r="E3680" s="8"/>
      <c r="G3680" s="9"/>
      <c r="I3680" s="10"/>
      <c r="J3680" s="8"/>
    </row>
    <row r="3681" spans="1:10">
      <c r="A3681" s="5"/>
      <c r="B3681" s="6"/>
      <c r="C3681" s="5"/>
      <c r="D3681" s="7"/>
      <c r="E3681" s="8"/>
      <c r="G3681" s="9"/>
      <c r="I3681" s="10"/>
      <c r="J3681" s="8"/>
    </row>
    <row r="3682" spans="1:10">
      <c r="A3682" s="5" t="s">
        <v>1673</v>
      </c>
      <c r="B3682" s="6">
        <v>44975.625351678238</v>
      </c>
      <c r="C3682" s="5" t="s">
        <v>82</v>
      </c>
      <c r="D3682" s="7">
        <v>132731</v>
      </c>
      <c r="E3682" s="5" t="s">
        <v>88</v>
      </c>
      <c r="H3682" s="9">
        <v>97073.2</v>
      </c>
      <c r="I3682" s="5" t="s">
        <v>28</v>
      </c>
      <c r="J3682" s="5" t="s">
        <v>87</v>
      </c>
    </row>
    <row r="3683" spans="1:10">
      <c r="A3683" s="5" t="s">
        <v>1672</v>
      </c>
      <c r="B3683" s="6">
        <v>44975.625351678238</v>
      </c>
      <c r="C3683" s="5" t="s">
        <v>70</v>
      </c>
      <c r="D3683" s="15">
        <v>45113344807</v>
      </c>
      <c r="E3683" s="5" t="s">
        <v>83</v>
      </c>
      <c r="H3683" s="9">
        <v>27254.32</v>
      </c>
      <c r="I3683" s="5" t="s">
        <v>28</v>
      </c>
      <c r="J3683" s="8" t="s">
        <v>84</v>
      </c>
    </row>
    <row r="3684" spans="1:10">
      <c r="A3684" s="5" t="s">
        <v>1672</v>
      </c>
      <c r="B3684" s="6">
        <v>44975.625351678238</v>
      </c>
      <c r="C3684" s="5" t="s">
        <v>70</v>
      </c>
      <c r="D3684" s="15">
        <v>45173253275</v>
      </c>
      <c r="E3684" s="5" t="s">
        <v>83</v>
      </c>
      <c r="H3684" s="9">
        <v>4171.2</v>
      </c>
      <c r="I3684" s="5" t="s">
        <v>28</v>
      </c>
      <c r="J3684" s="5" t="s">
        <v>80</v>
      </c>
    </row>
    <row r="3685" spans="1:10">
      <c r="A3685" s="5" t="s">
        <v>1672</v>
      </c>
      <c r="B3685" s="6">
        <v>44975.625351678238</v>
      </c>
      <c r="C3685" s="5" t="s">
        <v>70</v>
      </c>
      <c r="D3685" s="15">
        <v>45123324747</v>
      </c>
      <c r="E3685" s="5" t="s">
        <v>83</v>
      </c>
      <c r="H3685" s="9">
        <v>38108.839999999997</v>
      </c>
      <c r="I3685" s="5" t="s">
        <v>28</v>
      </c>
      <c r="J3685" s="5" t="s">
        <v>80</v>
      </c>
    </row>
    <row r="3686" spans="1:10">
      <c r="A3686" s="5" t="s">
        <v>1672</v>
      </c>
      <c r="B3686" s="6">
        <v>44975.625351678238</v>
      </c>
      <c r="C3686" s="5" t="s">
        <v>70</v>
      </c>
      <c r="D3686" s="15">
        <v>45133191520</v>
      </c>
      <c r="E3686" s="5" t="s">
        <v>83</v>
      </c>
      <c r="H3686" s="9">
        <v>1993.48</v>
      </c>
      <c r="I3686" s="5" t="s">
        <v>28</v>
      </c>
      <c r="J3686" s="5" t="s">
        <v>80</v>
      </c>
    </row>
    <row r="3687" spans="1:10">
      <c r="A3687" s="5" t="s">
        <v>1672</v>
      </c>
      <c r="B3687" s="6">
        <v>44975.625351678238</v>
      </c>
      <c r="C3687" s="5" t="s">
        <v>70</v>
      </c>
      <c r="D3687" s="7">
        <v>422753</v>
      </c>
      <c r="E3687" s="5" t="s">
        <v>83</v>
      </c>
      <c r="H3687" s="9">
        <v>126351.1</v>
      </c>
      <c r="I3687" s="5" t="s">
        <v>28</v>
      </c>
      <c r="J3687" s="5" t="s">
        <v>86</v>
      </c>
    </row>
    <row r="3688" spans="1:10">
      <c r="A3688" s="5" t="s">
        <v>1672</v>
      </c>
      <c r="B3688" s="6">
        <v>44975.625351678238</v>
      </c>
      <c r="C3688" s="5" t="s">
        <v>70</v>
      </c>
      <c r="D3688" s="15">
        <v>45153184132</v>
      </c>
      <c r="E3688" s="5" t="s">
        <v>83</v>
      </c>
      <c r="H3688" s="9">
        <v>6.3</v>
      </c>
      <c r="I3688" s="5" t="s">
        <v>28</v>
      </c>
      <c r="J3688" s="8" t="s">
        <v>84</v>
      </c>
    </row>
    <row r="3689" spans="1:10">
      <c r="A3689" s="5" t="s">
        <v>1672</v>
      </c>
      <c r="B3689" s="6">
        <v>44975.625351678238</v>
      </c>
      <c r="C3689" s="5" t="s">
        <v>70</v>
      </c>
      <c r="D3689" s="15">
        <v>45153184132</v>
      </c>
      <c r="E3689" s="5" t="s">
        <v>83</v>
      </c>
      <c r="H3689" s="9">
        <v>10.199999999999999</v>
      </c>
      <c r="I3689" s="5" t="s">
        <v>28</v>
      </c>
      <c r="J3689" s="8" t="s">
        <v>84</v>
      </c>
    </row>
    <row r="3690" spans="1:10">
      <c r="A3690" s="5" t="s">
        <v>1672</v>
      </c>
      <c r="B3690" s="6">
        <v>44975.625351678238</v>
      </c>
      <c r="C3690" s="5" t="s">
        <v>70</v>
      </c>
      <c r="D3690" s="15">
        <v>45153184132</v>
      </c>
      <c r="E3690" s="5" t="s">
        <v>83</v>
      </c>
      <c r="H3690" s="9">
        <v>11.15</v>
      </c>
      <c r="I3690" s="5" t="s">
        <v>28</v>
      </c>
      <c r="J3690" s="8" t="s">
        <v>84</v>
      </c>
    </row>
    <row r="3691" spans="1:10">
      <c r="A3691" s="5" t="s">
        <v>1672</v>
      </c>
      <c r="B3691" s="6">
        <v>44975.625351678238</v>
      </c>
      <c r="C3691" s="5" t="s">
        <v>70</v>
      </c>
      <c r="D3691" s="15">
        <v>45153184132</v>
      </c>
      <c r="E3691" s="5" t="s">
        <v>83</v>
      </c>
      <c r="H3691" s="9">
        <v>12.63</v>
      </c>
      <c r="I3691" s="5" t="s">
        <v>28</v>
      </c>
      <c r="J3691" s="8" t="s">
        <v>84</v>
      </c>
    </row>
    <row r="3692" spans="1:10">
      <c r="A3692" s="5" t="s">
        <v>1672</v>
      </c>
      <c r="B3692" s="6">
        <v>44975.625351678238</v>
      </c>
      <c r="C3692" s="5" t="s">
        <v>70</v>
      </c>
      <c r="D3692" s="15">
        <v>45153184132</v>
      </c>
      <c r="E3692" s="5" t="s">
        <v>83</v>
      </c>
      <c r="H3692" s="9">
        <v>36.5</v>
      </c>
      <c r="I3692" s="5" t="s">
        <v>28</v>
      </c>
      <c r="J3692" s="8" t="s">
        <v>84</v>
      </c>
    </row>
    <row r="3693" spans="1:10">
      <c r="A3693" s="5" t="s">
        <v>1672</v>
      </c>
      <c r="B3693" s="6">
        <v>44975.625351678238</v>
      </c>
      <c r="C3693" s="5" t="s">
        <v>70</v>
      </c>
      <c r="D3693" s="15">
        <v>45133193647</v>
      </c>
      <c r="E3693" s="5" t="s">
        <v>83</v>
      </c>
      <c r="H3693" s="9">
        <v>28828.5</v>
      </c>
      <c r="I3693" s="5" t="s">
        <v>28</v>
      </c>
      <c r="J3693" s="5" t="s">
        <v>80</v>
      </c>
    </row>
    <row r="3694" spans="1:10">
      <c r="A3694" s="5" t="s">
        <v>1672</v>
      </c>
      <c r="B3694" s="6">
        <v>44975.625351678238</v>
      </c>
      <c r="C3694" s="5" t="s">
        <v>70</v>
      </c>
      <c r="D3694" s="15">
        <v>45133193654</v>
      </c>
      <c r="E3694" s="5" t="s">
        <v>83</v>
      </c>
      <c r="H3694" s="9">
        <v>15268</v>
      </c>
      <c r="I3694" s="5" t="s">
        <v>28</v>
      </c>
      <c r="J3694" s="5" t="s">
        <v>80</v>
      </c>
    </row>
    <row r="3695" spans="1:10">
      <c r="A3695" s="5" t="s">
        <v>1672</v>
      </c>
      <c r="B3695" s="6">
        <v>44975.625351678238</v>
      </c>
      <c r="C3695" s="5" t="s">
        <v>70</v>
      </c>
      <c r="D3695" s="15">
        <v>45133193654</v>
      </c>
      <c r="E3695" s="5" t="s">
        <v>83</v>
      </c>
      <c r="H3695" s="9">
        <v>2100</v>
      </c>
      <c r="I3695" s="5" t="s">
        <v>28</v>
      </c>
      <c r="J3695" s="5" t="s">
        <v>80</v>
      </c>
    </row>
    <row r="3696" spans="1:10">
      <c r="A3696" s="5" t="s">
        <v>1672</v>
      </c>
      <c r="B3696" s="6">
        <v>44975.625351678238</v>
      </c>
      <c r="C3696" s="5" t="s">
        <v>70</v>
      </c>
      <c r="D3696" s="7"/>
      <c r="E3696" s="8"/>
      <c r="F3696" s="9">
        <v>3333.6</v>
      </c>
      <c r="I3696" s="10" t="s">
        <v>9</v>
      </c>
      <c r="J3696" s="5" t="s">
        <v>72</v>
      </c>
    </row>
    <row r="3697" spans="1:10">
      <c r="A3697" s="5" t="s">
        <v>1672</v>
      </c>
      <c r="B3697" s="6">
        <v>44975.625351678238</v>
      </c>
      <c r="C3697" s="5" t="s">
        <v>70</v>
      </c>
      <c r="D3697" s="7"/>
      <c r="E3697" s="8"/>
      <c r="F3697" s="9">
        <v>17691</v>
      </c>
      <c r="I3697" s="10" t="s">
        <v>9</v>
      </c>
      <c r="J3697" s="8" t="s">
        <v>237</v>
      </c>
    </row>
    <row r="3698" spans="1:10">
      <c r="A3698" s="5" t="s">
        <v>1672</v>
      </c>
      <c r="B3698" s="6">
        <v>44975.625351678238</v>
      </c>
      <c r="C3698" s="5" t="s">
        <v>70</v>
      </c>
      <c r="D3698" s="7"/>
      <c r="E3698" s="8"/>
      <c r="F3698" s="9">
        <v>5669.4</v>
      </c>
      <c r="I3698" s="10" t="s">
        <v>9</v>
      </c>
      <c r="J3698" s="5" t="s">
        <v>80</v>
      </c>
    </row>
    <row r="3699" spans="1:10">
      <c r="A3699" s="5" t="s">
        <v>1672</v>
      </c>
      <c r="B3699" s="6">
        <v>44975.625351678238</v>
      </c>
      <c r="C3699" s="5" t="s">
        <v>70</v>
      </c>
      <c r="D3699" s="7"/>
      <c r="E3699" s="8"/>
      <c r="F3699" s="9">
        <v>9149</v>
      </c>
      <c r="I3699" s="10" t="s">
        <v>9</v>
      </c>
      <c r="J3699" s="8" t="s">
        <v>99</v>
      </c>
    </row>
    <row r="3700" spans="1:10">
      <c r="A3700" s="5" t="s">
        <v>1672</v>
      </c>
      <c r="B3700" s="6">
        <v>44975.625351678238</v>
      </c>
      <c r="C3700" s="5" t="s">
        <v>70</v>
      </c>
      <c r="D3700" s="7"/>
      <c r="E3700" s="8"/>
      <c r="F3700" s="9">
        <v>18253.2</v>
      </c>
      <c r="I3700" s="10" t="s">
        <v>9</v>
      </c>
      <c r="J3700" s="8" t="s">
        <v>240</v>
      </c>
    </row>
    <row r="3701" spans="1:10">
      <c r="A3701" s="5" t="s">
        <v>1672</v>
      </c>
      <c r="B3701" s="6">
        <v>44975.625351678238</v>
      </c>
      <c r="C3701" s="5" t="s">
        <v>70</v>
      </c>
      <c r="D3701" s="7"/>
      <c r="E3701" s="8"/>
      <c r="F3701" s="9">
        <v>12721.3</v>
      </c>
      <c r="I3701" s="10" t="s">
        <v>9</v>
      </c>
      <c r="J3701" s="8" t="s">
        <v>105</v>
      </c>
    </row>
    <row r="3702" spans="1:10">
      <c r="A3702" s="5" t="s">
        <v>1672</v>
      </c>
      <c r="B3702" s="6">
        <v>44975.625351678238</v>
      </c>
      <c r="C3702" s="5" t="s">
        <v>70</v>
      </c>
      <c r="D3702" s="7"/>
      <c r="E3702" s="8"/>
      <c r="F3702" s="9">
        <v>2925.6</v>
      </c>
      <c r="I3702" s="10" t="s">
        <v>9</v>
      </c>
      <c r="J3702" s="8" t="s">
        <v>385</v>
      </c>
    </row>
    <row r="3703" spans="1:10">
      <c r="A3703" s="11" t="s">
        <v>22</v>
      </c>
      <c r="B3703" s="3"/>
      <c r="C3703" s="3"/>
      <c r="D3703" s="7"/>
      <c r="E3703" s="8"/>
      <c r="F3703" s="37">
        <f>SUM(F3682:G3702)</f>
        <v>69743.100000000006</v>
      </c>
      <c r="G3703" s="9"/>
      <c r="I3703" s="10"/>
      <c r="J3703" s="8"/>
    </row>
    <row r="3704" spans="1:10" ht="15.75">
      <c r="A3704" s="13" t="s">
        <v>23</v>
      </c>
      <c r="B3704" s="13" t="s">
        <v>24</v>
      </c>
      <c r="C3704" s="13" t="s">
        <v>25</v>
      </c>
      <c r="D3704" s="69">
        <v>112808043</v>
      </c>
      <c r="E3704" s="14">
        <v>112808152</v>
      </c>
      <c r="G3704" s="9"/>
      <c r="I3704" s="10"/>
      <c r="J3704" s="8"/>
    </row>
    <row r="3705" spans="1:10">
      <c r="D3705" s="81" t="s">
        <v>641</v>
      </c>
    </row>
    <row r="3707" spans="1:10">
      <c r="A3707" s="1" t="s">
        <v>0</v>
      </c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1:10">
      <c r="A3708" s="3" t="s">
        <v>1714</v>
      </c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1:10">
      <c r="A3709" s="95" t="s">
        <v>0</v>
      </c>
      <c r="B3709" s="95" t="s">
        <v>2</v>
      </c>
      <c r="C3709" s="95" t="s">
        <v>3</v>
      </c>
      <c r="D3709" s="95" t="s">
        <v>4</v>
      </c>
      <c r="E3709" s="95" t="s">
        <v>5</v>
      </c>
      <c r="F3709" s="97" t="s">
        <v>6</v>
      </c>
      <c r="G3709" s="98"/>
      <c r="H3709" s="99"/>
      <c r="I3709" s="95" t="s">
        <v>7</v>
      </c>
      <c r="J3709" s="95" t="s">
        <v>8</v>
      </c>
    </row>
    <row r="3710" spans="1:10">
      <c r="A3710" s="96"/>
      <c r="B3710" s="96"/>
      <c r="C3710" s="96"/>
      <c r="D3710" s="96"/>
      <c r="E3710" s="96"/>
      <c r="F3710" s="4" t="s">
        <v>9</v>
      </c>
      <c r="G3710" s="4" t="s">
        <v>10</v>
      </c>
      <c r="H3710" s="4" t="s">
        <v>11</v>
      </c>
      <c r="I3710" s="96"/>
      <c r="J3710" s="96"/>
    </row>
    <row r="3711" spans="1:10">
      <c r="A3711" s="40" t="s">
        <v>1715</v>
      </c>
      <c r="B3711" s="52"/>
      <c r="C3711" s="40"/>
      <c r="D3711" s="23"/>
      <c r="E3711" s="8"/>
      <c r="H3711" s="9"/>
      <c r="I3711" s="5"/>
      <c r="J3711" s="8"/>
    </row>
    <row r="3712" spans="1:10">
      <c r="A3712" s="11" t="s">
        <v>22</v>
      </c>
      <c r="B3712" s="3"/>
      <c r="C3712" s="3"/>
      <c r="D3712" s="7"/>
      <c r="E3712" s="8"/>
      <c r="G3712" s="9"/>
      <c r="I3712" s="10"/>
      <c r="J3712" s="8"/>
    </row>
    <row r="3713" spans="1:10">
      <c r="A3713" s="13" t="s">
        <v>23</v>
      </c>
      <c r="B3713" s="13" t="s">
        <v>24</v>
      </c>
      <c r="C3713" s="13" t="s">
        <v>25</v>
      </c>
      <c r="D3713" s="7"/>
      <c r="E3713" s="8"/>
      <c r="G3713" s="9"/>
      <c r="I3713" s="10"/>
      <c r="J3713" s="8"/>
    </row>
    <row r="3715" spans="1:10">
      <c r="A3715" s="1" t="s">
        <v>0</v>
      </c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1:10">
      <c r="A3716" s="3" t="s">
        <v>1716</v>
      </c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1:10">
      <c r="A3717" s="95" t="s">
        <v>0</v>
      </c>
      <c r="B3717" s="95" t="s">
        <v>2</v>
      </c>
      <c r="C3717" s="95" t="s">
        <v>3</v>
      </c>
      <c r="D3717" s="95" t="s">
        <v>4</v>
      </c>
      <c r="E3717" s="95" t="s">
        <v>5</v>
      </c>
      <c r="F3717" s="97" t="s">
        <v>6</v>
      </c>
      <c r="G3717" s="98"/>
      <c r="H3717" s="99"/>
      <c r="I3717" s="95" t="s">
        <v>7</v>
      </c>
      <c r="J3717" s="95" t="s">
        <v>8</v>
      </c>
    </row>
    <row r="3718" spans="1:10">
      <c r="A3718" s="96"/>
      <c r="B3718" s="96"/>
      <c r="C3718" s="96"/>
      <c r="D3718" s="96"/>
      <c r="E3718" s="96"/>
      <c r="F3718" s="4" t="s">
        <v>9</v>
      </c>
      <c r="G3718" s="4" t="s">
        <v>10</v>
      </c>
      <c r="H3718" s="4" t="s">
        <v>11</v>
      </c>
      <c r="I3718" s="96"/>
      <c r="J3718" s="96"/>
    </row>
    <row r="3719" spans="1:10">
      <c r="A3719" s="40" t="s">
        <v>1715</v>
      </c>
      <c r="B3719" s="52"/>
      <c r="C3719" s="40"/>
      <c r="D3719" s="23"/>
      <c r="E3719" s="8"/>
      <c r="H3719" s="9"/>
      <c r="I3719" s="5"/>
      <c r="J3719" s="8"/>
    </row>
    <row r="3720" spans="1:10">
      <c r="A3720" s="11" t="s">
        <v>22</v>
      </c>
      <c r="B3720" s="3"/>
      <c r="C3720" s="3"/>
      <c r="D3720" s="7"/>
      <c r="E3720" s="8"/>
      <c r="G3720" s="9"/>
      <c r="I3720" s="10"/>
      <c r="J3720" s="8"/>
    </row>
    <row r="3721" spans="1:10">
      <c r="A3721" s="13" t="s">
        <v>23</v>
      </c>
      <c r="B3721" s="13" t="s">
        <v>24</v>
      </c>
      <c r="C3721" s="13" t="s">
        <v>25</v>
      </c>
    </row>
    <row r="3724" spans="1:10">
      <c r="A3724" s="1" t="s">
        <v>0</v>
      </c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1:10">
      <c r="A3725" s="3" t="s">
        <v>1728</v>
      </c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1:10">
      <c r="A3726" s="95" t="s">
        <v>0</v>
      </c>
      <c r="B3726" s="95" t="s">
        <v>2</v>
      </c>
      <c r="C3726" s="95" t="s">
        <v>3</v>
      </c>
      <c r="D3726" s="95" t="s">
        <v>4</v>
      </c>
      <c r="E3726" s="95" t="s">
        <v>5</v>
      </c>
      <c r="F3726" s="97" t="s">
        <v>6</v>
      </c>
      <c r="G3726" s="98"/>
      <c r="H3726" s="99"/>
      <c r="I3726" s="95" t="s">
        <v>7</v>
      </c>
      <c r="J3726" s="95" t="s">
        <v>8</v>
      </c>
    </row>
    <row r="3727" spans="1:10">
      <c r="A3727" s="96"/>
      <c r="B3727" s="96"/>
      <c r="C3727" s="96"/>
      <c r="D3727" s="96"/>
      <c r="E3727" s="96"/>
      <c r="F3727" s="4" t="s">
        <v>9</v>
      </c>
      <c r="G3727" s="4" t="s">
        <v>10</v>
      </c>
      <c r="H3727" s="4" t="s">
        <v>11</v>
      </c>
      <c r="I3727" s="96"/>
      <c r="J3727" s="96"/>
    </row>
    <row r="3728" spans="1:10">
      <c r="A3728" s="5" t="s">
        <v>1744</v>
      </c>
      <c r="B3728" s="6">
        <v>44979.428571643519</v>
      </c>
      <c r="C3728" s="5" t="s">
        <v>70</v>
      </c>
      <c r="D3728" s="15">
        <v>45163282805</v>
      </c>
      <c r="E3728" s="5" t="s">
        <v>83</v>
      </c>
      <c r="H3728" s="9">
        <v>325.43</v>
      </c>
      <c r="I3728" s="5" t="s">
        <v>28</v>
      </c>
      <c r="J3728" s="5" t="s">
        <v>91</v>
      </c>
    </row>
    <row r="3729" spans="1:10">
      <c r="A3729" s="5" t="s">
        <v>1744</v>
      </c>
      <c r="B3729" s="6">
        <v>44979.428571643519</v>
      </c>
      <c r="C3729" s="5" t="s">
        <v>70</v>
      </c>
      <c r="D3729" s="15">
        <v>45143560901</v>
      </c>
      <c r="E3729" s="5" t="s">
        <v>83</v>
      </c>
      <c r="H3729" s="9">
        <v>195</v>
      </c>
      <c r="I3729" s="5" t="s">
        <v>28</v>
      </c>
      <c r="J3729" s="5" t="s">
        <v>91</v>
      </c>
    </row>
    <row r="3730" spans="1:10">
      <c r="A3730" s="5" t="s">
        <v>1744</v>
      </c>
      <c r="B3730" s="6">
        <v>44979.428571643519</v>
      </c>
      <c r="C3730" s="5" t="s">
        <v>70</v>
      </c>
      <c r="D3730" s="15">
        <v>45143560757</v>
      </c>
      <c r="E3730" s="5" t="s">
        <v>83</v>
      </c>
      <c r="H3730" s="9">
        <v>606</v>
      </c>
      <c r="I3730" s="5" t="s">
        <v>28</v>
      </c>
      <c r="J3730" s="5" t="s">
        <v>91</v>
      </c>
    </row>
    <row r="3731" spans="1:10">
      <c r="A3731" s="5" t="s">
        <v>1744</v>
      </c>
      <c r="B3731" s="6">
        <v>44979.428571643519</v>
      </c>
      <c r="C3731" s="5" t="s">
        <v>70</v>
      </c>
      <c r="D3731" s="15">
        <v>52116964375</v>
      </c>
      <c r="E3731" s="5" t="s">
        <v>83</v>
      </c>
      <c r="H3731" s="9">
        <v>422.21</v>
      </c>
      <c r="I3731" s="5" t="s">
        <v>28</v>
      </c>
      <c r="J3731" s="5" t="s">
        <v>91</v>
      </c>
    </row>
    <row r="3732" spans="1:10">
      <c r="A3732" s="5" t="s">
        <v>1744</v>
      </c>
      <c r="B3732" s="6">
        <v>44979.428571643519</v>
      </c>
      <c r="C3732" s="5" t="s">
        <v>70</v>
      </c>
      <c r="D3732" s="15">
        <v>52416912254</v>
      </c>
      <c r="E3732" s="5" t="s">
        <v>83</v>
      </c>
      <c r="H3732" s="9">
        <v>2152</v>
      </c>
      <c r="I3732" s="5" t="s">
        <v>28</v>
      </c>
      <c r="J3732" s="5" t="s">
        <v>91</v>
      </c>
    </row>
    <row r="3733" spans="1:10">
      <c r="A3733" s="5" t="s">
        <v>1744</v>
      </c>
      <c r="B3733" s="6">
        <v>44979.428571643519</v>
      </c>
      <c r="C3733" s="5" t="s">
        <v>70</v>
      </c>
      <c r="D3733" s="15">
        <v>45153190479</v>
      </c>
      <c r="E3733" s="5" t="s">
        <v>83</v>
      </c>
      <c r="H3733" s="9">
        <v>6874</v>
      </c>
      <c r="I3733" s="5" t="s">
        <v>28</v>
      </c>
      <c r="J3733" s="5" t="s">
        <v>91</v>
      </c>
    </row>
    <row r="3734" spans="1:10">
      <c r="A3734" s="5" t="s">
        <v>1744</v>
      </c>
      <c r="B3734" s="6">
        <v>44979.428571643519</v>
      </c>
      <c r="C3734" s="5" t="s">
        <v>70</v>
      </c>
      <c r="D3734" s="15">
        <v>45133193521</v>
      </c>
      <c r="E3734" s="5" t="s">
        <v>83</v>
      </c>
      <c r="H3734" s="9">
        <v>480</v>
      </c>
      <c r="I3734" s="5" t="s">
        <v>28</v>
      </c>
      <c r="J3734" s="5" t="s">
        <v>91</v>
      </c>
    </row>
    <row r="3735" spans="1:10">
      <c r="A3735" s="5" t="s">
        <v>1744</v>
      </c>
      <c r="B3735" s="6">
        <v>44979.428571643519</v>
      </c>
      <c r="C3735" s="5" t="s">
        <v>70</v>
      </c>
      <c r="D3735" s="15">
        <v>52616887051</v>
      </c>
      <c r="E3735" s="5" t="s">
        <v>83</v>
      </c>
      <c r="H3735" s="9">
        <v>1356</v>
      </c>
      <c r="I3735" s="5" t="s">
        <v>28</v>
      </c>
      <c r="J3735" s="5" t="s">
        <v>91</v>
      </c>
    </row>
    <row r="3736" spans="1:10">
      <c r="A3736" s="5" t="s">
        <v>1744</v>
      </c>
      <c r="B3736" s="6">
        <v>44979.428571643519</v>
      </c>
      <c r="C3736" s="5" t="s">
        <v>70</v>
      </c>
      <c r="D3736" s="15">
        <v>45113345765</v>
      </c>
      <c r="E3736" s="5" t="s">
        <v>83</v>
      </c>
      <c r="H3736" s="9">
        <v>806</v>
      </c>
      <c r="I3736" s="5" t="s">
        <v>28</v>
      </c>
      <c r="J3736" s="5" t="s">
        <v>91</v>
      </c>
    </row>
    <row r="3737" spans="1:10">
      <c r="A3737" s="5" t="s">
        <v>1744</v>
      </c>
      <c r="B3737" s="6">
        <v>44979.428571643519</v>
      </c>
      <c r="C3737" s="5" t="s">
        <v>70</v>
      </c>
      <c r="D3737" s="15">
        <v>45153189217</v>
      </c>
      <c r="E3737" s="5" t="s">
        <v>83</v>
      </c>
      <c r="H3737" s="9">
        <v>195</v>
      </c>
      <c r="I3737" s="5" t="s">
        <v>28</v>
      </c>
      <c r="J3737" s="5" t="s">
        <v>91</v>
      </c>
    </row>
    <row r="3738" spans="1:10">
      <c r="A3738" s="5" t="s">
        <v>1744</v>
      </c>
      <c r="B3738" s="6">
        <v>44979.428571643519</v>
      </c>
      <c r="C3738" s="5" t="s">
        <v>70</v>
      </c>
      <c r="D3738" s="15">
        <v>45123325774</v>
      </c>
      <c r="E3738" s="5" t="s">
        <v>83</v>
      </c>
      <c r="H3738" s="9">
        <v>5654.86</v>
      </c>
      <c r="I3738" s="5" t="s">
        <v>28</v>
      </c>
      <c r="J3738" s="5" t="s">
        <v>91</v>
      </c>
    </row>
    <row r="3739" spans="1:10">
      <c r="A3739" s="5" t="s">
        <v>1744</v>
      </c>
      <c r="B3739" s="6">
        <v>44979.428571643519</v>
      </c>
      <c r="C3739" s="5" t="s">
        <v>70</v>
      </c>
      <c r="D3739" s="15">
        <v>45173253842</v>
      </c>
      <c r="E3739" s="5" t="s">
        <v>83</v>
      </c>
      <c r="H3739" s="9">
        <v>960</v>
      </c>
      <c r="I3739" s="5" t="s">
        <v>28</v>
      </c>
      <c r="J3739" s="5" t="s">
        <v>91</v>
      </c>
    </row>
    <row r="3740" spans="1:10">
      <c r="A3740" s="5" t="s">
        <v>1744</v>
      </c>
      <c r="B3740" s="6">
        <v>44979.428571643519</v>
      </c>
      <c r="C3740" s="5" t="s">
        <v>70</v>
      </c>
      <c r="D3740" s="15">
        <v>45123325746</v>
      </c>
      <c r="E3740" s="5" t="s">
        <v>83</v>
      </c>
      <c r="H3740" s="9">
        <v>1230.0899999999999</v>
      </c>
      <c r="I3740" s="5" t="s">
        <v>28</v>
      </c>
      <c r="J3740" s="5" t="s">
        <v>91</v>
      </c>
    </row>
    <row r="3741" spans="1:10">
      <c r="A3741" s="5" t="s">
        <v>1744</v>
      </c>
      <c r="B3741" s="6">
        <v>44979.428571643519</v>
      </c>
      <c r="C3741" s="5" t="s">
        <v>70</v>
      </c>
      <c r="D3741" s="15">
        <v>45123325447</v>
      </c>
      <c r="E3741" s="5" t="s">
        <v>83</v>
      </c>
      <c r="H3741" s="9">
        <v>1226.4000000000001</v>
      </c>
      <c r="I3741" s="5" t="s">
        <v>28</v>
      </c>
      <c r="J3741" s="5" t="s">
        <v>91</v>
      </c>
    </row>
    <row r="3742" spans="1:10">
      <c r="A3742" s="5" t="s">
        <v>1744</v>
      </c>
      <c r="B3742" s="6">
        <v>44979.428571643519</v>
      </c>
      <c r="C3742" s="5" t="s">
        <v>70</v>
      </c>
      <c r="D3742" s="15">
        <v>45123325430</v>
      </c>
      <c r="E3742" s="5" t="s">
        <v>83</v>
      </c>
      <c r="H3742" s="9">
        <v>1212</v>
      </c>
      <c r="I3742" s="5" t="s">
        <v>28</v>
      </c>
      <c r="J3742" s="5" t="s">
        <v>91</v>
      </c>
    </row>
    <row r="3743" spans="1:10">
      <c r="A3743" s="5" t="s">
        <v>1744</v>
      </c>
      <c r="B3743" s="6">
        <v>44979.428571643519</v>
      </c>
      <c r="C3743" s="5" t="s">
        <v>70</v>
      </c>
      <c r="D3743" s="15">
        <v>45133191593</v>
      </c>
      <c r="E3743" s="5" t="s">
        <v>83</v>
      </c>
      <c r="H3743" s="9">
        <v>197.96</v>
      </c>
      <c r="I3743" s="5" t="s">
        <v>28</v>
      </c>
      <c r="J3743" s="5" t="s">
        <v>91</v>
      </c>
    </row>
    <row r="3744" spans="1:10">
      <c r="A3744" s="5" t="s">
        <v>1744</v>
      </c>
      <c r="B3744" s="6">
        <v>44979.428571643519</v>
      </c>
      <c r="C3744" s="5" t="s">
        <v>70</v>
      </c>
      <c r="D3744" s="7">
        <v>376393</v>
      </c>
      <c r="E3744" s="5" t="s">
        <v>89</v>
      </c>
      <c r="H3744" s="9">
        <v>140.38</v>
      </c>
      <c r="I3744" s="5" t="s">
        <v>28</v>
      </c>
      <c r="J3744" s="5" t="s">
        <v>91</v>
      </c>
    </row>
    <row r="3745" spans="1:10">
      <c r="A3745" s="5" t="s">
        <v>1744</v>
      </c>
      <c r="B3745" s="6">
        <v>44979.428571643519</v>
      </c>
      <c r="C3745" s="5" t="s">
        <v>70</v>
      </c>
      <c r="D3745" s="15">
        <v>45173256031</v>
      </c>
      <c r="E3745" s="5" t="s">
        <v>83</v>
      </c>
      <c r="H3745" s="9">
        <v>16102.62</v>
      </c>
      <c r="I3745" s="5" t="s">
        <v>28</v>
      </c>
      <c r="J3745" s="5" t="s">
        <v>91</v>
      </c>
    </row>
    <row r="3746" spans="1:10">
      <c r="A3746" s="5" t="s">
        <v>1744</v>
      </c>
      <c r="B3746" s="6">
        <v>44979.428571643519</v>
      </c>
      <c r="C3746" s="5" t="s">
        <v>70</v>
      </c>
      <c r="D3746" s="15">
        <v>52716840439</v>
      </c>
      <c r="E3746" s="5" t="s">
        <v>83</v>
      </c>
      <c r="H3746" s="9">
        <v>134.97999999999999</v>
      </c>
      <c r="I3746" s="5" t="s">
        <v>28</v>
      </c>
      <c r="J3746" s="5" t="s">
        <v>91</v>
      </c>
    </row>
    <row r="3747" spans="1:10">
      <c r="A3747" s="5" t="s">
        <v>1744</v>
      </c>
      <c r="B3747" s="6">
        <v>44979.428571643519</v>
      </c>
      <c r="C3747" s="5" t="s">
        <v>70</v>
      </c>
      <c r="D3747" s="15">
        <v>45173256154</v>
      </c>
      <c r="E3747" s="5" t="s">
        <v>83</v>
      </c>
      <c r="H3747" s="9">
        <v>5596.02</v>
      </c>
      <c r="I3747" s="5" t="s">
        <v>28</v>
      </c>
      <c r="J3747" s="5" t="s">
        <v>91</v>
      </c>
    </row>
    <row r="3748" spans="1:10">
      <c r="A3748" s="5" t="s">
        <v>1744</v>
      </c>
      <c r="B3748" s="6">
        <v>44979.428571643519</v>
      </c>
      <c r="C3748" s="5" t="s">
        <v>70</v>
      </c>
      <c r="D3748" s="15">
        <v>45123328096</v>
      </c>
      <c r="E3748" s="5" t="s">
        <v>83</v>
      </c>
      <c r="H3748" s="9">
        <v>471</v>
      </c>
      <c r="I3748" s="5" t="s">
        <v>28</v>
      </c>
      <c r="J3748" s="5" t="s">
        <v>91</v>
      </c>
    </row>
    <row r="3749" spans="1:10">
      <c r="A3749" s="5" t="s">
        <v>1744</v>
      </c>
      <c r="B3749" s="6">
        <v>44979.428571643519</v>
      </c>
      <c r="C3749" s="5" t="s">
        <v>70</v>
      </c>
      <c r="D3749" s="7">
        <v>393039</v>
      </c>
      <c r="E3749" s="5" t="s">
        <v>89</v>
      </c>
      <c r="H3749" s="9">
        <v>3216</v>
      </c>
      <c r="I3749" s="5" t="s">
        <v>28</v>
      </c>
      <c r="J3749" s="5" t="s">
        <v>91</v>
      </c>
    </row>
    <row r="3750" spans="1:10">
      <c r="A3750" s="5" t="s">
        <v>1744</v>
      </c>
      <c r="B3750" s="6">
        <v>44979.428571643519</v>
      </c>
      <c r="C3750" s="5" t="s">
        <v>70</v>
      </c>
      <c r="D3750" s="7"/>
      <c r="E3750" s="8"/>
      <c r="F3750" s="9">
        <v>34017.5</v>
      </c>
      <c r="I3750" s="10" t="s">
        <v>9</v>
      </c>
      <c r="J3750" s="8" t="s">
        <v>446</v>
      </c>
    </row>
    <row r="3751" spans="1:10">
      <c r="A3751" s="5" t="s">
        <v>1744</v>
      </c>
      <c r="B3751" s="6">
        <v>44979.428571643519</v>
      </c>
      <c r="C3751" s="5" t="s">
        <v>70</v>
      </c>
      <c r="D3751" s="7"/>
      <c r="E3751" s="8"/>
      <c r="F3751" s="9">
        <v>8286.7999999999993</v>
      </c>
      <c r="I3751" s="10" t="s">
        <v>9</v>
      </c>
      <c r="J3751" s="8" t="s">
        <v>236</v>
      </c>
    </row>
    <row r="3752" spans="1:10">
      <c r="A3752" s="5" t="s">
        <v>1744</v>
      </c>
      <c r="B3752" s="6">
        <v>44979.428571643519</v>
      </c>
      <c r="C3752" s="5" t="s">
        <v>70</v>
      </c>
      <c r="D3752" s="7"/>
      <c r="E3752" s="8"/>
      <c r="F3752" s="9">
        <v>172566.6</v>
      </c>
      <c r="I3752" s="10" t="s">
        <v>9</v>
      </c>
      <c r="J3752" s="8" t="s">
        <v>95</v>
      </c>
    </row>
    <row r="3753" spans="1:10">
      <c r="A3753" s="5" t="s">
        <v>1744</v>
      </c>
      <c r="B3753" s="6">
        <v>44979.428571643519</v>
      </c>
      <c r="C3753" s="5" t="s">
        <v>70</v>
      </c>
      <c r="D3753" s="7"/>
      <c r="E3753" s="8"/>
      <c r="F3753" s="9">
        <v>15106.3</v>
      </c>
      <c r="I3753" s="10" t="s">
        <v>9</v>
      </c>
      <c r="J3753" s="8" t="s">
        <v>97</v>
      </c>
    </row>
    <row r="3754" spans="1:10">
      <c r="A3754" s="5" t="s">
        <v>1744</v>
      </c>
      <c r="B3754" s="6">
        <v>44979.428571643519</v>
      </c>
      <c r="C3754" s="5" t="s">
        <v>70</v>
      </c>
      <c r="D3754" s="7"/>
      <c r="E3754" s="8"/>
      <c r="F3754" s="9">
        <v>184002</v>
      </c>
      <c r="I3754" s="10" t="s">
        <v>9</v>
      </c>
      <c r="J3754" s="8" t="s">
        <v>238</v>
      </c>
    </row>
    <row r="3755" spans="1:10">
      <c r="A3755" s="5" t="s">
        <v>1744</v>
      </c>
      <c r="B3755" s="6">
        <v>44979.428571643519</v>
      </c>
      <c r="C3755" s="5" t="s">
        <v>70</v>
      </c>
      <c r="D3755" s="7"/>
      <c r="E3755" s="8"/>
      <c r="F3755" s="9">
        <v>7837.6</v>
      </c>
      <c r="I3755" s="10" t="s">
        <v>9</v>
      </c>
      <c r="J3755" s="8" t="s">
        <v>101</v>
      </c>
    </row>
    <row r="3756" spans="1:10">
      <c r="A3756" s="5" t="s">
        <v>1744</v>
      </c>
      <c r="B3756" s="6">
        <v>44979.428571643519</v>
      </c>
      <c r="C3756" s="5" t="s">
        <v>70</v>
      </c>
      <c r="D3756" s="7"/>
      <c r="E3756" s="8"/>
      <c r="F3756" s="9">
        <v>137461.20000000001</v>
      </c>
      <c r="I3756" s="10" t="s">
        <v>9</v>
      </c>
      <c r="J3756" s="8" t="s">
        <v>78</v>
      </c>
    </row>
    <row r="3757" spans="1:10" ht="15.75">
      <c r="A3757" s="5" t="s">
        <v>1744</v>
      </c>
      <c r="B3757" s="6">
        <v>44979.428571643519</v>
      </c>
      <c r="C3757" s="5" t="s">
        <v>70</v>
      </c>
      <c r="D3757" s="28"/>
      <c r="E3757" s="8"/>
      <c r="F3757" s="9">
        <v>29636.6</v>
      </c>
      <c r="I3757" s="10" t="s">
        <v>9</v>
      </c>
      <c r="J3757" s="8" t="s">
        <v>104</v>
      </c>
    </row>
    <row r="3758" spans="1:10">
      <c r="A3758" s="11" t="s">
        <v>22</v>
      </c>
      <c r="B3758" s="3"/>
      <c r="C3758" s="3"/>
      <c r="D3758" s="19">
        <f>587523.5+1392</f>
        <v>588915.5</v>
      </c>
      <c r="E3758" s="27">
        <f>D3758-F3758</f>
        <v>0.90000000002328306</v>
      </c>
      <c r="F3758" s="37">
        <f>SUM(F3728:G3757)</f>
        <v>588914.6</v>
      </c>
      <c r="H3758" s="9"/>
      <c r="I3758" s="10"/>
      <c r="J3758" s="5"/>
    </row>
    <row r="3759" spans="1:10">
      <c r="A3759" s="13" t="s">
        <v>23</v>
      </c>
      <c r="B3759" s="13" t="s">
        <v>24</v>
      </c>
      <c r="C3759" s="13" t="s">
        <v>25</v>
      </c>
      <c r="D3759" s="7"/>
      <c r="E3759" s="8"/>
      <c r="H3759" s="9"/>
      <c r="I3759" s="10"/>
      <c r="J3759" s="5"/>
    </row>
    <row r="3760" spans="1:10" ht="15.75">
      <c r="A3760" s="5"/>
      <c r="B3760" s="6"/>
      <c r="C3760" s="5"/>
      <c r="D3760" s="69">
        <v>112808040</v>
      </c>
      <c r="E3760" s="14">
        <v>112808153</v>
      </c>
      <c r="H3760" s="9"/>
      <c r="I3760" s="10"/>
      <c r="J3760" s="5"/>
    </row>
    <row r="3761" spans="1:10" ht="15.75">
      <c r="A3761" s="5"/>
      <c r="B3761" s="6"/>
      <c r="C3761" s="5"/>
      <c r="D3761" s="69">
        <v>112808055</v>
      </c>
      <c r="E3761" s="14">
        <v>112808219</v>
      </c>
      <c r="H3761" s="9"/>
      <c r="I3761" s="10"/>
      <c r="J3761" s="5"/>
    </row>
    <row r="3762" spans="1:10">
      <c r="A3762" s="5"/>
      <c r="B3762" s="6"/>
      <c r="C3762" s="5"/>
      <c r="D3762" s="81" t="s">
        <v>641</v>
      </c>
      <c r="E3762" s="8"/>
      <c r="H3762" s="9"/>
      <c r="I3762" s="10"/>
      <c r="J3762" s="5"/>
    </row>
    <row r="3763" spans="1:10">
      <c r="A3763" s="5" t="s">
        <v>1741</v>
      </c>
      <c r="B3763" s="6">
        <v>44979.837679618053</v>
      </c>
      <c r="C3763" s="5" t="s">
        <v>70</v>
      </c>
      <c r="D3763" s="7"/>
      <c r="E3763" s="8"/>
      <c r="G3763" s="9">
        <v>865.96</v>
      </c>
      <c r="I3763" s="10" t="s">
        <v>10</v>
      </c>
      <c r="J3763" s="8" t="s">
        <v>71</v>
      </c>
    </row>
    <row r="3764" spans="1:10">
      <c r="A3764" s="5" t="s">
        <v>1741</v>
      </c>
      <c r="B3764" s="6">
        <v>44979.837679618053</v>
      </c>
      <c r="C3764" s="5" t="s">
        <v>70</v>
      </c>
      <c r="D3764" s="7"/>
      <c r="E3764" s="8"/>
      <c r="G3764" s="9">
        <v>333.4</v>
      </c>
      <c r="I3764" s="10" t="s">
        <v>10</v>
      </c>
      <c r="J3764" s="5" t="s">
        <v>80</v>
      </c>
    </row>
    <row r="3765" spans="1:10">
      <c r="A3765" s="5" t="s">
        <v>1741</v>
      </c>
      <c r="B3765" s="6">
        <v>44979.837679618053</v>
      </c>
      <c r="C3765" s="5" t="s">
        <v>70</v>
      </c>
      <c r="D3765" s="7"/>
      <c r="E3765" s="8"/>
      <c r="G3765" s="9">
        <v>833</v>
      </c>
      <c r="I3765" s="10" t="s">
        <v>10</v>
      </c>
      <c r="J3765" s="8" t="s">
        <v>73</v>
      </c>
    </row>
    <row r="3766" spans="1:10">
      <c r="A3766" s="5" t="s">
        <v>1743</v>
      </c>
      <c r="B3766" s="6">
        <v>44979.837679618053</v>
      </c>
      <c r="C3766" s="5" t="s">
        <v>82</v>
      </c>
      <c r="D3766" s="7">
        <v>442432</v>
      </c>
      <c r="E3766" s="5" t="s">
        <v>89</v>
      </c>
      <c r="H3766" s="9">
        <v>2633</v>
      </c>
      <c r="I3766" s="5" t="s">
        <v>28</v>
      </c>
      <c r="J3766" s="5" t="s">
        <v>1742</v>
      </c>
    </row>
    <row r="3767" spans="1:10">
      <c r="A3767" s="5" t="s">
        <v>1741</v>
      </c>
      <c r="B3767" s="6">
        <v>44979.837679618053</v>
      </c>
      <c r="C3767" s="5" t="s">
        <v>70</v>
      </c>
      <c r="D3767" s="15">
        <v>45163283147</v>
      </c>
      <c r="E3767" s="5" t="s">
        <v>83</v>
      </c>
      <c r="H3767" s="9">
        <v>607.20000000000005</v>
      </c>
      <c r="I3767" s="5" t="s">
        <v>28</v>
      </c>
      <c r="J3767" s="5" t="s">
        <v>80</v>
      </c>
    </row>
    <row r="3768" spans="1:10">
      <c r="A3768" s="5" t="s">
        <v>1741</v>
      </c>
      <c r="B3768" s="6">
        <v>44979.837679618053</v>
      </c>
      <c r="C3768" s="5" t="s">
        <v>70</v>
      </c>
      <c r="D3768" s="15">
        <v>45173256978</v>
      </c>
      <c r="E3768" s="5" t="s">
        <v>83</v>
      </c>
      <c r="H3768" s="9">
        <v>590.16</v>
      </c>
      <c r="I3768" s="5" t="s">
        <v>28</v>
      </c>
      <c r="J3768" s="5" t="s">
        <v>80</v>
      </c>
    </row>
    <row r="3769" spans="1:10">
      <c r="A3769" s="5" t="s">
        <v>1741</v>
      </c>
      <c r="B3769" s="6">
        <v>44979.837679618053</v>
      </c>
      <c r="C3769" s="5" t="s">
        <v>70</v>
      </c>
      <c r="D3769" s="7">
        <v>177060</v>
      </c>
      <c r="E3769" s="5" t="s">
        <v>89</v>
      </c>
      <c r="H3769" s="9">
        <v>1550</v>
      </c>
      <c r="I3769" s="5" t="s">
        <v>28</v>
      </c>
      <c r="J3769" s="8" t="s">
        <v>92</v>
      </c>
    </row>
    <row r="3770" spans="1:10">
      <c r="A3770" s="5" t="s">
        <v>1741</v>
      </c>
      <c r="B3770" s="6">
        <v>44979.837679618053</v>
      </c>
      <c r="C3770" s="5" t="s">
        <v>70</v>
      </c>
      <c r="D3770" s="7">
        <v>183388</v>
      </c>
      <c r="E3770" s="5" t="s">
        <v>89</v>
      </c>
      <c r="H3770" s="9">
        <v>3806</v>
      </c>
      <c r="I3770" s="5" t="s">
        <v>28</v>
      </c>
      <c r="J3770" s="8" t="s">
        <v>92</v>
      </c>
    </row>
    <row r="3771" spans="1:10">
      <c r="A3771" s="5" t="s">
        <v>1741</v>
      </c>
      <c r="B3771" s="6">
        <v>44979.837679618053</v>
      </c>
      <c r="C3771" s="5" t="s">
        <v>70</v>
      </c>
      <c r="D3771" s="15">
        <v>45133200678</v>
      </c>
      <c r="E3771" s="5" t="s">
        <v>83</v>
      </c>
      <c r="H3771" s="9">
        <v>1279.54</v>
      </c>
      <c r="I3771" s="5" t="s">
        <v>28</v>
      </c>
      <c r="J3771" s="5" t="s">
        <v>80</v>
      </c>
    </row>
    <row r="3772" spans="1:10">
      <c r="A3772" s="5" t="s">
        <v>1741</v>
      </c>
      <c r="B3772" s="6">
        <v>44979.837679618053</v>
      </c>
      <c r="C3772" s="5" t="s">
        <v>70</v>
      </c>
      <c r="D3772" s="7">
        <v>277766</v>
      </c>
      <c r="E3772" s="5" t="s">
        <v>89</v>
      </c>
      <c r="H3772" s="9">
        <v>10000</v>
      </c>
      <c r="I3772" s="5" t="s">
        <v>28</v>
      </c>
      <c r="J3772" s="8" t="s">
        <v>92</v>
      </c>
    </row>
    <row r="3773" spans="1:10">
      <c r="A3773" s="5" t="s">
        <v>1741</v>
      </c>
      <c r="B3773" s="6">
        <v>44979.837679618053</v>
      </c>
      <c r="C3773" s="5" t="s">
        <v>70</v>
      </c>
      <c r="D3773" s="15">
        <v>45113345593</v>
      </c>
      <c r="E3773" s="5" t="s">
        <v>83</v>
      </c>
      <c r="H3773" s="9">
        <v>38681.15</v>
      </c>
      <c r="I3773" s="5" t="s">
        <v>28</v>
      </c>
      <c r="J3773" s="8" t="s">
        <v>84</v>
      </c>
    </row>
    <row r="3774" spans="1:10">
      <c r="A3774" s="5" t="s">
        <v>1741</v>
      </c>
      <c r="B3774" s="6">
        <v>44979.837679618053</v>
      </c>
      <c r="C3774" s="5" t="s">
        <v>70</v>
      </c>
      <c r="D3774" s="15">
        <v>45113345593</v>
      </c>
      <c r="E3774" s="5" t="s">
        <v>83</v>
      </c>
      <c r="H3774" s="9">
        <v>41543.800000000003</v>
      </c>
      <c r="I3774" s="5" t="s">
        <v>28</v>
      </c>
      <c r="J3774" s="8" t="s">
        <v>84</v>
      </c>
    </row>
    <row r="3775" spans="1:10">
      <c r="A3775" s="5" t="s">
        <v>1741</v>
      </c>
      <c r="B3775" s="6">
        <v>44979.837679618053</v>
      </c>
      <c r="C3775" s="5" t="s">
        <v>70</v>
      </c>
      <c r="D3775" s="15">
        <v>45113345593</v>
      </c>
      <c r="E3775" s="5" t="s">
        <v>83</v>
      </c>
      <c r="H3775" s="9">
        <v>14746.98</v>
      </c>
      <c r="I3775" s="5" t="s">
        <v>28</v>
      </c>
      <c r="J3775" s="8" t="s">
        <v>84</v>
      </c>
    </row>
    <row r="3776" spans="1:10">
      <c r="A3776" s="5" t="s">
        <v>1741</v>
      </c>
      <c r="B3776" s="6">
        <v>44979.837679618053</v>
      </c>
      <c r="C3776" s="5" t="s">
        <v>70</v>
      </c>
      <c r="D3776" s="15">
        <v>45113345593</v>
      </c>
      <c r="E3776" s="5" t="s">
        <v>83</v>
      </c>
      <c r="H3776" s="9">
        <v>22063.7</v>
      </c>
      <c r="I3776" s="5" t="s">
        <v>28</v>
      </c>
      <c r="J3776" s="8" t="s">
        <v>84</v>
      </c>
    </row>
    <row r="3777" spans="1:10">
      <c r="A3777" s="5" t="s">
        <v>1741</v>
      </c>
      <c r="B3777" s="6">
        <v>44979.837679618053</v>
      </c>
      <c r="C3777" s="5" t="s">
        <v>70</v>
      </c>
      <c r="D3777" s="15">
        <v>45153197876</v>
      </c>
      <c r="E3777" s="5" t="s">
        <v>83</v>
      </c>
      <c r="H3777" s="9">
        <v>829.8</v>
      </c>
      <c r="I3777" s="5" t="s">
        <v>28</v>
      </c>
      <c r="J3777" s="5" t="s">
        <v>1742</v>
      </c>
    </row>
    <row r="3778" spans="1:10">
      <c r="A3778" s="5" t="s">
        <v>1741</v>
      </c>
      <c r="B3778" s="6">
        <v>44979.837679618053</v>
      </c>
      <c r="C3778" s="5" t="s">
        <v>70</v>
      </c>
      <c r="D3778" s="15">
        <v>45163289801</v>
      </c>
      <c r="E3778" s="5" t="s">
        <v>83</v>
      </c>
      <c r="H3778" s="9">
        <v>393.96</v>
      </c>
      <c r="I3778" s="5" t="s">
        <v>28</v>
      </c>
      <c r="J3778" s="5" t="s">
        <v>1742</v>
      </c>
    </row>
    <row r="3779" spans="1:10">
      <c r="A3779" s="5" t="s">
        <v>1741</v>
      </c>
      <c r="B3779" s="6">
        <v>44979.837679618053</v>
      </c>
      <c r="C3779" s="5" t="s">
        <v>70</v>
      </c>
      <c r="D3779" s="15">
        <v>45153197777</v>
      </c>
      <c r="E3779" s="5" t="s">
        <v>83</v>
      </c>
      <c r="H3779" s="9">
        <v>891.18</v>
      </c>
      <c r="I3779" s="5" t="s">
        <v>28</v>
      </c>
      <c r="J3779" s="5" t="s">
        <v>1742</v>
      </c>
    </row>
    <row r="3780" spans="1:10">
      <c r="A3780" s="5" t="s">
        <v>1741</v>
      </c>
      <c r="B3780" s="6">
        <v>44979.837679618053</v>
      </c>
      <c r="C3780" s="5" t="s">
        <v>70</v>
      </c>
      <c r="D3780" s="15">
        <v>52116975868</v>
      </c>
      <c r="E3780" s="5" t="s">
        <v>83</v>
      </c>
      <c r="H3780" s="9">
        <v>195</v>
      </c>
      <c r="I3780" s="5" t="s">
        <v>28</v>
      </c>
      <c r="J3780" s="5" t="s">
        <v>1742</v>
      </c>
    </row>
    <row r="3781" spans="1:10">
      <c r="A3781" s="5" t="s">
        <v>1741</v>
      </c>
      <c r="B3781" s="6">
        <v>44979.837679618053</v>
      </c>
      <c r="C3781" s="5" t="s">
        <v>70</v>
      </c>
      <c r="D3781" s="15">
        <v>45143564930</v>
      </c>
      <c r="E3781" s="5" t="s">
        <v>83</v>
      </c>
      <c r="H3781" s="9">
        <v>1688.3</v>
      </c>
      <c r="I3781" s="5" t="s">
        <v>28</v>
      </c>
      <c r="J3781" s="5" t="s">
        <v>1742</v>
      </c>
    </row>
    <row r="3782" spans="1:10">
      <c r="A3782" s="5" t="s">
        <v>1741</v>
      </c>
      <c r="B3782" s="6">
        <v>44979.837679618053</v>
      </c>
      <c r="C3782" s="5" t="s">
        <v>70</v>
      </c>
      <c r="D3782" s="7">
        <v>161613</v>
      </c>
      <c r="E3782" s="5" t="s">
        <v>88</v>
      </c>
      <c r="H3782" s="9">
        <v>72143.039999999994</v>
      </c>
      <c r="I3782" s="5" t="s">
        <v>28</v>
      </c>
      <c r="J3782" s="5" t="s">
        <v>80</v>
      </c>
    </row>
    <row r="3783" spans="1:10">
      <c r="A3783" s="5" t="s">
        <v>1741</v>
      </c>
      <c r="B3783" s="6">
        <v>44979.837679618053</v>
      </c>
      <c r="C3783" s="5" t="s">
        <v>70</v>
      </c>
      <c r="D3783" s="7">
        <v>173433</v>
      </c>
      <c r="E3783" s="5" t="s">
        <v>88</v>
      </c>
      <c r="H3783" s="9">
        <v>37698</v>
      </c>
      <c r="I3783" s="5" t="s">
        <v>28</v>
      </c>
      <c r="J3783" s="5" t="s">
        <v>87</v>
      </c>
    </row>
    <row r="3784" spans="1:10">
      <c r="A3784" s="5" t="s">
        <v>1741</v>
      </c>
      <c r="B3784" s="6">
        <v>44979.837679618053</v>
      </c>
      <c r="C3784" s="5" t="s">
        <v>70</v>
      </c>
      <c r="D3784" s="7">
        <v>173514</v>
      </c>
      <c r="E3784" s="5" t="s">
        <v>93</v>
      </c>
      <c r="H3784" s="9">
        <v>7377.6</v>
      </c>
      <c r="I3784" s="5" t="s">
        <v>28</v>
      </c>
      <c r="J3784" s="5" t="s">
        <v>87</v>
      </c>
    </row>
    <row r="3785" spans="1:10">
      <c r="A3785" s="5" t="s">
        <v>1741</v>
      </c>
      <c r="B3785" s="6">
        <v>44979.837679618053</v>
      </c>
      <c r="C3785" s="5" t="s">
        <v>70</v>
      </c>
      <c r="D3785" s="7">
        <v>141705</v>
      </c>
      <c r="E3785" s="5" t="s">
        <v>88</v>
      </c>
      <c r="H3785" s="9">
        <v>143200</v>
      </c>
      <c r="I3785" s="5" t="s">
        <v>28</v>
      </c>
      <c r="J3785" s="5" t="s">
        <v>87</v>
      </c>
    </row>
    <row r="3786" spans="1:10">
      <c r="A3786" s="5" t="s">
        <v>1741</v>
      </c>
      <c r="B3786" s="6">
        <v>44979.837679618053</v>
      </c>
      <c r="C3786" s="5" t="s">
        <v>70</v>
      </c>
      <c r="D3786" s="15">
        <v>45123335157</v>
      </c>
      <c r="E3786" s="5" t="s">
        <v>83</v>
      </c>
      <c r="H3786" s="9">
        <v>185.36</v>
      </c>
      <c r="I3786" s="5" t="s">
        <v>28</v>
      </c>
      <c r="J3786" s="5" t="s">
        <v>91</v>
      </c>
    </row>
    <row r="3787" spans="1:10">
      <c r="A3787" s="5" t="s">
        <v>1741</v>
      </c>
      <c r="B3787" s="6">
        <v>44979.837679618053</v>
      </c>
      <c r="C3787" s="5" t="s">
        <v>70</v>
      </c>
      <c r="D3787" s="15">
        <v>45113353361</v>
      </c>
      <c r="E3787" s="5" t="s">
        <v>83</v>
      </c>
      <c r="H3787" s="9">
        <v>1384</v>
      </c>
      <c r="I3787" s="5" t="s">
        <v>28</v>
      </c>
      <c r="J3787" s="5" t="s">
        <v>91</v>
      </c>
    </row>
    <row r="3788" spans="1:10">
      <c r="A3788" s="5" t="s">
        <v>1741</v>
      </c>
      <c r="B3788" s="6">
        <v>44979.837679618053</v>
      </c>
      <c r="C3788" s="5" t="s">
        <v>70</v>
      </c>
      <c r="D3788" s="7">
        <v>172156</v>
      </c>
      <c r="E3788" s="5" t="s">
        <v>88</v>
      </c>
      <c r="H3788" s="9">
        <v>58570.7</v>
      </c>
      <c r="I3788" s="5" t="s">
        <v>28</v>
      </c>
      <c r="J3788" s="5" t="s">
        <v>86</v>
      </c>
    </row>
    <row r="3789" spans="1:10">
      <c r="A3789" s="5" t="s">
        <v>1741</v>
      </c>
      <c r="B3789" s="6">
        <v>44979.837679618053</v>
      </c>
      <c r="C3789" s="5" t="s">
        <v>70</v>
      </c>
      <c r="D3789" s="7">
        <v>416683</v>
      </c>
      <c r="E3789" s="5" t="s">
        <v>83</v>
      </c>
      <c r="H3789" s="9">
        <v>253870.3</v>
      </c>
      <c r="I3789" s="5" t="s">
        <v>28</v>
      </c>
      <c r="J3789" s="5" t="s">
        <v>86</v>
      </c>
    </row>
    <row r="3790" spans="1:10">
      <c r="A3790" s="5" t="s">
        <v>1741</v>
      </c>
      <c r="B3790" s="6">
        <v>44979.837679618053</v>
      </c>
      <c r="C3790" s="5" t="s">
        <v>70</v>
      </c>
      <c r="D3790" s="15">
        <v>51117630078</v>
      </c>
      <c r="E3790" s="5" t="s">
        <v>83</v>
      </c>
      <c r="H3790" s="9">
        <v>171.94</v>
      </c>
      <c r="I3790" s="5" t="s">
        <v>28</v>
      </c>
      <c r="J3790" s="5" t="s">
        <v>91</v>
      </c>
    </row>
    <row r="3791" spans="1:10">
      <c r="A3791" s="5" t="s">
        <v>1741</v>
      </c>
      <c r="B3791" s="6">
        <v>44979.837679618053</v>
      </c>
      <c r="C3791" s="5" t="s">
        <v>70</v>
      </c>
      <c r="D3791" s="15">
        <v>45133201270</v>
      </c>
      <c r="E3791" s="5" t="s">
        <v>83</v>
      </c>
      <c r="H3791" s="9">
        <v>11136</v>
      </c>
      <c r="I3791" s="5" t="s">
        <v>28</v>
      </c>
      <c r="J3791" s="5" t="s">
        <v>91</v>
      </c>
    </row>
    <row r="3792" spans="1:10">
      <c r="A3792" s="5" t="s">
        <v>1741</v>
      </c>
      <c r="B3792" s="6">
        <v>44979.837679618053</v>
      </c>
      <c r="C3792" s="5" t="s">
        <v>70</v>
      </c>
      <c r="D3792" s="7">
        <v>385747</v>
      </c>
      <c r="E3792" s="5" t="s">
        <v>89</v>
      </c>
      <c r="H3792" s="9">
        <v>3455.5</v>
      </c>
      <c r="I3792" s="5" t="s">
        <v>28</v>
      </c>
      <c r="J3792" s="5" t="s">
        <v>91</v>
      </c>
    </row>
    <row r="3793" spans="1:10">
      <c r="A3793" s="5" t="s">
        <v>1741</v>
      </c>
      <c r="B3793" s="6">
        <v>44979.837679618053</v>
      </c>
      <c r="C3793" s="5" t="s">
        <v>70</v>
      </c>
      <c r="D3793" s="7">
        <v>410155</v>
      </c>
      <c r="E3793" s="5" t="s">
        <v>89</v>
      </c>
      <c r="H3793" s="9">
        <v>4902</v>
      </c>
      <c r="I3793" s="5" t="s">
        <v>28</v>
      </c>
      <c r="J3793" s="5" t="s">
        <v>91</v>
      </c>
    </row>
    <row r="3794" spans="1:10">
      <c r="A3794" s="5" t="s">
        <v>1741</v>
      </c>
      <c r="B3794" s="6">
        <v>44979.837679618053</v>
      </c>
      <c r="C3794" s="5" t="s">
        <v>70</v>
      </c>
      <c r="D3794" s="7">
        <v>174755</v>
      </c>
      <c r="E3794" s="5" t="s">
        <v>88</v>
      </c>
      <c r="H3794" s="9">
        <v>58830</v>
      </c>
      <c r="I3794" s="5" t="s">
        <v>28</v>
      </c>
      <c r="J3794" s="8" t="s">
        <v>92</v>
      </c>
    </row>
    <row r="3795" spans="1:10">
      <c r="A3795" s="5" t="s">
        <v>1741</v>
      </c>
      <c r="B3795" s="6">
        <v>44979.837679618053</v>
      </c>
      <c r="C3795" s="5" t="s">
        <v>70</v>
      </c>
      <c r="D3795" s="7">
        <v>175720</v>
      </c>
      <c r="E3795" s="5" t="s">
        <v>93</v>
      </c>
      <c r="H3795" s="9">
        <v>696</v>
      </c>
      <c r="I3795" s="5" t="s">
        <v>28</v>
      </c>
      <c r="J3795" s="8" t="s">
        <v>92</v>
      </c>
    </row>
    <row r="3796" spans="1:10">
      <c r="A3796" s="5" t="s">
        <v>1741</v>
      </c>
      <c r="B3796" s="6">
        <v>44979.837679618053</v>
      </c>
      <c r="C3796" s="5" t="s">
        <v>70</v>
      </c>
      <c r="D3796" s="7"/>
      <c r="E3796" s="8"/>
      <c r="F3796" s="9">
        <v>19594</v>
      </c>
      <c r="I3796" s="10" t="s">
        <v>9</v>
      </c>
      <c r="J3796" s="8" t="s">
        <v>71</v>
      </c>
    </row>
    <row r="3797" spans="1:10">
      <c r="A3797" s="5" t="s">
        <v>1741</v>
      </c>
      <c r="B3797" s="6">
        <v>44979.837679618053</v>
      </c>
      <c r="C3797" s="5" t="s">
        <v>70</v>
      </c>
      <c r="D3797" s="7"/>
      <c r="E3797" s="8"/>
      <c r="F3797" s="9">
        <v>9513.5</v>
      </c>
      <c r="I3797" s="10" t="s">
        <v>9</v>
      </c>
      <c r="J3797" s="5" t="s">
        <v>98</v>
      </c>
    </row>
    <row r="3798" spans="1:10">
      <c r="A3798" s="5" t="s">
        <v>1741</v>
      </c>
      <c r="B3798" s="6">
        <v>44979.837679618053</v>
      </c>
      <c r="C3798" s="5" t="s">
        <v>70</v>
      </c>
      <c r="D3798" s="7"/>
      <c r="E3798" s="8"/>
      <c r="F3798" s="9">
        <v>28694.2</v>
      </c>
      <c r="I3798" s="10" t="s">
        <v>9</v>
      </c>
      <c r="J3798" s="8" t="s">
        <v>237</v>
      </c>
    </row>
    <row r="3799" spans="1:10">
      <c r="A3799" s="5" t="s">
        <v>1741</v>
      </c>
      <c r="B3799" s="6">
        <v>44979.837679618053</v>
      </c>
      <c r="C3799" s="5" t="s">
        <v>70</v>
      </c>
      <c r="D3799" s="7"/>
      <c r="E3799" s="8"/>
      <c r="F3799" s="9">
        <v>471</v>
      </c>
      <c r="I3799" s="10" t="s">
        <v>9</v>
      </c>
      <c r="J3799" s="8" t="s">
        <v>239</v>
      </c>
    </row>
    <row r="3800" spans="1:10">
      <c r="A3800" s="5" t="s">
        <v>1741</v>
      </c>
      <c r="B3800" s="6">
        <v>44979.837679618053</v>
      </c>
      <c r="C3800" s="5" t="s">
        <v>70</v>
      </c>
      <c r="D3800" s="7"/>
      <c r="E3800" s="8"/>
      <c r="F3800" s="9">
        <v>1484</v>
      </c>
      <c r="I3800" s="10" t="s">
        <v>9</v>
      </c>
      <c r="J3800" s="8" t="s">
        <v>73</v>
      </c>
    </row>
    <row r="3801" spans="1:10">
      <c r="A3801" s="5" t="s">
        <v>1741</v>
      </c>
      <c r="B3801" s="6">
        <v>44979.837679618053</v>
      </c>
      <c r="C3801" s="5" t="s">
        <v>70</v>
      </c>
      <c r="D3801" s="7"/>
      <c r="E3801" s="8"/>
      <c r="F3801" s="9">
        <v>5479.9</v>
      </c>
      <c r="I3801" s="10" t="s">
        <v>9</v>
      </c>
      <c r="J3801" s="8" t="s">
        <v>74</v>
      </c>
    </row>
    <row r="3802" spans="1:10">
      <c r="A3802" s="5" t="s">
        <v>1741</v>
      </c>
      <c r="B3802" s="6">
        <v>44979.837679618053</v>
      </c>
      <c r="C3802" s="5" t="s">
        <v>70</v>
      </c>
      <c r="D3802" s="7"/>
      <c r="E3802" s="8"/>
      <c r="F3802" s="9">
        <v>8177.4</v>
      </c>
      <c r="I3802" s="10" t="s">
        <v>9</v>
      </c>
      <c r="J3802" s="8" t="s">
        <v>75</v>
      </c>
    </row>
    <row r="3803" spans="1:10">
      <c r="A3803" s="5" t="s">
        <v>1741</v>
      </c>
      <c r="B3803" s="6">
        <v>44979.837679618053</v>
      </c>
      <c r="C3803" s="5" t="s">
        <v>70</v>
      </c>
      <c r="D3803" s="7"/>
      <c r="E3803" s="8"/>
      <c r="F3803" s="9">
        <v>9573.2000000000007</v>
      </c>
      <c r="I3803" s="10" t="s">
        <v>9</v>
      </c>
      <c r="J3803" s="8" t="s">
        <v>99</v>
      </c>
    </row>
    <row r="3804" spans="1:10">
      <c r="A3804" s="5" t="s">
        <v>1741</v>
      </c>
      <c r="B3804" s="6">
        <v>44979.837679618053</v>
      </c>
      <c r="C3804" s="5" t="s">
        <v>70</v>
      </c>
      <c r="D3804" s="7"/>
      <c r="E3804" s="8"/>
      <c r="F3804" s="9">
        <v>14948.7</v>
      </c>
      <c r="I3804" s="10" t="s">
        <v>9</v>
      </c>
      <c r="J3804" s="8" t="s">
        <v>94</v>
      </c>
    </row>
    <row r="3805" spans="1:10">
      <c r="A3805" s="5" t="s">
        <v>1741</v>
      </c>
      <c r="B3805" s="6">
        <v>44979.837679618053</v>
      </c>
      <c r="C3805" s="5" t="s">
        <v>70</v>
      </c>
      <c r="D3805" s="7"/>
      <c r="E3805" s="8"/>
      <c r="F3805" s="9">
        <v>27408.9</v>
      </c>
      <c r="I3805" s="10" t="s">
        <v>9</v>
      </c>
      <c r="J3805" s="8" t="s">
        <v>240</v>
      </c>
    </row>
    <row r="3806" spans="1:10">
      <c r="A3806" s="5" t="s">
        <v>1741</v>
      </c>
      <c r="B3806" s="6">
        <v>44979.837679618053</v>
      </c>
      <c r="C3806" s="5" t="s">
        <v>70</v>
      </c>
      <c r="D3806" s="7"/>
      <c r="E3806" s="8"/>
      <c r="F3806" s="9">
        <v>4700.7</v>
      </c>
      <c r="I3806" s="10" t="s">
        <v>9</v>
      </c>
      <c r="J3806" s="8" t="s">
        <v>100</v>
      </c>
    </row>
    <row r="3807" spans="1:10">
      <c r="A3807" s="5" t="s">
        <v>1741</v>
      </c>
      <c r="B3807" s="6">
        <v>44979.837679618053</v>
      </c>
      <c r="C3807" s="5" t="s">
        <v>70</v>
      </c>
      <c r="D3807" s="7"/>
      <c r="E3807" s="8"/>
      <c r="F3807" s="9">
        <v>9579.7000000000007</v>
      </c>
      <c r="I3807" s="10" t="s">
        <v>9</v>
      </c>
      <c r="J3807" s="8" t="s">
        <v>76</v>
      </c>
    </row>
    <row r="3808" spans="1:10">
      <c r="A3808" s="5" t="s">
        <v>1741</v>
      </c>
      <c r="B3808" s="6">
        <v>44979.837679618053</v>
      </c>
      <c r="C3808" s="5" t="s">
        <v>70</v>
      </c>
      <c r="D3808" s="7"/>
      <c r="E3808" s="8"/>
      <c r="F3808" s="9">
        <v>4280</v>
      </c>
      <c r="I3808" s="10" t="s">
        <v>9</v>
      </c>
      <c r="J3808" s="8" t="s">
        <v>101</v>
      </c>
    </row>
    <row r="3809" spans="1:10">
      <c r="A3809" s="5" t="s">
        <v>1741</v>
      </c>
      <c r="B3809" s="6">
        <v>44979.837679618053</v>
      </c>
      <c r="C3809" s="5" t="s">
        <v>70</v>
      </c>
      <c r="D3809" s="7"/>
      <c r="E3809" s="8"/>
      <c r="F3809" s="9">
        <v>5171.3999999999996</v>
      </c>
      <c r="I3809" s="10" t="s">
        <v>9</v>
      </c>
      <c r="J3809" s="8" t="s">
        <v>102</v>
      </c>
    </row>
    <row r="3810" spans="1:10">
      <c r="A3810" s="5" t="s">
        <v>1741</v>
      </c>
      <c r="B3810" s="6">
        <v>44979.837679618053</v>
      </c>
      <c r="C3810" s="5" t="s">
        <v>70</v>
      </c>
      <c r="D3810" s="7"/>
      <c r="E3810" s="8"/>
      <c r="F3810" s="9">
        <v>43845</v>
      </c>
      <c r="I3810" s="10" t="s">
        <v>9</v>
      </c>
      <c r="J3810" s="8" t="s">
        <v>103</v>
      </c>
    </row>
    <row r="3811" spans="1:10">
      <c r="A3811" s="5" t="s">
        <v>1741</v>
      </c>
      <c r="B3811" s="6">
        <v>44979.837679618053</v>
      </c>
      <c r="C3811" s="5" t="s">
        <v>70</v>
      </c>
      <c r="D3811" s="7"/>
      <c r="E3811" s="8"/>
      <c r="F3811" s="9">
        <v>22400.799999999999</v>
      </c>
      <c r="I3811" s="10" t="s">
        <v>9</v>
      </c>
      <c r="J3811" s="8" t="s">
        <v>104</v>
      </c>
    </row>
    <row r="3812" spans="1:10">
      <c r="A3812" s="5" t="s">
        <v>1741</v>
      </c>
      <c r="B3812" s="6">
        <v>44979.837679618053</v>
      </c>
      <c r="C3812" s="5" t="s">
        <v>70</v>
      </c>
      <c r="D3812" s="7"/>
      <c r="E3812" s="8"/>
      <c r="F3812" s="9">
        <v>2611.6</v>
      </c>
      <c r="I3812" s="10" t="s">
        <v>9</v>
      </c>
      <c r="J3812" s="8" t="s">
        <v>385</v>
      </c>
    </row>
    <row r="3813" spans="1:10">
      <c r="A3813" s="5" t="s">
        <v>1741</v>
      </c>
      <c r="B3813" s="6">
        <v>44979.837679618053</v>
      </c>
      <c r="C3813" s="5" t="s">
        <v>70</v>
      </c>
      <c r="D3813" s="7"/>
      <c r="E3813" s="8"/>
      <c r="F3813" s="9">
        <v>14007</v>
      </c>
      <c r="I3813" s="10" t="s">
        <v>9</v>
      </c>
      <c r="J3813" s="8" t="s">
        <v>107</v>
      </c>
    </row>
    <row r="3814" spans="1:10">
      <c r="A3814" s="11" t="s">
        <v>22</v>
      </c>
      <c r="B3814" s="3"/>
      <c r="C3814" s="3"/>
      <c r="D3814" s="76">
        <f>224229.36+9744</f>
        <v>233973.36</v>
      </c>
      <c r="E3814" s="8"/>
      <c r="F3814" s="37">
        <f>SUM(F3763:G3813)</f>
        <v>233973.36</v>
      </c>
      <c r="H3814" s="9"/>
      <c r="I3814" s="10"/>
      <c r="J3814" s="5"/>
    </row>
    <row r="3815" spans="1:10">
      <c r="A3815" s="13" t="s">
        <v>23</v>
      </c>
      <c r="B3815" s="13" t="s">
        <v>24</v>
      </c>
      <c r="C3815" s="13" t="s">
        <v>25</v>
      </c>
      <c r="D3815" s="7"/>
      <c r="E3815" s="8"/>
      <c r="H3815" s="9"/>
      <c r="I3815" s="10"/>
      <c r="J3815" s="5"/>
    </row>
  </sheetData>
  <mergeCells count="368">
    <mergeCell ref="A3717:A3718"/>
    <mergeCell ref="B3717:B3718"/>
    <mergeCell ref="C3717:C3718"/>
    <mergeCell ref="D3717:D3718"/>
    <mergeCell ref="E3717:E3718"/>
    <mergeCell ref="F3717:H3717"/>
    <mergeCell ref="I3717:I3718"/>
    <mergeCell ref="J3717:J3718"/>
    <mergeCell ref="A3572:A3573"/>
    <mergeCell ref="B3572:B3573"/>
    <mergeCell ref="C3572:C3573"/>
    <mergeCell ref="D3572:D3573"/>
    <mergeCell ref="E3572:E3573"/>
    <mergeCell ref="F3572:H3572"/>
    <mergeCell ref="I3572:I3573"/>
    <mergeCell ref="J3572:J3573"/>
    <mergeCell ref="A3709:A3710"/>
    <mergeCell ref="B3709:B3710"/>
    <mergeCell ref="C3709:C3710"/>
    <mergeCell ref="D3709:D3710"/>
    <mergeCell ref="E3709:E3710"/>
    <mergeCell ref="F3709:H3709"/>
    <mergeCell ref="I3709:I3710"/>
    <mergeCell ref="J3709:J3710"/>
    <mergeCell ref="A2909:A2910"/>
    <mergeCell ref="B2909:B2910"/>
    <mergeCell ref="C2909:C2910"/>
    <mergeCell ref="D2909:D2910"/>
    <mergeCell ref="E2909:E2910"/>
    <mergeCell ref="F2909:H2909"/>
    <mergeCell ref="I2909:I2910"/>
    <mergeCell ref="J2909:J2910"/>
    <mergeCell ref="A3166:A3167"/>
    <mergeCell ref="B3166:B3167"/>
    <mergeCell ref="C3166:C3167"/>
    <mergeCell ref="D3166:D3167"/>
    <mergeCell ref="E3166:E3167"/>
    <mergeCell ref="F3166:H3166"/>
    <mergeCell ref="I3166:I3167"/>
    <mergeCell ref="J3166:J3167"/>
    <mergeCell ref="I3028:I3029"/>
    <mergeCell ref="J3028:J3029"/>
    <mergeCell ref="A3103:A3104"/>
    <mergeCell ref="B3103:B3104"/>
    <mergeCell ref="C3103:C3104"/>
    <mergeCell ref="D3103:D3104"/>
    <mergeCell ref="E3103:E3104"/>
    <mergeCell ref="F3103:H3103"/>
    <mergeCell ref="A2751:A2752"/>
    <mergeCell ref="B2751:B2752"/>
    <mergeCell ref="C2751:C2752"/>
    <mergeCell ref="D2751:D2752"/>
    <mergeCell ref="E2751:E2752"/>
    <mergeCell ref="F2751:H2751"/>
    <mergeCell ref="I2751:I2752"/>
    <mergeCell ref="J2751:J2752"/>
    <mergeCell ref="A2827:A2828"/>
    <mergeCell ref="B2827:B2828"/>
    <mergeCell ref="C2827:C2828"/>
    <mergeCell ref="D2827:D2828"/>
    <mergeCell ref="E2827:E2828"/>
    <mergeCell ref="F2827:H2827"/>
    <mergeCell ref="I2827:I2828"/>
    <mergeCell ref="J2827:J2828"/>
    <mergeCell ref="I2624:I2625"/>
    <mergeCell ref="J2624:J2625"/>
    <mergeCell ref="A2624:A2625"/>
    <mergeCell ref="B2624:B2625"/>
    <mergeCell ref="C2624:C2625"/>
    <mergeCell ref="D2624:D2625"/>
    <mergeCell ref="E2624:E2625"/>
    <mergeCell ref="F2624:H2624"/>
    <mergeCell ref="A2663:A2664"/>
    <mergeCell ref="B2663:B2664"/>
    <mergeCell ref="C2663:C2664"/>
    <mergeCell ref="D2663:D2664"/>
    <mergeCell ref="E2663:E2664"/>
    <mergeCell ref="F2663:H2663"/>
    <mergeCell ref="I2663:I2664"/>
    <mergeCell ref="J2663:J2664"/>
    <mergeCell ref="I2545:I2546"/>
    <mergeCell ref="J2545:J2546"/>
    <mergeCell ref="A2545:A2546"/>
    <mergeCell ref="B2545:B2546"/>
    <mergeCell ref="C2545:C2546"/>
    <mergeCell ref="D2545:D2546"/>
    <mergeCell ref="E2545:E2546"/>
    <mergeCell ref="F2545:H2545"/>
    <mergeCell ref="A2054:A2055"/>
    <mergeCell ref="B2054:B2055"/>
    <mergeCell ref="C2054:C2055"/>
    <mergeCell ref="D2054:D2055"/>
    <mergeCell ref="E2054:E2055"/>
    <mergeCell ref="F2054:H2054"/>
    <mergeCell ref="I2054:I2055"/>
    <mergeCell ref="J2054:J2055"/>
    <mergeCell ref="I2432:I2433"/>
    <mergeCell ref="J2432:J2433"/>
    <mergeCell ref="A2432:A2433"/>
    <mergeCell ref="B2432:B2433"/>
    <mergeCell ref="C2432:C2433"/>
    <mergeCell ref="D2432:D2433"/>
    <mergeCell ref="E2432:E2433"/>
    <mergeCell ref="F2432:H2432"/>
    <mergeCell ref="I1971:I1972"/>
    <mergeCell ref="J1971:J1972"/>
    <mergeCell ref="A1971:A1972"/>
    <mergeCell ref="B1971:B1972"/>
    <mergeCell ref="C1971:C1972"/>
    <mergeCell ref="D1971:D1972"/>
    <mergeCell ref="E1971:E1972"/>
    <mergeCell ref="F1971:H1971"/>
    <mergeCell ref="A1883:A1884"/>
    <mergeCell ref="B1883:B1884"/>
    <mergeCell ref="C1883:C1884"/>
    <mergeCell ref="D1883:D1884"/>
    <mergeCell ref="E1883:E1884"/>
    <mergeCell ref="F1883:H1883"/>
    <mergeCell ref="I1883:I1884"/>
    <mergeCell ref="J1883:J1884"/>
    <mergeCell ref="I1721:I1722"/>
    <mergeCell ref="J1721:J1722"/>
    <mergeCell ref="A1721:A1722"/>
    <mergeCell ref="B1721:B1722"/>
    <mergeCell ref="C1721:C1722"/>
    <mergeCell ref="D1721:D1722"/>
    <mergeCell ref="E1721:E1722"/>
    <mergeCell ref="F1721:H1721"/>
    <mergeCell ref="A1489:A1490"/>
    <mergeCell ref="B1489:B1490"/>
    <mergeCell ref="C1489:C1490"/>
    <mergeCell ref="D1489:D1490"/>
    <mergeCell ref="E1489:E1490"/>
    <mergeCell ref="F1489:H1489"/>
    <mergeCell ref="I1489:I1490"/>
    <mergeCell ref="J1489:J1490"/>
    <mergeCell ref="A1610:A1611"/>
    <mergeCell ref="B1610:B1611"/>
    <mergeCell ref="C1610:C1611"/>
    <mergeCell ref="D1610:D1611"/>
    <mergeCell ref="E1610:E1611"/>
    <mergeCell ref="F1610:H1610"/>
    <mergeCell ref="I1610:I1611"/>
    <mergeCell ref="J1610:J1611"/>
    <mergeCell ref="A1498:A1499"/>
    <mergeCell ref="B1498:B1499"/>
    <mergeCell ref="C1498:C1499"/>
    <mergeCell ref="D1498:D1499"/>
    <mergeCell ref="E1498:E1499"/>
    <mergeCell ref="F1498:H1498"/>
    <mergeCell ref="I1498:I1499"/>
    <mergeCell ref="J1498:J1499"/>
    <mergeCell ref="I1374:I1375"/>
    <mergeCell ref="J1374:J1375"/>
    <mergeCell ref="A1450:A1451"/>
    <mergeCell ref="B1450:B1451"/>
    <mergeCell ref="C1450:C1451"/>
    <mergeCell ref="D1450:D1451"/>
    <mergeCell ref="E1450:E1451"/>
    <mergeCell ref="F1450:H1450"/>
    <mergeCell ref="I1450:I1451"/>
    <mergeCell ref="J1450:J1451"/>
    <mergeCell ref="A1374:A1375"/>
    <mergeCell ref="B1374:B1375"/>
    <mergeCell ref="C1374:C1375"/>
    <mergeCell ref="D1374:D1375"/>
    <mergeCell ref="E1374:E1375"/>
    <mergeCell ref="F1374:H1374"/>
    <mergeCell ref="F717:H717"/>
    <mergeCell ref="I717:I718"/>
    <mergeCell ref="J717:J718"/>
    <mergeCell ref="A717:A718"/>
    <mergeCell ref="B717:B718"/>
    <mergeCell ref="C717:C718"/>
    <mergeCell ref="D717:D718"/>
    <mergeCell ref="E717:E718"/>
    <mergeCell ref="A1001:A1002"/>
    <mergeCell ref="B1001:B1002"/>
    <mergeCell ref="C1001:C1002"/>
    <mergeCell ref="D1001:D1002"/>
    <mergeCell ref="E1001:E1002"/>
    <mergeCell ref="F1001:H1001"/>
    <mergeCell ref="I1001:I1002"/>
    <mergeCell ref="J1001:J1002"/>
    <mergeCell ref="F794:H794"/>
    <mergeCell ref="I794:I795"/>
    <mergeCell ref="J794:J795"/>
    <mergeCell ref="A794:A795"/>
    <mergeCell ref="B794:B795"/>
    <mergeCell ref="C794:C795"/>
    <mergeCell ref="D794:D795"/>
    <mergeCell ref="E794:E795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I629:I630"/>
    <mergeCell ref="A629:A630"/>
    <mergeCell ref="J629:J630"/>
    <mergeCell ref="B629:B630"/>
    <mergeCell ref="C629:C630"/>
    <mergeCell ref="D629:D630"/>
    <mergeCell ref="E629:E630"/>
    <mergeCell ref="F629:H629"/>
    <mergeCell ref="F882:H882"/>
    <mergeCell ref="I882:I883"/>
    <mergeCell ref="J882:J883"/>
    <mergeCell ref="A882:A883"/>
    <mergeCell ref="B882:B883"/>
    <mergeCell ref="C882:C883"/>
    <mergeCell ref="D882:D883"/>
    <mergeCell ref="E882:E883"/>
    <mergeCell ref="I963:I964"/>
    <mergeCell ref="J963:J964"/>
    <mergeCell ref="A963:A964"/>
    <mergeCell ref="B963:B964"/>
    <mergeCell ref="C963:C964"/>
    <mergeCell ref="D963:D964"/>
    <mergeCell ref="E963:E964"/>
    <mergeCell ref="F963:H963"/>
    <mergeCell ref="A1120:A1121"/>
    <mergeCell ref="B1120:B1121"/>
    <mergeCell ref="C1120:C1121"/>
    <mergeCell ref="D1120:D1121"/>
    <mergeCell ref="E1120:E1121"/>
    <mergeCell ref="F1120:H1120"/>
    <mergeCell ref="I1120:I1121"/>
    <mergeCell ref="J1120:J1121"/>
    <mergeCell ref="A1287:A1288"/>
    <mergeCell ref="B1287:B1288"/>
    <mergeCell ref="C1287:C1288"/>
    <mergeCell ref="D1287:D1288"/>
    <mergeCell ref="E1287:E1288"/>
    <mergeCell ref="F1287:H1287"/>
    <mergeCell ref="I1287:I1288"/>
    <mergeCell ref="J1287:J1288"/>
    <mergeCell ref="A1189:A1190"/>
    <mergeCell ref="B1189:B1190"/>
    <mergeCell ref="C1189:C1190"/>
    <mergeCell ref="D1189:D1190"/>
    <mergeCell ref="E1189:E1190"/>
    <mergeCell ref="F1189:H1189"/>
    <mergeCell ref="I1189:I1190"/>
    <mergeCell ref="J1189:J1190"/>
    <mergeCell ref="A2204:A2205"/>
    <mergeCell ref="B2204:B2205"/>
    <mergeCell ref="C2204:C2205"/>
    <mergeCell ref="D2204:D2205"/>
    <mergeCell ref="E2204:E2205"/>
    <mergeCell ref="F2204:H2204"/>
    <mergeCell ref="I2204:I2205"/>
    <mergeCell ref="J2204:J2205"/>
    <mergeCell ref="I2471:I2472"/>
    <mergeCell ref="J2471:J2472"/>
    <mergeCell ref="A2471:A2472"/>
    <mergeCell ref="B2471:B2472"/>
    <mergeCell ref="C2471:C2472"/>
    <mergeCell ref="D2471:D2472"/>
    <mergeCell ref="E2471:E2472"/>
    <mergeCell ref="F2471:H2471"/>
    <mergeCell ref="A3028:A3029"/>
    <mergeCell ref="B3028:B3029"/>
    <mergeCell ref="C3028:C3029"/>
    <mergeCell ref="D3028:D3029"/>
    <mergeCell ref="E3028:E3029"/>
    <mergeCell ref="F3028:H3028"/>
    <mergeCell ref="A3433:A3434"/>
    <mergeCell ref="B3433:B3434"/>
    <mergeCell ref="C3433:C3434"/>
    <mergeCell ref="D3433:D3434"/>
    <mergeCell ref="E3433:E3434"/>
    <mergeCell ref="F3433:H3433"/>
    <mergeCell ref="A3331:A3332"/>
    <mergeCell ref="B3331:B3332"/>
    <mergeCell ref="C3331:C3332"/>
    <mergeCell ref="D3331:D3332"/>
    <mergeCell ref="E3331:E3332"/>
    <mergeCell ref="F3331:H3331"/>
    <mergeCell ref="A3264:A3265"/>
    <mergeCell ref="B3264:B3265"/>
    <mergeCell ref="C3264:C3265"/>
    <mergeCell ref="D3264:D3265"/>
    <mergeCell ref="E3264:E3265"/>
    <mergeCell ref="F3264:H3264"/>
    <mergeCell ref="A3726:A3727"/>
    <mergeCell ref="B3726:B3727"/>
    <mergeCell ref="C3726:C3727"/>
    <mergeCell ref="D3726:D3727"/>
    <mergeCell ref="E3726:E3727"/>
    <mergeCell ref="F3726:H3726"/>
    <mergeCell ref="I3726:I3727"/>
    <mergeCell ref="J3726:J3727"/>
    <mergeCell ref="I3103:I3104"/>
    <mergeCell ref="J3103:J3104"/>
    <mergeCell ref="I3433:I3434"/>
    <mergeCell ref="J3433:J3434"/>
    <mergeCell ref="I3331:I3332"/>
    <mergeCell ref="J3331:J3332"/>
    <mergeCell ref="I3264:I3265"/>
    <mergeCell ref="J3264:J3265"/>
    <mergeCell ref="A3665:A3666"/>
    <mergeCell ref="B3665:B3666"/>
    <mergeCell ref="C3665:C3666"/>
    <mergeCell ref="D3665:D3666"/>
    <mergeCell ref="E3665:E3666"/>
    <mergeCell ref="F3665:H3665"/>
    <mergeCell ref="I3665:I3666"/>
    <mergeCell ref="J3665:J366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FC0D-8FC2-41E8-82CC-727DEA9BDEC4}">
  <sheetPr>
    <tabColor theme="9"/>
  </sheetPr>
  <dimension ref="A1:J449"/>
  <sheetViews>
    <sheetView topLeftCell="A409" workbookViewId="0">
      <selection activeCell="E421" sqref="E42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108</v>
      </c>
      <c r="B5" s="6">
        <v>44926.677033680557</v>
      </c>
      <c r="C5" s="5" t="s">
        <v>109</v>
      </c>
      <c r="D5" s="7"/>
      <c r="E5" s="8"/>
      <c r="F5" s="9">
        <v>552.6</v>
      </c>
      <c r="I5" s="10" t="s">
        <v>9</v>
      </c>
      <c r="J5" s="5" t="s">
        <v>109</v>
      </c>
    </row>
    <row r="6" spans="1:10">
      <c r="A6" s="5" t="s">
        <v>108</v>
      </c>
      <c r="B6" s="6">
        <v>44926.677033680557</v>
      </c>
      <c r="C6" s="5" t="s">
        <v>109</v>
      </c>
      <c r="D6" s="7"/>
      <c r="E6" s="8"/>
      <c r="H6" s="9">
        <v>526.11</v>
      </c>
      <c r="I6" s="5" t="s">
        <v>36</v>
      </c>
      <c r="J6" s="5" t="s">
        <v>109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112517532</v>
      </c>
      <c r="E8" s="14">
        <v>112517727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5" t="s">
        <v>0</v>
      </c>
      <c r="B13" s="95" t="s">
        <v>2</v>
      </c>
      <c r="C13" s="95" t="s">
        <v>3</v>
      </c>
      <c r="D13" s="95" t="s">
        <v>4</v>
      </c>
      <c r="E13" s="95" t="s">
        <v>5</v>
      </c>
      <c r="F13" s="97" t="s">
        <v>6</v>
      </c>
      <c r="G13" s="98"/>
      <c r="H13" s="99"/>
      <c r="I13" s="95" t="s">
        <v>7</v>
      </c>
      <c r="J13" s="95" t="s">
        <v>8</v>
      </c>
    </row>
    <row r="14" spans="1:10">
      <c r="A14" s="96"/>
      <c r="B14" s="96"/>
      <c r="C14" s="96"/>
      <c r="D14" s="96"/>
      <c r="E14" s="96"/>
      <c r="F14" s="4" t="s">
        <v>9</v>
      </c>
      <c r="G14" s="4" t="s">
        <v>10</v>
      </c>
      <c r="H14" s="4" t="s">
        <v>11</v>
      </c>
      <c r="I14" s="96"/>
      <c r="J14" s="96"/>
    </row>
    <row r="15" spans="1:10">
      <c r="A15" s="17" t="s">
        <v>270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5" t="s">
        <v>0</v>
      </c>
      <c r="B22" s="95" t="s">
        <v>2</v>
      </c>
      <c r="C22" s="95" t="s">
        <v>3</v>
      </c>
      <c r="D22" s="95" t="s">
        <v>4</v>
      </c>
      <c r="E22" s="95" t="s">
        <v>5</v>
      </c>
      <c r="F22" s="97" t="s">
        <v>6</v>
      </c>
      <c r="G22" s="98"/>
      <c r="H22" s="99"/>
      <c r="I22" s="95" t="s">
        <v>7</v>
      </c>
      <c r="J22" s="95" t="s">
        <v>8</v>
      </c>
    </row>
    <row r="23" spans="1:10">
      <c r="A23" s="96"/>
      <c r="B23" s="96"/>
      <c r="C23" s="96"/>
      <c r="D23" s="96"/>
      <c r="E23" s="96"/>
      <c r="F23" s="4" t="s">
        <v>9</v>
      </c>
      <c r="G23" s="4" t="s">
        <v>10</v>
      </c>
      <c r="H23" s="4" t="s">
        <v>11</v>
      </c>
      <c r="I23" s="96"/>
      <c r="J23" s="96"/>
    </row>
    <row r="24" spans="1:10">
      <c r="A24" s="5" t="s">
        <v>245</v>
      </c>
      <c r="B24" s="6">
        <v>44929.802528310189</v>
      </c>
      <c r="C24" s="5" t="s">
        <v>109</v>
      </c>
      <c r="D24" s="7"/>
      <c r="E24" s="8"/>
      <c r="F24" s="9">
        <v>307.94</v>
      </c>
      <c r="I24" s="10" t="s">
        <v>9</v>
      </c>
      <c r="J24" s="5" t="s">
        <v>109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28">
        <v>112518936</v>
      </c>
      <c r="E26" s="14">
        <v>112519141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5" t="s">
        <v>0</v>
      </c>
      <c r="B31" s="95" t="s">
        <v>2</v>
      </c>
      <c r="C31" s="95" t="s">
        <v>3</v>
      </c>
      <c r="D31" s="95" t="s">
        <v>4</v>
      </c>
      <c r="E31" s="95" t="s">
        <v>5</v>
      </c>
      <c r="F31" s="97" t="s">
        <v>6</v>
      </c>
      <c r="G31" s="98"/>
      <c r="H31" s="99"/>
      <c r="I31" s="95" t="s">
        <v>7</v>
      </c>
      <c r="J31" s="95" t="s">
        <v>8</v>
      </c>
    </row>
    <row r="32" spans="1:10">
      <c r="A32" s="96"/>
      <c r="B32" s="96"/>
      <c r="C32" s="96"/>
      <c r="D32" s="96"/>
      <c r="E32" s="96"/>
      <c r="F32" s="4" t="s">
        <v>9</v>
      </c>
      <c r="G32" s="4" t="s">
        <v>10</v>
      </c>
      <c r="H32" s="4" t="s">
        <v>11</v>
      </c>
      <c r="I32" s="96"/>
      <c r="J32" s="96"/>
    </row>
    <row r="33" spans="1:10">
      <c r="A33" s="5" t="s">
        <v>286</v>
      </c>
      <c r="B33" s="6">
        <v>44930.812636736111</v>
      </c>
      <c r="C33" s="5" t="s">
        <v>109</v>
      </c>
      <c r="D33" s="7"/>
      <c r="E33" s="8"/>
      <c r="F33" s="9">
        <v>1903.25</v>
      </c>
      <c r="I33" s="10" t="s">
        <v>9</v>
      </c>
      <c r="J33" s="5" t="s">
        <v>109</v>
      </c>
    </row>
    <row r="34" spans="1:10">
      <c r="A34" s="5" t="s">
        <v>286</v>
      </c>
      <c r="B34" s="6">
        <v>44930.812636736111</v>
      </c>
      <c r="C34" s="5" t="s">
        <v>109</v>
      </c>
      <c r="D34" s="7"/>
      <c r="E34" s="8"/>
      <c r="H34" s="9">
        <v>1517.96</v>
      </c>
      <c r="I34" s="5" t="s">
        <v>36</v>
      </c>
      <c r="J34" s="5" t="s">
        <v>109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28">
        <v>112521185</v>
      </c>
      <c r="E36" s="14">
        <v>112521363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323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95" t="s">
        <v>0</v>
      </c>
      <c r="B41" s="95" t="s">
        <v>2</v>
      </c>
      <c r="C41" s="95" t="s">
        <v>3</v>
      </c>
      <c r="D41" s="95" t="s">
        <v>4</v>
      </c>
      <c r="E41" s="95" t="s">
        <v>5</v>
      </c>
      <c r="F41" s="97" t="s">
        <v>6</v>
      </c>
      <c r="G41" s="98"/>
      <c r="H41" s="99"/>
      <c r="I41" s="95" t="s">
        <v>7</v>
      </c>
      <c r="J41" s="95" t="s">
        <v>8</v>
      </c>
    </row>
    <row r="42" spans="1:10">
      <c r="A42" s="96"/>
      <c r="B42" s="96"/>
      <c r="C42" s="96"/>
      <c r="D42" s="96"/>
      <c r="E42" s="96"/>
      <c r="F42" s="4" t="s">
        <v>9</v>
      </c>
      <c r="G42" s="4" t="s">
        <v>10</v>
      </c>
      <c r="H42" s="4" t="s">
        <v>11</v>
      </c>
      <c r="I42" s="96"/>
      <c r="J42" s="96"/>
    </row>
    <row r="43" spans="1:10">
      <c r="A43" s="5" t="s">
        <v>336</v>
      </c>
      <c r="B43" s="6">
        <v>44931.80011405093</v>
      </c>
      <c r="C43" s="5" t="s">
        <v>109</v>
      </c>
      <c r="D43" s="7"/>
      <c r="E43" s="8"/>
      <c r="F43" s="9">
        <v>443.01</v>
      </c>
      <c r="I43" s="10" t="s">
        <v>9</v>
      </c>
      <c r="J43" s="5" t="s">
        <v>109</v>
      </c>
    </row>
    <row r="44" spans="1:10">
      <c r="A44" s="5" t="s">
        <v>336</v>
      </c>
      <c r="B44" s="6">
        <v>44931.80011405093</v>
      </c>
      <c r="C44" s="5" t="s">
        <v>109</v>
      </c>
      <c r="D44" s="7"/>
      <c r="E44" s="8"/>
      <c r="H44" s="9">
        <v>412.08</v>
      </c>
      <c r="I44" s="5" t="s">
        <v>36</v>
      </c>
      <c r="J44" s="5" t="s">
        <v>109</v>
      </c>
    </row>
    <row r="45" spans="1:10">
      <c r="A45" s="11" t="s">
        <v>22</v>
      </c>
      <c r="B45" s="3"/>
      <c r="C45" s="3"/>
      <c r="D45" s="7"/>
      <c r="E45" s="8"/>
      <c r="F45" s="38"/>
      <c r="H45" s="9"/>
      <c r="I45" s="10"/>
      <c r="J45" s="5"/>
    </row>
    <row r="46" spans="1:10" ht="15.75">
      <c r="A46" s="13" t="s">
        <v>23</v>
      </c>
      <c r="B46" s="13" t="s">
        <v>24</v>
      </c>
      <c r="C46" s="13" t="s">
        <v>25</v>
      </c>
      <c r="D46" s="28">
        <v>112537520</v>
      </c>
      <c r="E46" s="14">
        <v>112556918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363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95" t="s">
        <v>0</v>
      </c>
      <c r="B51" s="95" t="s">
        <v>2</v>
      </c>
      <c r="C51" s="95" t="s">
        <v>3</v>
      </c>
      <c r="D51" s="95" t="s">
        <v>4</v>
      </c>
      <c r="E51" s="95" t="s">
        <v>5</v>
      </c>
      <c r="F51" s="97" t="s">
        <v>6</v>
      </c>
      <c r="G51" s="98"/>
      <c r="H51" s="99"/>
      <c r="I51" s="95" t="s">
        <v>7</v>
      </c>
      <c r="J51" s="95" t="s">
        <v>8</v>
      </c>
    </row>
    <row r="52" spans="1:10">
      <c r="A52" s="96"/>
      <c r="B52" s="96"/>
      <c r="C52" s="96"/>
      <c r="D52" s="96"/>
      <c r="E52" s="96"/>
      <c r="F52" s="4" t="s">
        <v>9</v>
      </c>
      <c r="G52" s="4" t="s">
        <v>10</v>
      </c>
      <c r="H52" s="4" t="s">
        <v>11</v>
      </c>
      <c r="I52" s="96"/>
      <c r="J52" s="96"/>
    </row>
    <row r="53" spans="1:10">
      <c r="A53" s="5" t="s">
        <v>388</v>
      </c>
      <c r="B53" s="6">
        <v>44932.807623402776</v>
      </c>
      <c r="C53" s="5" t="s">
        <v>109</v>
      </c>
      <c r="D53" s="7"/>
      <c r="E53" s="8"/>
      <c r="F53" s="9">
        <v>1179.6300000000001</v>
      </c>
      <c r="I53" s="10" t="s">
        <v>9</v>
      </c>
      <c r="J53" s="5" t="s">
        <v>109</v>
      </c>
    </row>
    <row r="54" spans="1:10">
      <c r="A54" s="5" t="s">
        <v>388</v>
      </c>
      <c r="B54" s="6">
        <v>44932.807623402776</v>
      </c>
      <c r="C54" s="5" t="s">
        <v>109</v>
      </c>
      <c r="D54" s="7"/>
      <c r="E54" s="8"/>
      <c r="H54" s="9">
        <v>168.73</v>
      </c>
      <c r="I54" s="5" t="s">
        <v>36</v>
      </c>
      <c r="J54" s="5" t="s">
        <v>109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28">
        <v>112537759</v>
      </c>
      <c r="E56" s="14">
        <v>112556919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366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5" t="s">
        <v>0</v>
      </c>
      <c r="B61" s="95" t="s">
        <v>2</v>
      </c>
      <c r="C61" s="95" t="s">
        <v>3</v>
      </c>
      <c r="D61" s="95" t="s">
        <v>4</v>
      </c>
      <c r="E61" s="95" t="s">
        <v>5</v>
      </c>
      <c r="F61" s="97" t="s">
        <v>6</v>
      </c>
      <c r="G61" s="98"/>
      <c r="H61" s="99"/>
      <c r="I61" s="95" t="s">
        <v>7</v>
      </c>
      <c r="J61" s="95" t="s">
        <v>8</v>
      </c>
    </row>
    <row r="62" spans="1:10">
      <c r="A62" s="96"/>
      <c r="B62" s="96"/>
      <c r="C62" s="96"/>
      <c r="D62" s="96"/>
      <c r="E62" s="96"/>
      <c r="F62" s="4" t="s">
        <v>9</v>
      </c>
      <c r="G62" s="4" t="s">
        <v>10</v>
      </c>
      <c r="H62" s="4" t="s">
        <v>11</v>
      </c>
      <c r="I62" s="96"/>
      <c r="J62" s="96"/>
    </row>
    <row r="63" spans="1:10">
      <c r="A63" s="5" t="s">
        <v>389</v>
      </c>
      <c r="B63" s="6">
        <v>44933.610626134257</v>
      </c>
      <c r="C63" s="5" t="s">
        <v>109</v>
      </c>
      <c r="D63" s="7"/>
      <c r="E63" s="8"/>
      <c r="F63" s="9">
        <v>546.01</v>
      </c>
      <c r="I63" s="10" t="s">
        <v>9</v>
      </c>
      <c r="J63" s="5" t="s">
        <v>109</v>
      </c>
    </row>
    <row r="64" spans="1:10">
      <c r="A64" s="11" t="s">
        <v>22</v>
      </c>
      <c r="B64" s="3"/>
      <c r="C64" s="3"/>
      <c r="D64" s="7"/>
      <c r="E64" s="8"/>
      <c r="H64" s="9"/>
      <c r="I64" s="10"/>
      <c r="J64" s="5"/>
    </row>
    <row r="65" spans="1:10" ht="15.75">
      <c r="A65" s="13" t="s">
        <v>23</v>
      </c>
      <c r="B65" s="13" t="s">
        <v>24</v>
      </c>
      <c r="C65" s="13" t="s">
        <v>25</v>
      </c>
      <c r="D65" s="28">
        <v>112563513</v>
      </c>
      <c r="E65" s="14">
        <v>112563582</v>
      </c>
      <c r="H65" s="9"/>
      <c r="I65" s="10"/>
      <c r="J65" s="5"/>
    </row>
    <row r="66" spans="1:10">
      <c r="A66" s="5"/>
      <c r="B66" s="6"/>
      <c r="C66" s="5"/>
      <c r="D66" s="7"/>
      <c r="E66" s="8"/>
      <c r="H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433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5" t="s">
        <v>0</v>
      </c>
      <c r="B70" s="95" t="s">
        <v>2</v>
      </c>
      <c r="C70" s="95" t="s">
        <v>3</v>
      </c>
      <c r="D70" s="95" t="s">
        <v>4</v>
      </c>
      <c r="E70" s="95" t="s">
        <v>5</v>
      </c>
      <c r="F70" s="97" t="s">
        <v>6</v>
      </c>
      <c r="G70" s="98"/>
      <c r="H70" s="99"/>
      <c r="I70" s="95" t="s">
        <v>7</v>
      </c>
      <c r="J70" s="95" t="s">
        <v>8</v>
      </c>
    </row>
    <row r="71" spans="1:10">
      <c r="A71" s="96"/>
      <c r="B71" s="96"/>
      <c r="C71" s="96"/>
      <c r="D71" s="96"/>
      <c r="E71" s="96"/>
      <c r="F71" s="4" t="s">
        <v>9</v>
      </c>
      <c r="G71" s="4" t="s">
        <v>10</v>
      </c>
      <c r="H71" s="4" t="s">
        <v>11</v>
      </c>
      <c r="I71" s="96"/>
      <c r="J71" s="96"/>
    </row>
    <row r="72" spans="1:10">
      <c r="A72" s="5" t="s">
        <v>447</v>
      </c>
      <c r="B72" s="6">
        <v>44935.808370451392</v>
      </c>
      <c r="C72" s="5" t="s">
        <v>109</v>
      </c>
      <c r="D72" s="7"/>
      <c r="E72" s="8"/>
      <c r="F72" s="9">
        <v>2179.39</v>
      </c>
      <c r="I72" s="10" t="s">
        <v>9</v>
      </c>
      <c r="J72" s="5" t="s">
        <v>109</v>
      </c>
    </row>
    <row r="73" spans="1:10">
      <c r="A73" s="11" t="s">
        <v>22</v>
      </c>
      <c r="B73" s="3"/>
      <c r="C73" s="3"/>
      <c r="D73" s="7"/>
      <c r="E73" s="8"/>
      <c r="H73" s="9"/>
      <c r="I73" s="10"/>
      <c r="J73" s="5"/>
    </row>
    <row r="74" spans="1:10" ht="15.75">
      <c r="A74" s="13" t="s">
        <v>23</v>
      </c>
      <c r="B74" s="13" t="s">
        <v>24</v>
      </c>
      <c r="C74" s="13" t="s">
        <v>25</v>
      </c>
      <c r="D74" s="28">
        <v>112569695</v>
      </c>
      <c r="E74" s="14">
        <v>112569858</v>
      </c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474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95" t="s">
        <v>0</v>
      </c>
      <c r="B79" s="95" t="s">
        <v>2</v>
      </c>
      <c r="C79" s="95" t="s">
        <v>3</v>
      </c>
      <c r="D79" s="95" t="s">
        <v>4</v>
      </c>
      <c r="E79" s="95" t="s">
        <v>5</v>
      </c>
      <c r="F79" s="97" t="s">
        <v>6</v>
      </c>
      <c r="G79" s="98"/>
      <c r="H79" s="99"/>
      <c r="I79" s="95" t="s">
        <v>7</v>
      </c>
      <c r="J79" s="95" t="s">
        <v>8</v>
      </c>
    </row>
    <row r="80" spans="1:10">
      <c r="A80" s="96"/>
      <c r="B80" s="96"/>
      <c r="C80" s="96"/>
      <c r="D80" s="96"/>
      <c r="E80" s="96"/>
      <c r="F80" s="4" t="s">
        <v>9</v>
      </c>
      <c r="G80" s="4" t="s">
        <v>10</v>
      </c>
      <c r="H80" s="4" t="s">
        <v>11</v>
      </c>
      <c r="I80" s="96"/>
      <c r="J80" s="96"/>
    </row>
    <row r="81" spans="1:10">
      <c r="A81" s="5" t="s">
        <v>485</v>
      </c>
      <c r="B81" s="6">
        <v>44936.803701041666</v>
      </c>
      <c r="C81" s="5" t="s">
        <v>109</v>
      </c>
      <c r="D81" s="7"/>
      <c r="E81" s="8"/>
      <c r="F81" s="9">
        <v>728.47</v>
      </c>
      <c r="I81" s="10" t="s">
        <v>9</v>
      </c>
      <c r="J81" s="5" t="s">
        <v>109</v>
      </c>
    </row>
    <row r="82" spans="1:10">
      <c r="A82" s="5" t="s">
        <v>485</v>
      </c>
      <c r="B82" s="6">
        <v>44936.803701041666</v>
      </c>
      <c r="C82" s="5" t="s">
        <v>109</v>
      </c>
      <c r="D82" s="7"/>
      <c r="E82" s="8"/>
      <c r="H82" s="9">
        <v>251.7</v>
      </c>
      <c r="I82" s="5" t="s">
        <v>36</v>
      </c>
      <c r="J82" s="5" t="s">
        <v>109</v>
      </c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 ht="15.75">
      <c r="A84" s="13" t="s">
        <v>23</v>
      </c>
      <c r="B84" s="13" t="s">
        <v>24</v>
      </c>
      <c r="C84" s="13" t="s">
        <v>25</v>
      </c>
      <c r="D84" s="28">
        <v>112576462</v>
      </c>
      <c r="E84" s="14">
        <v>112576548</v>
      </c>
      <c r="H84" s="9"/>
      <c r="I84" s="10"/>
      <c r="J84" s="5"/>
    </row>
    <row r="85" spans="1:10">
      <c r="A85" s="5"/>
      <c r="B85" s="6"/>
      <c r="C85" s="5"/>
      <c r="D85" s="7"/>
      <c r="E85" s="8"/>
      <c r="H85" s="9"/>
      <c r="I85" s="10"/>
      <c r="J85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508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95" t="s">
        <v>0</v>
      </c>
      <c r="B89" s="95" t="s">
        <v>2</v>
      </c>
      <c r="C89" s="95" t="s">
        <v>3</v>
      </c>
      <c r="D89" s="95" t="s">
        <v>4</v>
      </c>
      <c r="E89" s="95" t="s">
        <v>5</v>
      </c>
      <c r="F89" s="97" t="s">
        <v>6</v>
      </c>
      <c r="G89" s="98"/>
      <c r="H89" s="99"/>
      <c r="I89" s="95" t="s">
        <v>7</v>
      </c>
      <c r="J89" s="95" t="s">
        <v>8</v>
      </c>
    </row>
    <row r="90" spans="1:10">
      <c r="A90" s="96"/>
      <c r="B90" s="96"/>
      <c r="C90" s="96"/>
      <c r="D90" s="96"/>
      <c r="E90" s="96"/>
      <c r="F90" s="4" t="s">
        <v>9</v>
      </c>
      <c r="G90" s="4" t="s">
        <v>10</v>
      </c>
      <c r="H90" s="4" t="s">
        <v>11</v>
      </c>
      <c r="I90" s="96"/>
      <c r="J90" s="96"/>
    </row>
    <row r="91" spans="1:10">
      <c r="A91" s="5" t="s">
        <v>521</v>
      </c>
      <c r="B91" s="6">
        <v>44937.81206704861</v>
      </c>
      <c r="C91" s="5" t="s">
        <v>109</v>
      </c>
      <c r="D91" s="7"/>
      <c r="E91" s="8"/>
      <c r="F91" s="9">
        <v>524.41999999999996</v>
      </c>
      <c r="I91" s="10" t="s">
        <v>9</v>
      </c>
      <c r="J91" s="5" t="s">
        <v>109</v>
      </c>
    </row>
    <row r="92" spans="1:10">
      <c r="A92" s="5" t="s">
        <v>521</v>
      </c>
      <c r="B92" s="6">
        <v>44937.81206704861</v>
      </c>
      <c r="C92" s="5" t="s">
        <v>109</v>
      </c>
      <c r="D92" s="7"/>
      <c r="E92" s="8"/>
      <c r="H92" s="9">
        <v>62.08</v>
      </c>
      <c r="I92" s="5" t="s">
        <v>36</v>
      </c>
      <c r="J92" s="5" t="s">
        <v>109</v>
      </c>
    </row>
    <row r="93" spans="1:10">
      <c r="A93" s="11" t="s">
        <v>22</v>
      </c>
      <c r="B93" s="3"/>
      <c r="C93" s="3"/>
      <c r="D93" s="7"/>
      <c r="E93" s="8"/>
      <c r="H93" s="9"/>
      <c r="I93" s="10"/>
      <c r="J93" s="8"/>
    </row>
    <row r="94" spans="1:10" ht="15.75">
      <c r="A94" s="13" t="s">
        <v>23</v>
      </c>
      <c r="B94" s="13" t="s">
        <v>24</v>
      </c>
      <c r="C94" s="13" t="s">
        <v>25</v>
      </c>
      <c r="D94" s="28">
        <v>112582651</v>
      </c>
      <c r="E94" s="14">
        <v>112584170</v>
      </c>
      <c r="H94" s="9"/>
      <c r="I94" s="10"/>
      <c r="J94" s="8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541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95" t="s">
        <v>0</v>
      </c>
      <c r="B99" s="95" t="s">
        <v>2</v>
      </c>
      <c r="C99" s="95" t="s">
        <v>3</v>
      </c>
      <c r="D99" s="95" t="s">
        <v>4</v>
      </c>
      <c r="E99" s="95" t="s">
        <v>5</v>
      </c>
      <c r="F99" s="97" t="s">
        <v>6</v>
      </c>
      <c r="G99" s="98"/>
      <c r="H99" s="99"/>
      <c r="I99" s="95" t="s">
        <v>7</v>
      </c>
      <c r="J99" s="95" t="s">
        <v>8</v>
      </c>
    </row>
    <row r="100" spans="1:10">
      <c r="A100" s="96"/>
      <c r="B100" s="96"/>
      <c r="C100" s="96"/>
      <c r="D100" s="96"/>
      <c r="E100" s="96"/>
      <c r="F100" s="4" t="s">
        <v>9</v>
      </c>
      <c r="G100" s="4" t="s">
        <v>10</v>
      </c>
      <c r="H100" s="4" t="s">
        <v>11</v>
      </c>
      <c r="I100" s="96"/>
      <c r="J100" s="96"/>
    </row>
    <row r="101" spans="1:10">
      <c r="A101" s="5" t="s">
        <v>556</v>
      </c>
      <c r="B101" s="6">
        <v>44938.803394444447</v>
      </c>
      <c r="C101" s="5" t="s">
        <v>109</v>
      </c>
      <c r="D101" s="7"/>
      <c r="E101" s="8"/>
      <c r="F101" s="9">
        <v>200.49</v>
      </c>
      <c r="I101" s="10" t="s">
        <v>9</v>
      </c>
      <c r="J101" s="5" t="s">
        <v>109</v>
      </c>
    </row>
    <row r="102" spans="1:10">
      <c r="A102" s="5" t="s">
        <v>556</v>
      </c>
      <c r="B102" s="6">
        <v>44938.803394444447</v>
      </c>
      <c r="C102" s="5" t="s">
        <v>109</v>
      </c>
      <c r="D102" s="7"/>
      <c r="E102" s="8"/>
      <c r="H102" s="9">
        <v>84.92</v>
      </c>
      <c r="I102" s="5" t="s">
        <v>36</v>
      </c>
      <c r="J102" s="5" t="s">
        <v>109</v>
      </c>
    </row>
    <row r="103" spans="1:10">
      <c r="A103" s="11" t="s">
        <v>22</v>
      </c>
      <c r="B103" s="3"/>
      <c r="C103" s="3"/>
      <c r="D103" s="7"/>
      <c r="E103" s="8"/>
      <c r="F103" s="50"/>
      <c r="I103" s="10"/>
      <c r="J103" s="8"/>
    </row>
    <row r="104" spans="1:10" ht="15.75">
      <c r="A104" s="13" t="s">
        <v>23</v>
      </c>
      <c r="B104" s="13" t="s">
        <v>24</v>
      </c>
      <c r="C104" s="13" t="s">
        <v>25</v>
      </c>
      <c r="D104" s="28">
        <v>112587026</v>
      </c>
      <c r="E104" s="14">
        <v>112587201</v>
      </c>
      <c r="F104" s="9"/>
      <c r="I104" s="10"/>
      <c r="J104" s="8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585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95" t="s">
        <v>0</v>
      </c>
      <c r="B109" s="95" t="s">
        <v>2</v>
      </c>
      <c r="C109" s="95" t="s">
        <v>3</v>
      </c>
      <c r="D109" s="95" t="s">
        <v>4</v>
      </c>
      <c r="E109" s="95" t="s">
        <v>5</v>
      </c>
      <c r="F109" s="97" t="s">
        <v>6</v>
      </c>
      <c r="G109" s="98"/>
      <c r="H109" s="99"/>
      <c r="I109" s="95" t="s">
        <v>7</v>
      </c>
      <c r="J109" s="95" t="s">
        <v>8</v>
      </c>
    </row>
    <row r="110" spans="1:10">
      <c r="A110" s="96"/>
      <c r="B110" s="96"/>
      <c r="C110" s="96"/>
      <c r="D110" s="96"/>
      <c r="E110" s="96"/>
      <c r="F110" s="4" t="s">
        <v>9</v>
      </c>
      <c r="G110" s="4" t="s">
        <v>10</v>
      </c>
      <c r="H110" s="4" t="s">
        <v>11</v>
      </c>
      <c r="I110" s="96"/>
      <c r="J110" s="96"/>
    </row>
    <row r="111" spans="1:10">
      <c r="A111" s="5" t="s">
        <v>605</v>
      </c>
      <c r="B111" s="6">
        <v>44939.802860115742</v>
      </c>
      <c r="C111" s="5" t="s">
        <v>109</v>
      </c>
      <c r="D111" s="7"/>
      <c r="E111" s="8"/>
      <c r="F111" s="9">
        <v>483.14</v>
      </c>
      <c r="I111" s="10" t="s">
        <v>9</v>
      </c>
      <c r="J111" s="5" t="s">
        <v>109</v>
      </c>
    </row>
    <row r="112" spans="1:10">
      <c r="A112" s="5" t="s">
        <v>605</v>
      </c>
      <c r="B112" s="6">
        <v>44939.802860115742</v>
      </c>
      <c r="C112" s="5" t="s">
        <v>109</v>
      </c>
      <c r="D112" s="7"/>
      <c r="E112" s="8"/>
      <c r="H112" s="9">
        <v>61</v>
      </c>
      <c r="I112" s="5" t="s">
        <v>36</v>
      </c>
      <c r="J112" s="5" t="s">
        <v>109</v>
      </c>
    </row>
    <row r="113" spans="1:10">
      <c r="A113" s="11" t="s">
        <v>22</v>
      </c>
      <c r="B113" s="3"/>
      <c r="C113" s="3"/>
      <c r="D113" s="7"/>
      <c r="E113" s="8"/>
      <c r="H113" s="9"/>
      <c r="I113" s="5"/>
      <c r="J113" s="8"/>
    </row>
    <row r="114" spans="1:10" ht="15.75">
      <c r="A114" s="13" t="s">
        <v>23</v>
      </c>
      <c r="B114" s="13" t="s">
        <v>24</v>
      </c>
      <c r="C114" s="13" t="s">
        <v>25</v>
      </c>
      <c r="D114" s="28">
        <v>112587031</v>
      </c>
      <c r="E114" s="14">
        <v>112587203</v>
      </c>
      <c r="H114" s="9"/>
      <c r="I114" s="5"/>
      <c r="J114" s="8"/>
    </row>
    <row r="115" spans="1:10">
      <c r="A115" s="5"/>
      <c r="B115" s="6"/>
      <c r="C115" s="5"/>
      <c r="D115" s="7"/>
      <c r="E115" s="8"/>
      <c r="H115" s="9"/>
      <c r="I115" s="5"/>
      <c r="J115" s="8"/>
    </row>
    <row r="116" spans="1:10">
      <c r="A116" s="5"/>
      <c r="B116" s="6"/>
      <c r="C116" s="5"/>
      <c r="D116" s="7"/>
      <c r="E116" s="8"/>
      <c r="H116" s="9"/>
      <c r="I116" s="5"/>
      <c r="J116" s="8"/>
    </row>
    <row r="117" spans="1:10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3" t="s">
        <v>581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95" t="s">
        <v>0</v>
      </c>
      <c r="B119" s="95" t="s">
        <v>2</v>
      </c>
      <c r="C119" s="95" t="s">
        <v>3</v>
      </c>
      <c r="D119" s="95" t="s">
        <v>4</v>
      </c>
      <c r="E119" s="95" t="s">
        <v>5</v>
      </c>
      <c r="F119" s="97" t="s">
        <v>6</v>
      </c>
      <c r="G119" s="98"/>
      <c r="H119" s="99"/>
      <c r="I119" s="95" t="s">
        <v>7</v>
      </c>
      <c r="J119" s="95" t="s">
        <v>8</v>
      </c>
    </row>
    <row r="120" spans="1:10">
      <c r="A120" s="96"/>
      <c r="B120" s="96"/>
      <c r="C120" s="96"/>
      <c r="D120" s="96"/>
      <c r="E120" s="96"/>
      <c r="F120" s="4" t="s">
        <v>9</v>
      </c>
      <c r="G120" s="4" t="s">
        <v>10</v>
      </c>
      <c r="H120" s="4" t="s">
        <v>11</v>
      </c>
      <c r="I120" s="96"/>
      <c r="J120" s="96"/>
    </row>
    <row r="121" spans="1:10">
      <c r="A121" s="5" t="s">
        <v>606</v>
      </c>
      <c r="B121" s="6">
        <v>44940.603668518517</v>
      </c>
      <c r="C121" s="5" t="s">
        <v>109</v>
      </c>
      <c r="D121" s="7"/>
      <c r="E121" s="8"/>
      <c r="F121" s="9">
        <v>369.43</v>
      </c>
      <c r="I121" s="10" t="s">
        <v>9</v>
      </c>
      <c r="J121" s="5" t="s">
        <v>109</v>
      </c>
    </row>
    <row r="122" spans="1:10">
      <c r="A122" s="5" t="s">
        <v>606</v>
      </c>
      <c r="B122" s="6">
        <v>44940.603668518517</v>
      </c>
      <c r="C122" s="5" t="s">
        <v>109</v>
      </c>
      <c r="D122" s="7"/>
      <c r="E122" s="8"/>
      <c r="H122" s="9">
        <v>573.55999999999995</v>
      </c>
      <c r="I122" s="5" t="s">
        <v>36</v>
      </c>
      <c r="J122" s="5" t="s">
        <v>109</v>
      </c>
    </row>
    <row r="123" spans="1:10">
      <c r="A123" s="11" t="s">
        <v>22</v>
      </c>
      <c r="B123" s="3"/>
      <c r="C123" s="3"/>
      <c r="D123" s="7"/>
      <c r="E123" s="8"/>
      <c r="H123" s="9"/>
      <c r="I123" s="5"/>
      <c r="J123" s="8"/>
    </row>
    <row r="124" spans="1:10" ht="15.75">
      <c r="A124" s="13" t="s">
        <v>23</v>
      </c>
      <c r="B124" s="13" t="s">
        <v>24</v>
      </c>
      <c r="C124" s="13" t="s">
        <v>25</v>
      </c>
      <c r="D124" s="28">
        <v>112597687</v>
      </c>
      <c r="E124" s="14">
        <v>112603469</v>
      </c>
      <c r="H124" s="9"/>
      <c r="I124" s="5"/>
      <c r="J124" s="8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647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95" t="s">
        <v>0</v>
      </c>
      <c r="B129" s="95" t="s">
        <v>2</v>
      </c>
      <c r="C129" s="95" t="s">
        <v>3</v>
      </c>
      <c r="D129" s="95" t="s">
        <v>4</v>
      </c>
      <c r="E129" s="95" t="s">
        <v>5</v>
      </c>
      <c r="F129" s="97" t="s">
        <v>6</v>
      </c>
      <c r="G129" s="98"/>
      <c r="H129" s="99"/>
      <c r="I129" s="95" t="s">
        <v>7</v>
      </c>
      <c r="J129" s="95" t="s">
        <v>8</v>
      </c>
    </row>
    <row r="130" spans="1:10">
      <c r="A130" s="96"/>
      <c r="B130" s="96"/>
      <c r="C130" s="96"/>
      <c r="D130" s="96"/>
      <c r="E130" s="96"/>
      <c r="F130" s="4" t="s">
        <v>9</v>
      </c>
      <c r="G130" s="4" t="s">
        <v>10</v>
      </c>
      <c r="H130" s="4" t="s">
        <v>11</v>
      </c>
      <c r="I130" s="96"/>
      <c r="J130" s="96"/>
    </row>
    <row r="131" spans="1:10">
      <c r="A131" s="5" t="s">
        <v>658</v>
      </c>
      <c r="B131" s="6">
        <v>44942.808032395835</v>
      </c>
      <c r="C131" s="5" t="s">
        <v>109</v>
      </c>
      <c r="D131" s="7"/>
      <c r="E131" s="8"/>
      <c r="F131" s="9">
        <v>1549.23</v>
      </c>
      <c r="I131" s="10" t="s">
        <v>9</v>
      </c>
      <c r="J131" s="5" t="s">
        <v>109</v>
      </c>
    </row>
    <row r="132" spans="1:10">
      <c r="A132" s="11" t="s">
        <v>22</v>
      </c>
      <c r="B132" s="3"/>
      <c r="C132" s="3"/>
      <c r="D132" s="7"/>
      <c r="E132" s="8"/>
      <c r="H132" s="9"/>
      <c r="I132" s="10"/>
      <c r="J132" s="5"/>
    </row>
    <row r="133" spans="1:10" ht="15.75">
      <c r="A133" s="13" t="s">
        <v>23</v>
      </c>
      <c r="B133" s="13" t="s">
        <v>24</v>
      </c>
      <c r="C133" s="13" t="s">
        <v>25</v>
      </c>
      <c r="D133" s="28">
        <v>112609970</v>
      </c>
      <c r="E133" s="14">
        <v>112610083</v>
      </c>
      <c r="H133" s="9"/>
      <c r="I133" s="10"/>
      <c r="J133" s="5"/>
    </row>
    <row r="134" spans="1:10">
      <c r="A134" s="5"/>
      <c r="B134" s="6"/>
      <c r="C134" s="5"/>
      <c r="D134" s="7"/>
      <c r="E134" s="8"/>
      <c r="H134" s="9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687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5" t="s">
        <v>0</v>
      </c>
      <c r="B138" s="95" t="s">
        <v>2</v>
      </c>
      <c r="C138" s="95" t="s">
        <v>3</v>
      </c>
      <c r="D138" s="95" t="s">
        <v>4</v>
      </c>
      <c r="E138" s="95" t="s">
        <v>5</v>
      </c>
      <c r="F138" s="97" t="s">
        <v>6</v>
      </c>
      <c r="G138" s="98"/>
      <c r="H138" s="99"/>
      <c r="I138" s="95" t="s">
        <v>7</v>
      </c>
      <c r="J138" s="95" t="s">
        <v>8</v>
      </c>
    </row>
    <row r="139" spans="1:10">
      <c r="A139" s="96"/>
      <c r="B139" s="96"/>
      <c r="C139" s="96"/>
      <c r="D139" s="96"/>
      <c r="E139" s="96"/>
      <c r="F139" s="4" t="s">
        <v>9</v>
      </c>
      <c r="G139" s="4" t="s">
        <v>10</v>
      </c>
      <c r="H139" s="4" t="s">
        <v>11</v>
      </c>
      <c r="I139" s="96"/>
      <c r="J139" s="96"/>
    </row>
    <row r="140" spans="1:10">
      <c r="A140" s="5" t="s">
        <v>699</v>
      </c>
      <c r="B140" s="6">
        <v>44943.800190451388</v>
      </c>
      <c r="C140" s="5" t="s">
        <v>109</v>
      </c>
      <c r="D140" s="7"/>
      <c r="E140" s="8"/>
      <c r="F140" s="9">
        <v>831.55</v>
      </c>
      <c r="I140" s="10" t="s">
        <v>9</v>
      </c>
      <c r="J140" s="5" t="s">
        <v>109</v>
      </c>
    </row>
    <row r="141" spans="1:10">
      <c r="A141" s="11" t="s">
        <v>22</v>
      </c>
      <c r="B141" s="3"/>
      <c r="C141" s="3"/>
      <c r="D141" s="7"/>
      <c r="E141" s="8"/>
      <c r="F141" s="38"/>
      <c r="G141" s="9"/>
      <c r="I141" s="10"/>
      <c r="J141" s="5"/>
    </row>
    <row r="142" spans="1:10" ht="15.75">
      <c r="A142" s="13" t="s">
        <v>23</v>
      </c>
      <c r="B142" s="13" t="s">
        <v>24</v>
      </c>
      <c r="C142" s="13" t="s">
        <v>25</v>
      </c>
      <c r="D142" s="28">
        <v>112617116</v>
      </c>
      <c r="E142" s="14">
        <v>112617420</v>
      </c>
      <c r="G142" s="9"/>
      <c r="I142" s="10"/>
      <c r="J142" s="5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725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5" t="s">
        <v>0</v>
      </c>
      <c r="B147" s="95" t="s">
        <v>2</v>
      </c>
      <c r="C147" s="95" t="s">
        <v>3</v>
      </c>
      <c r="D147" s="95" t="s">
        <v>4</v>
      </c>
      <c r="E147" s="95" t="s">
        <v>5</v>
      </c>
      <c r="F147" s="97" t="s">
        <v>6</v>
      </c>
      <c r="G147" s="98"/>
      <c r="H147" s="99"/>
      <c r="I147" s="95" t="s">
        <v>7</v>
      </c>
      <c r="J147" s="95" t="s">
        <v>8</v>
      </c>
    </row>
    <row r="148" spans="1:10">
      <c r="A148" s="96"/>
      <c r="B148" s="96"/>
      <c r="C148" s="96"/>
      <c r="D148" s="96"/>
      <c r="E148" s="96"/>
      <c r="F148" s="4" t="s">
        <v>9</v>
      </c>
      <c r="G148" s="4" t="s">
        <v>10</v>
      </c>
      <c r="H148" s="4" t="s">
        <v>11</v>
      </c>
      <c r="I148" s="96"/>
      <c r="J148" s="96"/>
    </row>
    <row r="149" spans="1:10">
      <c r="A149" s="5" t="s">
        <v>736</v>
      </c>
      <c r="B149" s="6">
        <v>44944.810705439813</v>
      </c>
      <c r="C149" s="5" t="s">
        <v>109</v>
      </c>
      <c r="D149" s="7"/>
      <c r="E149" s="8"/>
      <c r="F149" s="9">
        <v>462.81</v>
      </c>
      <c r="I149" s="10" t="s">
        <v>9</v>
      </c>
      <c r="J149" s="5" t="s">
        <v>109</v>
      </c>
    </row>
    <row r="150" spans="1:10">
      <c r="A150" s="11" t="s">
        <v>22</v>
      </c>
      <c r="B150" s="3"/>
      <c r="C150" s="3"/>
      <c r="D150" s="7"/>
      <c r="E150" s="8"/>
      <c r="F150" s="9"/>
      <c r="I150" s="10"/>
      <c r="J150" s="5"/>
    </row>
    <row r="151" spans="1:10" ht="15.75">
      <c r="A151" s="13" t="s">
        <v>23</v>
      </c>
      <c r="B151" s="13" t="s">
        <v>24</v>
      </c>
      <c r="C151" s="13" t="s">
        <v>25</v>
      </c>
      <c r="D151" s="28">
        <v>112624978</v>
      </c>
      <c r="E151" s="14">
        <v>112625141</v>
      </c>
      <c r="F151" s="9"/>
      <c r="I151" s="10"/>
      <c r="J151" s="5"/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769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95" t="s">
        <v>0</v>
      </c>
      <c r="B156" s="95" t="s">
        <v>2</v>
      </c>
      <c r="C156" s="95" t="s">
        <v>3</v>
      </c>
      <c r="D156" s="95" t="s">
        <v>4</v>
      </c>
      <c r="E156" s="95" t="s">
        <v>5</v>
      </c>
      <c r="F156" s="97" t="s">
        <v>6</v>
      </c>
      <c r="G156" s="98"/>
      <c r="H156" s="99"/>
      <c r="I156" s="95" t="s">
        <v>7</v>
      </c>
      <c r="J156" s="95" t="s">
        <v>8</v>
      </c>
    </row>
    <row r="157" spans="1:10">
      <c r="A157" s="96"/>
      <c r="B157" s="96"/>
      <c r="C157" s="96"/>
      <c r="D157" s="96"/>
      <c r="E157" s="96"/>
      <c r="F157" s="4" t="s">
        <v>9</v>
      </c>
      <c r="G157" s="4" t="s">
        <v>10</v>
      </c>
      <c r="H157" s="4" t="s">
        <v>11</v>
      </c>
      <c r="I157" s="96"/>
      <c r="J157" s="96"/>
    </row>
    <row r="158" spans="1:10">
      <c r="A158" s="5" t="s">
        <v>780</v>
      </c>
      <c r="B158" s="6">
        <v>44945.946165081019</v>
      </c>
      <c r="C158" s="5" t="s">
        <v>109</v>
      </c>
      <c r="D158" s="7"/>
      <c r="E158" s="8"/>
      <c r="F158" s="9">
        <v>857.67</v>
      </c>
      <c r="I158" s="10" t="s">
        <v>9</v>
      </c>
      <c r="J158" s="5" t="s">
        <v>109</v>
      </c>
    </row>
    <row r="159" spans="1:10">
      <c r="A159" s="5" t="s">
        <v>780</v>
      </c>
      <c r="B159" s="6">
        <v>44945.946165081019</v>
      </c>
      <c r="C159" s="5" t="s">
        <v>109</v>
      </c>
      <c r="D159" s="7"/>
      <c r="E159" s="8"/>
      <c r="H159" s="9">
        <v>71.7</v>
      </c>
      <c r="I159" s="5" t="s">
        <v>36</v>
      </c>
      <c r="J159" s="5" t="s">
        <v>109</v>
      </c>
    </row>
    <row r="160" spans="1:10">
      <c r="A160" s="11" t="s">
        <v>22</v>
      </c>
      <c r="B160" s="3"/>
      <c r="C160" s="3"/>
      <c r="D160" s="7"/>
      <c r="E160" s="8"/>
      <c r="H160" s="9"/>
      <c r="I160" s="10"/>
      <c r="J160" s="5"/>
    </row>
    <row r="161" spans="1:10" ht="15.75">
      <c r="A161" s="13" t="s">
        <v>23</v>
      </c>
      <c r="B161" s="13" t="s">
        <v>24</v>
      </c>
      <c r="C161" s="13" t="s">
        <v>25</v>
      </c>
      <c r="D161" s="28">
        <v>112627246</v>
      </c>
      <c r="E161" s="14">
        <v>112636300</v>
      </c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806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95" t="s">
        <v>0</v>
      </c>
      <c r="B166" s="95" t="s">
        <v>2</v>
      </c>
      <c r="C166" s="95" t="s">
        <v>3</v>
      </c>
      <c r="D166" s="95" t="s">
        <v>4</v>
      </c>
      <c r="E166" s="95" t="s">
        <v>5</v>
      </c>
      <c r="F166" s="97" t="s">
        <v>6</v>
      </c>
      <c r="G166" s="98"/>
      <c r="H166" s="99"/>
      <c r="I166" s="95" t="s">
        <v>7</v>
      </c>
      <c r="J166" s="95" t="s">
        <v>8</v>
      </c>
    </row>
    <row r="167" spans="1:10">
      <c r="A167" s="96"/>
      <c r="B167" s="96"/>
      <c r="C167" s="96"/>
      <c r="D167" s="96"/>
      <c r="E167" s="96"/>
      <c r="F167" s="4" t="s">
        <v>9</v>
      </c>
      <c r="G167" s="4" t="s">
        <v>10</v>
      </c>
      <c r="H167" s="4" t="s">
        <v>11</v>
      </c>
      <c r="I167" s="96"/>
      <c r="J167" s="96"/>
    </row>
    <row r="168" spans="1:10">
      <c r="A168" s="5" t="s">
        <v>826</v>
      </c>
      <c r="B168" s="6">
        <v>44946.825523333333</v>
      </c>
      <c r="C168" s="5" t="s">
        <v>109</v>
      </c>
      <c r="D168" s="7"/>
      <c r="E168" s="8"/>
      <c r="F168" s="9">
        <v>496.34</v>
      </c>
      <c r="I168" s="10" t="s">
        <v>9</v>
      </c>
      <c r="J168" s="5" t="s">
        <v>109</v>
      </c>
    </row>
    <row r="169" spans="1:10">
      <c r="A169" s="11" t="s">
        <v>22</v>
      </c>
      <c r="B169" s="3"/>
      <c r="C169" s="3"/>
      <c r="D169" s="10"/>
      <c r="E169" s="8"/>
      <c r="H169" s="9"/>
      <c r="I169" s="10"/>
      <c r="J169" s="5"/>
    </row>
    <row r="170" spans="1:10" ht="15.75">
      <c r="A170" s="13" t="s">
        <v>23</v>
      </c>
      <c r="B170" s="13" t="s">
        <v>24</v>
      </c>
      <c r="C170" s="13" t="s">
        <v>25</v>
      </c>
      <c r="D170" s="28">
        <v>112627495</v>
      </c>
      <c r="E170" s="14">
        <v>112636301</v>
      </c>
      <c r="H170" s="9"/>
      <c r="I170" s="10"/>
      <c r="J170" s="5"/>
    </row>
    <row r="171" spans="1:10">
      <c r="A171" s="5"/>
      <c r="B171" s="6"/>
      <c r="C171" s="5"/>
      <c r="D171" s="7"/>
      <c r="E171" s="8"/>
      <c r="H171" s="9"/>
      <c r="I171" s="10"/>
      <c r="J171" s="5"/>
    </row>
    <row r="172" spans="1:10">
      <c r="A172" s="5"/>
      <c r="B172" s="6"/>
      <c r="C172" s="5"/>
      <c r="D172" s="7"/>
      <c r="E172" s="8"/>
      <c r="H172" s="9"/>
      <c r="I172" s="10"/>
      <c r="J172" s="5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802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95" t="s">
        <v>0</v>
      </c>
      <c r="B175" s="95" t="s">
        <v>2</v>
      </c>
      <c r="C175" s="95" t="s">
        <v>3</v>
      </c>
      <c r="D175" s="95" t="s">
        <v>4</v>
      </c>
      <c r="E175" s="95" t="s">
        <v>5</v>
      </c>
      <c r="F175" s="97" t="s">
        <v>6</v>
      </c>
      <c r="G175" s="98"/>
      <c r="H175" s="99"/>
      <c r="I175" s="95" t="s">
        <v>7</v>
      </c>
      <c r="J175" s="95" t="s">
        <v>8</v>
      </c>
    </row>
    <row r="176" spans="1:10">
      <c r="A176" s="96"/>
      <c r="B176" s="96"/>
      <c r="C176" s="96"/>
      <c r="D176" s="96"/>
      <c r="E176" s="96"/>
      <c r="F176" s="4" t="s">
        <v>9</v>
      </c>
      <c r="G176" s="4" t="s">
        <v>10</v>
      </c>
      <c r="H176" s="4" t="s">
        <v>11</v>
      </c>
      <c r="I176" s="96"/>
      <c r="J176" s="96"/>
    </row>
    <row r="177" spans="1:10">
      <c r="A177" s="5" t="s">
        <v>827</v>
      </c>
      <c r="B177" s="6">
        <v>44947.596961909723</v>
      </c>
      <c r="C177" s="5" t="s">
        <v>109</v>
      </c>
      <c r="D177" s="7"/>
      <c r="E177" s="8"/>
      <c r="F177" s="9">
        <v>172.16</v>
      </c>
      <c r="I177" s="10" t="s">
        <v>9</v>
      </c>
      <c r="J177" s="5" t="s">
        <v>109</v>
      </c>
    </row>
    <row r="178" spans="1:10">
      <c r="A178" s="5" t="s">
        <v>827</v>
      </c>
      <c r="B178" s="6">
        <v>44947.596961909723</v>
      </c>
      <c r="C178" s="5" t="s">
        <v>109</v>
      </c>
      <c r="D178" s="7"/>
      <c r="E178" s="8"/>
      <c r="H178" s="9">
        <v>686.05</v>
      </c>
      <c r="I178" s="5" t="s">
        <v>36</v>
      </c>
      <c r="J178" s="5" t="s">
        <v>109</v>
      </c>
    </row>
    <row r="179" spans="1:10">
      <c r="A179" s="11" t="s">
        <v>22</v>
      </c>
      <c r="B179" s="3"/>
      <c r="C179" s="3"/>
      <c r="D179" s="10"/>
      <c r="E179" s="8"/>
      <c r="H179" s="9"/>
      <c r="I179" s="10"/>
      <c r="J179" s="5"/>
    </row>
    <row r="180" spans="1:10" ht="15.75">
      <c r="A180" s="13" t="s">
        <v>23</v>
      </c>
      <c r="B180" s="13" t="s">
        <v>24</v>
      </c>
      <c r="C180" s="13" t="s">
        <v>25</v>
      </c>
      <c r="D180" s="69">
        <v>112644353</v>
      </c>
      <c r="E180" s="14">
        <v>112644430</v>
      </c>
      <c r="H180" s="9"/>
      <c r="I180" s="10"/>
      <c r="J180" s="5"/>
    </row>
    <row r="181" spans="1:10">
      <c r="D181" s="35" t="s">
        <v>641</v>
      </c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940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95" t="s">
        <v>0</v>
      </c>
      <c r="B185" s="95" t="s">
        <v>2</v>
      </c>
      <c r="C185" s="95" t="s">
        <v>3</v>
      </c>
      <c r="D185" s="95" t="s">
        <v>4</v>
      </c>
      <c r="E185" s="95" t="s">
        <v>5</v>
      </c>
      <c r="F185" s="97" t="s">
        <v>6</v>
      </c>
      <c r="G185" s="98"/>
      <c r="H185" s="99"/>
      <c r="I185" s="95" t="s">
        <v>7</v>
      </c>
      <c r="J185" s="95" t="s">
        <v>8</v>
      </c>
    </row>
    <row r="186" spans="1:10">
      <c r="A186" s="96"/>
      <c r="B186" s="96"/>
      <c r="C186" s="96"/>
      <c r="D186" s="96"/>
      <c r="E186" s="96"/>
      <c r="F186" s="4" t="s">
        <v>9</v>
      </c>
      <c r="G186" s="4" t="s">
        <v>10</v>
      </c>
      <c r="H186" s="4" t="s">
        <v>11</v>
      </c>
      <c r="I186" s="96"/>
      <c r="J186" s="96"/>
    </row>
    <row r="187" spans="1:10">
      <c r="A187" s="40" t="s">
        <v>941</v>
      </c>
      <c r="B187" s="41"/>
      <c r="C187" s="42"/>
      <c r="D187" s="70"/>
      <c r="E187" s="71"/>
      <c r="F187" s="9"/>
      <c r="I187" s="10"/>
      <c r="J187" s="5"/>
    </row>
    <row r="188" spans="1:10">
      <c r="A188" s="11" t="s">
        <v>22</v>
      </c>
      <c r="B188" s="3"/>
      <c r="C188" s="3"/>
      <c r="D188" s="7"/>
      <c r="E188" s="8"/>
      <c r="H188" s="9"/>
      <c r="I188" s="10"/>
      <c r="J188" s="5"/>
    </row>
    <row r="189" spans="1:10" ht="15.75">
      <c r="A189" s="13" t="s">
        <v>23</v>
      </c>
      <c r="B189" s="13" t="s">
        <v>24</v>
      </c>
      <c r="C189" s="13" t="s">
        <v>25</v>
      </c>
      <c r="D189" s="28"/>
      <c r="E189" s="14"/>
      <c r="H189" s="9"/>
      <c r="I189" s="10"/>
      <c r="J189" s="5"/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872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95" t="s">
        <v>0</v>
      </c>
      <c r="B194" s="95" t="s">
        <v>2</v>
      </c>
      <c r="C194" s="95" t="s">
        <v>3</v>
      </c>
      <c r="D194" s="95" t="s">
        <v>4</v>
      </c>
      <c r="E194" s="95" t="s">
        <v>5</v>
      </c>
      <c r="F194" s="97" t="s">
        <v>6</v>
      </c>
      <c r="G194" s="98"/>
      <c r="H194" s="99"/>
      <c r="I194" s="95" t="s">
        <v>7</v>
      </c>
      <c r="J194" s="95" t="s">
        <v>8</v>
      </c>
    </row>
    <row r="195" spans="1:10">
      <c r="A195" s="96"/>
      <c r="B195" s="96"/>
      <c r="C195" s="96"/>
      <c r="D195" s="96"/>
      <c r="E195" s="96"/>
      <c r="F195" s="4" t="s">
        <v>9</v>
      </c>
      <c r="G195" s="4" t="s">
        <v>10</v>
      </c>
      <c r="H195" s="4" t="s">
        <v>11</v>
      </c>
      <c r="I195" s="96"/>
      <c r="J195" s="96"/>
    </row>
    <row r="196" spans="1:10">
      <c r="A196" s="5" t="s">
        <v>883</v>
      </c>
      <c r="B196" s="6">
        <v>44950.855404884256</v>
      </c>
      <c r="C196" s="5" t="s">
        <v>109</v>
      </c>
      <c r="D196" s="7"/>
      <c r="E196" s="8"/>
      <c r="F196" s="9">
        <v>575.97</v>
      </c>
      <c r="I196" s="10" t="s">
        <v>9</v>
      </c>
      <c r="J196" s="5" t="s">
        <v>109</v>
      </c>
    </row>
    <row r="197" spans="1:10">
      <c r="A197" s="5" t="s">
        <v>883</v>
      </c>
      <c r="B197" s="6">
        <v>44950.855404884256</v>
      </c>
      <c r="C197" s="5" t="s">
        <v>109</v>
      </c>
      <c r="D197" s="7"/>
      <c r="E197" s="8"/>
      <c r="H197" s="9">
        <v>57.97</v>
      </c>
      <c r="I197" s="5" t="s">
        <v>36</v>
      </c>
      <c r="J197" s="5" t="s">
        <v>109</v>
      </c>
    </row>
    <row r="198" spans="1:10">
      <c r="A198" s="11" t="s">
        <v>22</v>
      </c>
      <c r="B198" s="3"/>
      <c r="C198" s="3"/>
      <c r="D198" s="7"/>
      <c r="E198" s="8"/>
      <c r="H198" s="9"/>
      <c r="I198" s="10"/>
      <c r="J198" s="5"/>
    </row>
    <row r="199" spans="1:10" ht="15.75">
      <c r="A199" s="13" t="s">
        <v>23</v>
      </c>
      <c r="B199" s="13" t="s">
        <v>24</v>
      </c>
      <c r="C199" s="13" t="s">
        <v>25</v>
      </c>
      <c r="D199" s="28">
        <v>112651385</v>
      </c>
      <c r="E199" s="14">
        <v>112651497</v>
      </c>
      <c r="H199" s="9"/>
      <c r="I199" s="10"/>
      <c r="J199" s="5"/>
    </row>
    <row r="200" spans="1:10">
      <c r="A200" s="5"/>
      <c r="B200" s="6"/>
      <c r="C200" s="5"/>
      <c r="D200" s="7"/>
      <c r="E200" s="8"/>
      <c r="H200" s="9"/>
      <c r="I200" s="10"/>
      <c r="J200" s="5"/>
    </row>
    <row r="202" spans="1:10">
      <c r="A202" s="1" t="s">
        <v>0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3" t="s">
        <v>909</v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95" t="s">
        <v>0</v>
      </c>
      <c r="B204" s="95" t="s">
        <v>2</v>
      </c>
      <c r="C204" s="95" t="s">
        <v>3</v>
      </c>
      <c r="D204" s="95" t="s">
        <v>4</v>
      </c>
      <c r="E204" s="95" t="s">
        <v>5</v>
      </c>
      <c r="F204" s="97" t="s">
        <v>6</v>
      </c>
      <c r="G204" s="98"/>
      <c r="H204" s="99"/>
      <c r="I204" s="95" t="s">
        <v>7</v>
      </c>
      <c r="J204" s="95" t="s">
        <v>8</v>
      </c>
    </row>
    <row r="205" spans="1:10">
      <c r="A205" s="96"/>
      <c r="B205" s="96"/>
      <c r="C205" s="96"/>
      <c r="D205" s="96"/>
      <c r="E205" s="96"/>
      <c r="F205" s="4" t="s">
        <v>9</v>
      </c>
      <c r="G205" s="4" t="s">
        <v>10</v>
      </c>
      <c r="H205" s="4" t="s">
        <v>11</v>
      </c>
      <c r="I205" s="96"/>
      <c r="J205" s="96"/>
    </row>
    <row r="206" spans="1:10">
      <c r="A206" s="5" t="s">
        <v>920</v>
      </c>
      <c r="B206" s="6">
        <v>44951.800307708334</v>
      </c>
      <c r="C206" s="5" t="s">
        <v>109</v>
      </c>
      <c r="D206" s="7"/>
      <c r="E206" s="8"/>
      <c r="F206" s="9">
        <v>1399.85</v>
      </c>
      <c r="I206" s="10" t="s">
        <v>9</v>
      </c>
      <c r="J206" s="5" t="s">
        <v>109</v>
      </c>
    </row>
    <row r="207" spans="1:10">
      <c r="A207" s="5" t="s">
        <v>920</v>
      </c>
      <c r="B207" s="6">
        <v>44951.800307708334</v>
      </c>
      <c r="C207" s="5" t="s">
        <v>109</v>
      </c>
      <c r="D207" s="7"/>
      <c r="E207" s="8"/>
      <c r="H207" s="9">
        <v>300.36</v>
      </c>
      <c r="I207" s="5" t="s">
        <v>36</v>
      </c>
      <c r="J207" s="5" t="s">
        <v>109</v>
      </c>
    </row>
    <row r="208" spans="1:10">
      <c r="A208" s="11" t="s">
        <v>22</v>
      </c>
      <c r="B208" s="3"/>
      <c r="C208" s="3"/>
      <c r="D208" s="7"/>
      <c r="E208" s="8"/>
      <c r="H208" s="9"/>
      <c r="I208" s="10"/>
      <c r="J208" s="5"/>
    </row>
    <row r="209" spans="1:10" ht="15.75">
      <c r="A209" s="13" t="s">
        <v>23</v>
      </c>
      <c r="B209" s="13" t="s">
        <v>24</v>
      </c>
      <c r="C209" s="13" t="s">
        <v>25</v>
      </c>
      <c r="D209" s="69">
        <v>112659929</v>
      </c>
      <c r="E209" s="14">
        <v>112672349</v>
      </c>
      <c r="H209" s="9"/>
      <c r="I209" s="10"/>
      <c r="J209" s="5"/>
    </row>
    <row r="210" spans="1:10">
      <c r="D210" s="35" t="s">
        <v>641</v>
      </c>
    </row>
    <row r="211" spans="1:10">
      <c r="A211" s="26" t="s">
        <v>1046</v>
      </c>
    </row>
    <row r="213" spans="1:10">
      <c r="A213" s="1" t="s">
        <v>0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3" t="s">
        <v>946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95" t="s">
        <v>0</v>
      </c>
      <c r="B215" s="95" t="s">
        <v>2</v>
      </c>
      <c r="C215" s="95" t="s">
        <v>3</v>
      </c>
      <c r="D215" s="95" t="s">
        <v>4</v>
      </c>
      <c r="E215" s="95" t="s">
        <v>5</v>
      </c>
      <c r="F215" s="97" t="s">
        <v>6</v>
      </c>
      <c r="G215" s="98"/>
      <c r="H215" s="99"/>
      <c r="I215" s="95" t="s">
        <v>7</v>
      </c>
      <c r="J215" s="95" t="s">
        <v>8</v>
      </c>
    </row>
    <row r="216" spans="1:10">
      <c r="A216" s="96"/>
      <c r="B216" s="96"/>
      <c r="C216" s="96"/>
      <c r="D216" s="96"/>
      <c r="E216" s="96"/>
      <c r="F216" s="4" t="s">
        <v>9</v>
      </c>
      <c r="G216" s="4" t="s">
        <v>10</v>
      </c>
      <c r="H216" s="4" t="s">
        <v>11</v>
      </c>
      <c r="I216" s="96"/>
      <c r="J216" s="96"/>
    </row>
    <row r="217" spans="1:10">
      <c r="A217" s="5" t="s">
        <v>959</v>
      </c>
      <c r="B217" s="6">
        <v>44952.794197002317</v>
      </c>
      <c r="C217" s="5" t="s">
        <v>109</v>
      </c>
      <c r="D217" s="7"/>
      <c r="E217" s="8"/>
      <c r="F217" s="9">
        <v>190.98</v>
      </c>
      <c r="I217" s="10" t="s">
        <v>9</v>
      </c>
      <c r="J217" s="5" t="s">
        <v>109</v>
      </c>
    </row>
    <row r="218" spans="1:10">
      <c r="A218" s="5" t="s">
        <v>959</v>
      </c>
      <c r="B218" s="6">
        <v>44952.794197002317</v>
      </c>
      <c r="C218" s="5" t="s">
        <v>109</v>
      </c>
      <c r="D218" s="7"/>
      <c r="E218" s="8"/>
      <c r="H218" s="9">
        <v>86</v>
      </c>
      <c r="I218" s="5" t="s">
        <v>36</v>
      </c>
      <c r="J218" s="5" t="s">
        <v>109</v>
      </c>
    </row>
    <row r="219" spans="1:10">
      <c r="A219" s="11" t="s">
        <v>22</v>
      </c>
      <c r="B219" s="3"/>
      <c r="C219" s="3"/>
      <c r="D219" s="7"/>
      <c r="E219" s="8"/>
      <c r="H219" s="9"/>
      <c r="I219" s="10"/>
      <c r="J219" s="5"/>
    </row>
    <row r="220" spans="1:10" ht="15.75">
      <c r="A220" s="13" t="s">
        <v>23</v>
      </c>
      <c r="B220" s="13" t="s">
        <v>24</v>
      </c>
      <c r="C220" s="13" t="s">
        <v>25</v>
      </c>
      <c r="D220" s="28">
        <v>112672307</v>
      </c>
      <c r="E220" s="14">
        <v>112672350</v>
      </c>
      <c r="H220" s="9"/>
      <c r="I220" s="10"/>
      <c r="J220" s="5"/>
    </row>
    <row r="223" spans="1:10">
      <c r="A223" s="1" t="s">
        <v>0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 t="s">
        <v>985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95" t="s">
        <v>0</v>
      </c>
      <c r="B225" s="95" t="s">
        <v>2</v>
      </c>
      <c r="C225" s="95" t="s">
        <v>3</v>
      </c>
      <c r="D225" s="95" t="s">
        <v>4</v>
      </c>
      <c r="E225" s="95" t="s">
        <v>5</v>
      </c>
      <c r="F225" s="97" t="s">
        <v>6</v>
      </c>
      <c r="G225" s="98"/>
      <c r="H225" s="99"/>
      <c r="I225" s="95" t="s">
        <v>7</v>
      </c>
      <c r="J225" s="95" t="s">
        <v>8</v>
      </c>
    </row>
    <row r="226" spans="1:10">
      <c r="A226" s="96"/>
      <c r="B226" s="96"/>
      <c r="C226" s="96"/>
      <c r="D226" s="96"/>
      <c r="E226" s="96"/>
      <c r="F226" s="4" t="s">
        <v>9</v>
      </c>
      <c r="G226" s="4" t="s">
        <v>10</v>
      </c>
      <c r="H226" s="4" t="s">
        <v>11</v>
      </c>
      <c r="I226" s="96"/>
      <c r="J226" s="96"/>
    </row>
    <row r="227" spans="1:10">
      <c r="A227" s="5" t="s">
        <v>1007</v>
      </c>
      <c r="B227" s="6">
        <v>44953.810635879629</v>
      </c>
      <c r="C227" s="5" t="s">
        <v>109</v>
      </c>
      <c r="D227" s="7"/>
      <c r="E227" s="8"/>
      <c r="F227" s="9">
        <v>900.81</v>
      </c>
      <c r="I227" s="10" t="s">
        <v>9</v>
      </c>
      <c r="J227" s="5" t="s">
        <v>109</v>
      </c>
    </row>
    <row r="228" spans="1:10">
      <c r="A228" s="5" t="s">
        <v>1007</v>
      </c>
      <c r="B228" s="6">
        <v>44953.810635879629</v>
      </c>
      <c r="C228" s="5" t="s">
        <v>109</v>
      </c>
      <c r="D228" s="7"/>
      <c r="E228" s="8"/>
      <c r="H228" s="9">
        <v>1207.46</v>
      </c>
      <c r="I228" s="5" t="s">
        <v>36</v>
      </c>
      <c r="J228" s="5" t="s">
        <v>109</v>
      </c>
    </row>
    <row r="229" spans="1:10">
      <c r="A229" s="11" t="s">
        <v>22</v>
      </c>
      <c r="B229" s="3"/>
      <c r="C229" s="3"/>
      <c r="D229" s="7"/>
      <c r="E229" s="8"/>
      <c r="H229" s="9"/>
      <c r="I229" s="5"/>
      <c r="J229" s="8"/>
    </row>
    <row r="230" spans="1:10" ht="15.75">
      <c r="A230" s="13" t="s">
        <v>23</v>
      </c>
      <c r="B230" s="13" t="s">
        <v>24</v>
      </c>
      <c r="C230" s="13" t="s">
        <v>25</v>
      </c>
      <c r="D230" s="28">
        <v>112672309</v>
      </c>
      <c r="E230" s="14">
        <v>112672351</v>
      </c>
      <c r="H230" s="9"/>
      <c r="I230" s="5"/>
      <c r="J230" s="8"/>
    </row>
    <row r="231" spans="1:10">
      <c r="A231" s="5"/>
      <c r="B231" s="6"/>
      <c r="C231" s="5"/>
      <c r="D231" s="7"/>
      <c r="E231" s="8"/>
      <c r="H231" s="9"/>
      <c r="I231" s="5"/>
      <c r="J231" s="8"/>
    </row>
    <row r="232" spans="1:10">
      <c r="A232" s="5"/>
      <c r="B232" s="6"/>
      <c r="C232" s="5"/>
      <c r="D232" s="7"/>
      <c r="E232" s="8"/>
      <c r="H232" s="9"/>
      <c r="I232" s="5"/>
      <c r="J232" s="8"/>
    </row>
    <row r="233" spans="1:10">
      <c r="A233" s="1" t="s">
        <v>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3" t="s">
        <v>981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95" t="s">
        <v>0</v>
      </c>
      <c r="B235" s="95" t="s">
        <v>2</v>
      </c>
      <c r="C235" s="95" t="s">
        <v>3</v>
      </c>
      <c r="D235" s="95" t="s">
        <v>4</v>
      </c>
      <c r="E235" s="95" t="s">
        <v>5</v>
      </c>
      <c r="F235" s="97" t="s">
        <v>6</v>
      </c>
      <c r="G235" s="98"/>
      <c r="H235" s="99"/>
      <c r="I235" s="95" t="s">
        <v>7</v>
      </c>
      <c r="J235" s="95" t="s">
        <v>8</v>
      </c>
    </row>
    <row r="236" spans="1:10">
      <c r="A236" s="96"/>
      <c r="B236" s="96"/>
      <c r="C236" s="96"/>
      <c r="D236" s="96"/>
      <c r="E236" s="96"/>
      <c r="F236" s="4" t="s">
        <v>9</v>
      </c>
      <c r="G236" s="4" t="s">
        <v>10</v>
      </c>
      <c r="H236" s="4" t="s">
        <v>11</v>
      </c>
      <c r="I236" s="96"/>
      <c r="J236" s="96"/>
    </row>
    <row r="237" spans="1:10">
      <c r="A237" s="5" t="s">
        <v>1008</v>
      </c>
      <c r="B237" s="6">
        <v>44954.637008379628</v>
      </c>
      <c r="C237" s="5" t="s">
        <v>109</v>
      </c>
      <c r="D237" s="7"/>
      <c r="E237" s="8"/>
      <c r="F237" s="9">
        <v>128</v>
      </c>
      <c r="I237" s="10" t="s">
        <v>9</v>
      </c>
      <c r="J237" s="5" t="s">
        <v>109</v>
      </c>
    </row>
    <row r="238" spans="1:10">
      <c r="A238" s="5" t="s">
        <v>1008</v>
      </c>
      <c r="B238" s="6">
        <v>44954.637008379628</v>
      </c>
      <c r="C238" s="5" t="s">
        <v>109</v>
      </c>
      <c r="D238" s="7"/>
      <c r="E238" s="8"/>
      <c r="H238" s="9">
        <v>303.62</v>
      </c>
      <c r="I238" s="5" t="s">
        <v>36</v>
      </c>
      <c r="J238" s="5" t="s">
        <v>109</v>
      </c>
    </row>
    <row r="239" spans="1:10">
      <c r="A239" s="11" t="s">
        <v>22</v>
      </c>
      <c r="B239" s="3"/>
      <c r="C239" s="3"/>
      <c r="D239" s="7"/>
      <c r="E239" s="8"/>
      <c r="H239" s="9"/>
      <c r="I239" s="5"/>
      <c r="J239" s="8"/>
    </row>
    <row r="240" spans="1:10" ht="15.75">
      <c r="A240" s="13" t="s">
        <v>23</v>
      </c>
      <c r="B240" s="13" t="s">
        <v>24</v>
      </c>
      <c r="C240" s="13" t="s">
        <v>25</v>
      </c>
      <c r="D240" s="28">
        <v>112673672</v>
      </c>
      <c r="E240" s="14">
        <v>112677136</v>
      </c>
      <c r="H240" s="9"/>
      <c r="I240" s="5"/>
      <c r="J240" s="8"/>
    </row>
    <row r="243" spans="1:10">
      <c r="A243" s="1" t="s">
        <v>0</v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>
      <c r="A244" s="3" t="s">
        <v>1052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95" t="s">
        <v>0</v>
      </c>
      <c r="B245" s="95" t="s">
        <v>2</v>
      </c>
      <c r="C245" s="95" t="s">
        <v>3</v>
      </c>
      <c r="D245" s="95" t="s">
        <v>4</v>
      </c>
      <c r="E245" s="95" t="s">
        <v>5</v>
      </c>
      <c r="F245" s="97" t="s">
        <v>6</v>
      </c>
      <c r="G245" s="98"/>
      <c r="H245" s="99"/>
      <c r="I245" s="95" t="s">
        <v>7</v>
      </c>
      <c r="J245" s="95" t="s">
        <v>8</v>
      </c>
    </row>
    <row r="246" spans="1:10">
      <c r="A246" s="96"/>
      <c r="B246" s="96"/>
      <c r="C246" s="96"/>
      <c r="D246" s="96"/>
      <c r="E246" s="96"/>
      <c r="F246" s="4" t="s">
        <v>9</v>
      </c>
      <c r="G246" s="4" t="s">
        <v>10</v>
      </c>
      <c r="H246" s="4" t="s">
        <v>11</v>
      </c>
      <c r="I246" s="96"/>
      <c r="J246" s="96"/>
    </row>
    <row r="247" spans="1:10">
      <c r="A247" s="5" t="s">
        <v>1065</v>
      </c>
      <c r="B247" s="6">
        <v>44956.836868831022</v>
      </c>
      <c r="C247" s="5" t="s">
        <v>109</v>
      </c>
      <c r="D247" s="7"/>
      <c r="E247" s="8"/>
      <c r="F247" s="9">
        <v>1607.38</v>
      </c>
      <c r="I247" s="10" t="s">
        <v>9</v>
      </c>
      <c r="J247" s="5" t="s">
        <v>109</v>
      </c>
    </row>
    <row r="248" spans="1:10">
      <c r="A248" s="5" t="s">
        <v>1065</v>
      </c>
      <c r="B248" s="6">
        <v>44956.836868831022</v>
      </c>
      <c r="C248" s="5" t="s">
        <v>109</v>
      </c>
      <c r="D248" s="7"/>
      <c r="E248" s="8"/>
      <c r="H248" s="9">
        <v>167</v>
      </c>
      <c r="I248" s="5" t="s">
        <v>36</v>
      </c>
      <c r="J248" s="5" t="s">
        <v>109</v>
      </c>
    </row>
    <row r="249" spans="1:10" ht="15.75">
      <c r="A249" s="11" t="s">
        <v>22</v>
      </c>
      <c r="B249" s="3"/>
      <c r="C249" s="3"/>
      <c r="D249" s="28"/>
      <c r="E249" s="8"/>
      <c r="G249" s="9"/>
      <c r="I249" s="10"/>
      <c r="J249" s="8"/>
    </row>
    <row r="250" spans="1:10" ht="15.75">
      <c r="A250" s="13" t="s">
        <v>23</v>
      </c>
      <c r="B250" s="13" t="s">
        <v>24</v>
      </c>
      <c r="C250" s="13" t="s">
        <v>25</v>
      </c>
      <c r="D250" s="28">
        <v>112691565</v>
      </c>
      <c r="E250" s="14">
        <v>112691876</v>
      </c>
      <c r="G250" s="9"/>
      <c r="I250" s="10"/>
      <c r="J250" s="8"/>
    </row>
    <row r="251" spans="1:10" ht="15.75">
      <c r="D251" s="69">
        <v>112691624</v>
      </c>
      <c r="E251" s="34">
        <v>112691846</v>
      </c>
      <c r="F251" s="35" t="s">
        <v>1126</v>
      </c>
    </row>
    <row r="252" spans="1:10">
      <c r="A252" s="17" t="s">
        <v>1211</v>
      </c>
      <c r="B252" s="17"/>
      <c r="C252" s="17"/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1093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95" t="s">
        <v>0</v>
      </c>
      <c r="B256" s="95" t="s">
        <v>2</v>
      </c>
      <c r="C256" s="95" t="s">
        <v>3</v>
      </c>
      <c r="D256" s="95" t="s">
        <v>4</v>
      </c>
      <c r="E256" s="95" t="s">
        <v>5</v>
      </c>
      <c r="F256" s="97" t="s">
        <v>6</v>
      </c>
      <c r="G256" s="98"/>
      <c r="H256" s="99"/>
      <c r="I256" s="95" t="s">
        <v>7</v>
      </c>
      <c r="J256" s="95" t="s">
        <v>8</v>
      </c>
    </row>
    <row r="257" spans="1:10">
      <c r="A257" s="96"/>
      <c r="B257" s="96"/>
      <c r="C257" s="96"/>
      <c r="D257" s="96"/>
      <c r="E257" s="96"/>
      <c r="F257" s="4" t="s">
        <v>9</v>
      </c>
      <c r="G257" s="4" t="s">
        <v>10</v>
      </c>
      <c r="H257" s="4" t="s">
        <v>11</v>
      </c>
      <c r="I257" s="96"/>
      <c r="J257" s="96"/>
    </row>
    <row r="258" spans="1:10">
      <c r="A258" s="5" t="s">
        <v>1105</v>
      </c>
      <c r="B258" s="6">
        <v>44957.772755370373</v>
      </c>
      <c r="C258" s="5" t="s">
        <v>109</v>
      </c>
      <c r="D258" s="10"/>
      <c r="E258" s="8"/>
      <c r="F258" s="9">
        <v>1577.01</v>
      </c>
      <c r="I258" s="10" t="s">
        <v>9</v>
      </c>
      <c r="J258" s="5" t="s">
        <v>109</v>
      </c>
    </row>
    <row r="259" spans="1:10">
      <c r="A259" s="5" t="s">
        <v>1105</v>
      </c>
      <c r="B259" s="6">
        <v>44957.772755370373</v>
      </c>
      <c r="C259" s="5" t="s">
        <v>109</v>
      </c>
      <c r="D259" s="10"/>
      <c r="E259" s="8"/>
      <c r="H259" s="9">
        <v>16</v>
      </c>
      <c r="I259" s="5" t="s">
        <v>36</v>
      </c>
      <c r="J259" s="5" t="s">
        <v>109</v>
      </c>
    </row>
    <row r="260" spans="1:10">
      <c r="A260" s="11" t="s">
        <v>22</v>
      </c>
      <c r="B260" s="3"/>
      <c r="C260" s="3"/>
      <c r="D260" s="7"/>
      <c r="E260" s="8"/>
      <c r="G260" s="9"/>
      <c r="I260" s="10"/>
      <c r="J260" s="5"/>
    </row>
    <row r="261" spans="1:10" ht="15.75">
      <c r="A261" s="13" t="s">
        <v>23</v>
      </c>
      <c r="B261" s="13" t="s">
        <v>24</v>
      </c>
      <c r="C261" s="13" t="s">
        <v>25</v>
      </c>
      <c r="D261" s="69">
        <v>112692570</v>
      </c>
      <c r="E261" s="14">
        <v>112692827</v>
      </c>
      <c r="G261" s="9"/>
      <c r="I261" s="10"/>
      <c r="J261" s="5"/>
    </row>
    <row r="262" spans="1:10">
      <c r="D262" s="35" t="s">
        <v>641</v>
      </c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1131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95" t="s">
        <v>0</v>
      </c>
      <c r="B266" s="95" t="s">
        <v>2</v>
      </c>
      <c r="C266" s="95" t="s">
        <v>3</v>
      </c>
      <c r="D266" s="95" t="s">
        <v>4</v>
      </c>
      <c r="E266" s="95" t="s">
        <v>5</v>
      </c>
      <c r="F266" s="97" t="s">
        <v>6</v>
      </c>
      <c r="G266" s="98"/>
      <c r="H266" s="99"/>
      <c r="I266" s="95" t="s">
        <v>7</v>
      </c>
      <c r="J266" s="95" t="s">
        <v>8</v>
      </c>
    </row>
    <row r="267" spans="1:10">
      <c r="A267" s="96"/>
      <c r="B267" s="96"/>
      <c r="C267" s="96"/>
      <c r="D267" s="96"/>
      <c r="E267" s="96"/>
      <c r="F267" s="4" t="s">
        <v>9</v>
      </c>
      <c r="G267" s="4" t="s">
        <v>10</v>
      </c>
      <c r="H267" s="4" t="s">
        <v>11</v>
      </c>
      <c r="I267" s="96"/>
      <c r="J267" s="96"/>
    </row>
    <row r="268" spans="1:10">
      <c r="A268" s="5" t="s">
        <v>1139</v>
      </c>
      <c r="B268" s="6">
        <v>44958.821019432871</v>
      </c>
      <c r="C268" s="5" t="s">
        <v>109</v>
      </c>
      <c r="D268" s="7"/>
      <c r="E268" s="8"/>
      <c r="F268" s="9">
        <v>1439.89</v>
      </c>
      <c r="I268" s="10" t="s">
        <v>9</v>
      </c>
      <c r="J268" s="5" t="s">
        <v>109</v>
      </c>
    </row>
    <row r="269" spans="1:10">
      <c r="A269" s="5" t="s">
        <v>1139</v>
      </c>
      <c r="B269" s="6">
        <v>44958.821019432871</v>
      </c>
      <c r="C269" s="5" t="s">
        <v>109</v>
      </c>
      <c r="D269" s="7"/>
      <c r="E269" s="8"/>
      <c r="H269" s="9">
        <v>1811.56</v>
      </c>
      <c r="I269" s="5" t="s">
        <v>36</v>
      </c>
      <c r="J269" s="5" t="s">
        <v>109</v>
      </c>
    </row>
    <row r="270" spans="1:10">
      <c r="A270" s="11" t="s">
        <v>22</v>
      </c>
      <c r="B270" s="3"/>
      <c r="C270" s="3"/>
      <c r="D270" s="7"/>
      <c r="E270" s="8"/>
      <c r="F270" s="77"/>
      <c r="H270" s="9"/>
      <c r="I270" s="10"/>
      <c r="J270" s="8"/>
    </row>
    <row r="271" spans="1:10" ht="15.75">
      <c r="A271" s="13" t="s">
        <v>23</v>
      </c>
      <c r="B271" s="13" t="s">
        <v>24</v>
      </c>
      <c r="C271" s="13" t="s">
        <v>25</v>
      </c>
      <c r="D271" s="69">
        <v>112695136</v>
      </c>
      <c r="E271" s="14">
        <v>112695349</v>
      </c>
      <c r="H271" s="9"/>
      <c r="I271" s="10"/>
      <c r="J271" s="8"/>
    </row>
    <row r="272" spans="1:10">
      <c r="D272" s="35" t="s">
        <v>641</v>
      </c>
    </row>
    <row r="274" spans="1:10">
      <c r="A274" s="1" t="s">
        <v>0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3" t="s">
        <v>1169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95" t="s">
        <v>0</v>
      </c>
      <c r="B276" s="95" t="s">
        <v>2</v>
      </c>
      <c r="C276" s="95" t="s">
        <v>3</v>
      </c>
      <c r="D276" s="95" t="s">
        <v>4</v>
      </c>
      <c r="E276" s="95" t="s">
        <v>5</v>
      </c>
      <c r="F276" s="97" t="s">
        <v>6</v>
      </c>
      <c r="G276" s="98"/>
      <c r="H276" s="99"/>
      <c r="I276" s="95" t="s">
        <v>7</v>
      </c>
      <c r="J276" s="95" t="s">
        <v>8</v>
      </c>
    </row>
    <row r="277" spans="1:10">
      <c r="A277" s="96"/>
      <c r="B277" s="96"/>
      <c r="C277" s="96"/>
      <c r="D277" s="96"/>
      <c r="E277" s="96"/>
      <c r="F277" s="4" t="s">
        <v>9</v>
      </c>
      <c r="G277" s="4" t="s">
        <v>10</v>
      </c>
      <c r="H277" s="4" t="s">
        <v>11</v>
      </c>
      <c r="I277" s="96"/>
      <c r="J277" s="96"/>
    </row>
    <row r="278" spans="1:10">
      <c r="A278" s="5" t="s">
        <v>1181</v>
      </c>
      <c r="B278" s="6">
        <v>44959.772694375002</v>
      </c>
      <c r="C278" s="5" t="s">
        <v>109</v>
      </c>
      <c r="D278" s="7"/>
      <c r="E278" s="8"/>
      <c r="F278" s="9">
        <v>495.87</v>
      </c>
      <c r="I278" s="10" t="s">
        <v>9</v>
      </c>
      <c r="J278" s="5" t="s">
        <v>109</v>
      </c>
    </row>
    <row r="279" spans="1:10">
      <c r="A279" s="5" t="s">
        <v>1181</v>
      </c>
      <c r="B279" s="6">
        <v>44959.772694375002</v>
      </c>
      <c r="C279" s="5" t="s">
        <v>109</v>
      </c>
      <c r="D279" s="7"/>
      <c r="E279" s="8"/>
      <c r="H279" s="9">
        <v>971.47</v>
      </c>
      <c r="I279" s="5" t="s">
        <v>36</v>
      </c>
      <c r="J279" s="5" t="s">
        <v>109</v>
      </c>
    </row>
    <row r="280" spans="1:10">
      <c r="A280" s="11" t="s">
        <v>22</v>
      </c>
      <c r="B280" s="3"/>
      <c r="C280" s="3"/>
      <c r="D280" s="7"/>
      <c r="E280" s="8"/>
      <c r="H280" s="9"/>
      <c r="I280" s="10"/>
      <c r="J280" s="5"/>
    </row>
    <row r="281" spans="1:10" ht="15.75">
      <c r="A281" s="13" t="s">
        <v>23</v>
      </c>
      <c r="B281" s="13" t="s">
        <v>24</v>
      </c>
      <c r="C281" s="13" t="s">
        <v>25</v>
      </c>
      <c r="D281" s="69">
        <v>112728640</v>
      </c>
      <c r="E281" s="14">
        <v>112728973</v>
      </c>
      <c r="H281" s="9"/>
      <c r="I281" s="10"/>
      <c r="J281" s="5"/>
    </row>
    <row r="282" spans="1:10">
      <c r="A282" s="5"/>
      <c r="B282" s="6"/>
      <c r="C282" s="5"/>
      <c r="D282" s="35" t="s">
        <v>641</v>
      </c>
      <c r="E282" s="8"/>
      <c r="H282" s="9"/>
      <c r="I282" s="10"/>
      <c r="J282" s="5"/>
    </row>
    <row r="284" spans="1:10">
      <c r="A284" s="1" t="s">
        <v>0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3" t="s">
        <v>1217</v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95" t="s">
        <v>0</v>
      </c>
      <c r="B286" s="95" t="s">
        <v>2</v>
      </c>
      <c r="C286" s="95" t="s">
        <v>3</v>
      </c>
      <c r="D286" s="95" t="s">
        <v>4</v>
      </c>
      <c r="E286" s="95" t="s">
        <v>5</v>
      </c>
      <c r="F286" s="97" t="s">
        <v>6</v>
      </c>
      <c r="G286" s="98"/>
      <c r="H286" s="99"/>
      <c r="I286" s="95" t="s">
        <v>7</v>
      </c>
      <c r="J286" s="95" t="s">
        <v>8</v>
      </c>
    </row>
    <row r="287" spans="1:10">
      <c r="A287" s="96"/>
      <c r="B287" s="96"/>
      <c r="C287" s="96"/>
      <c r="D287" s="96"/>
      <c r="E287" s="96"/>
      <c r="F287" s="4" t="s">
        <v>9</v>
      </c>
      <c r="G287" s="4" t="s">
        <v>10</v>
      </c>
      <c r="H287" s="4" t="s">
        <v>11</v>
      </c>
      <c r="I287" s="96"/>
      <c r="J287" s="96"/>
    </row>
    <row r="288" spans="1:10">
      <c r="A288" s="5" t="s">
        <v>1238</v>
      </c>
      <c r="B288" s="6">
        <v>44960.799768946759</v>
      </c>
      <c r="C288" s="5" t="s">
        <v>109</v>
      </c>
      <c r="D288" s="7"/>
      <c r="E288" s="8"/>
      <c r="F288" s="9">
        <v>1460.64</v>
      </c>
      <c r="I288" s="10" t="s">
        <v>9</v>
      </c>
      <c r="J288" s="5" t="s">
        <v>109</v>
      </c>
    </row>
    <row r="289" spans="1:10">
      <c r="A289" s="5" t="s">
        <v>1238</v>
      </c>
      <c r="B289" s="6">
        <v>44960.799768946759</v>
      </c>
      <c r="C289" s="5" t="s">
        <v>109</v>
      </c>
      <c r="D289" s="7"/>
      <c r="E289" s="8"/>
      <c r="H289" s="9">
        <v>293.2</v>
      </c>
      <c r="I289" s="5" t="s">
        <v>36</v>
      </c>
      <c r="J289" s="5" t="s">
        <v>109</v>
      </c>
    </row>
    <row r="290" spans="1:10">
      <c r="A290" s="11" t="s">
        <v>22</v>
      </c>
      <c r="B290" s="3"/>
      <c r="C290" s="3"/>
      <c r="D290" s="7"/>
      <c r="E290" s="8"/>
      <c r="H290" s="9"/>
      <c r="I290" s="10"/>
      <c r="J290" s="5"/>
    </row>
    <row r="291" spans="1:10" ht="15.75">
      <c r="A291" s="13" t="s">
        <v>23</v>
      </c>
      <c r="B291" s="13" t="s">
        <v>24</v>
      </c>
      <c r="C291" s="13" t="s">
        <v>25</v>
      </c>
      <c r="D291" s="69">
        <v>112728710</v>
      </c>
      <c r="E291" s="14">
        <v>112728974</v>
      </c>
      <c r="H291" s="9"/>
      <c r="I291" s="10"/>
      <c r="J291" s="5"/>
    </row>
    <row r="292" spans="1:10">
      <c r="A292" s="5"/>
      <c r="B292" s="6"/>
      <c r="C292" s="5"/>
      <c r="D292" s="35" t="s">
        <v>641</v>
      </c>
      <c r="E292" s="8"/>
      <c r="H292" s="9"/>
      <c r="I292" s="10"/>
      <c r="J292" s="5"/>
    </row>
    <row r="293" spans="1:10">
      <c r="A293" s="5"/>
      <c r="B293" s="6"/>
      <c r="C293" s="5"/>
      <c r="D293" s="7"/>
      <c r="E293" s="8"/>
      <c r="H293" s="9"/>
      <c r="I293" s="10"/>
      <c r="J293" s="5"/>
    </row>
    <row r="294" spans="1:10">
      <c r="A294" s="1" t="s">
        <v>0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3" t="s">
        <v>1214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95" t="s">
        <v>0</v>
      </c>
      <c r="B296" s="95" t="s">
        <v>2</v>
      </c>
      <c r="C296" s="95" t="s">
        <v>3</v>
      </c>
      <c r="D296" s="95" t="s">
        <v>4</v>
      </c>
      <c r="E296" s="95" t="s">
        <v>5</v>
      </c>
      <c r="F296" s="97" t="s">
        <v>6</v>
      </c>
      <c r="G296" s="98"/>
      <c r="H296" s="99"/>
      <c r="I296" s="95" t="s">
        <v>7</v>
      </c>
      <c r="J296" s="95" t="s">
        <v>8</v>
      </c>
    </row>
    <row r="297" spans="1:10">
      <c r="A297" s="96"/>
      <c r="B297" s="96"/>
      <c r="C297" s="96"/>
      <c r="D297" s="96"/>
      <c r="E297" s="96"/>
      <c r="F297" s="4" t="s">
        <v>9</v>
      </c>
      <c r="G297" s="4" t="s">
        <v>10</v>
      </c>
      <c r="H297" s="4" t="s">
        <v>11</v>
      </c>
      <c r="I297" s="96"/>
      <c r="J297" s="96"/>
    </row>
    <row r="298" spans="1:10">
      <c r="A298" s="5" t="s">
        <v>1239</v>
      </c>
      <c r="B298" s="6">
        <v>44961.609806701388</v>
      </c>
      <c r="C298" s="5" t="s">
        <v>109</v>
      </c>
      <c r="D298" s="7"/>
      <c r="E298" s="8"/>
      <c r="F298" s="9">
        <v>160.19999999999999</v>
      </c>
      <c r="I298" s="10" t="s">
        <v>9</v>
      </c>
      <c r="J298" s="5" t="s">
        <v>109</v>
      </c>
    </row>
    <row r="299" spans="1:10">
      <c r="A299" s="5" t="s">
        <v>1239</v>
      </c>
      <c r="B299" s="6">
        <v>44961.609806701388</v>
      </c>
      <c r="C299" s="5" t="s">
        <v>109</v>
      </c>
      <c r="D299" s="7"/>
      <c r="E299" s="8"/>
      <c r="H299" s="9">
        <v>2483.87</v>
      </c>
      <c r="I299" s="5" t="s">
        <v>36</v>
      </c>
      <c r="J299" s="5" t="s">
        <v>109</v>
      </c>
    </row>
    <row r="300" spans="1:10">
      <c r="A300" s="11" t="s">
        <v>22</v>
      </c>
      <c r="B300" s="3"/>
      <c r="C300" s="3"/>
      <c r="D300" s="7"/>
      <c r="E300" s="8"/>
      <c r="H300" s="9"/>
      <c r="I300" s="10"/>
      <c r="J300" s="5"/>
    </row>
    <row r="301" spans="1:10" ht="15.75">
      <c r="A301" s="13" t="s">
        <v>23</v>
      </c>
      <c r="B301" s="13" t="s">
        <v>24</v>
      </c>
      <c r="C301" s="13" t="s">
        <v>25</v>
      </c>
      <c r="D301" s="69">
        <v>112728616</v>
      </c>
      <c r="E301" s="14">
        <v>112728975</v>
      </c>
      <c r="H301" s="9"/>
      <c r="I301" s="10"/>
      <c r="J301" s="5"/>
    </row>
    <row r="302" spans="1:10">
      <c r="D302" s="35" t="s">
        <v>641</v>
      </c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3" t="s">
        <v>1283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95" t="s">
        <v>0</v>
      </c>
      <c r="B306" s="95" t="s">
        <v>2</v>
      </c>
      <c r="C306" s="95" t="s">
        <v>3</v>
      </c>
      <c r="D306" s="95" t="s">
        <v>4</v>
      </c>
      <c r="E306" s="95" t="s">
        <v>5</v>
      </c>
      <c r="F306" s="97" t="s">
        <v>6</v>
      </c>
      <c r="G306" s="98"/>
      <c r="H306" s="99"/>
      <c r="I306" s="95" t="s">
        <v>7</v>
      </c>
      <c r="J306" s="95" t="s">
        <v>8</v>
      </c>
    </row>
    <row r="307" spans="1:10">
      <c r="A307" s="96"/>
      <c r="B307" s="96"/>
      <c r="C307" s="96"/>
      <c r="D307" s="96"/>
      <c r="E307" s="96"/>
      <c r="F307" s="4" t="s">
        <v>9</v>
      </c>
      <c r="G307" s="4" t="s">
        <v>10</v>
      </c>
      <c r="H307" s="4" t="s">
        <v>11</v>
      </c>
      <c r="I307" s="96"/>
      <c r="J307" s="96"/>
    </row>
    <row r="308" spans="1:10">
      <c r="A308" s="5" t="s">
        <v>1295</v>
      </c>
      <c r="B308" s="6">
        <v>44963.798382361114</v>
      </c>
      <c r="C308" s="5" t="s">
        <v>109</v>
      </c>
      <c r="D308" s="7"/>
      <c r="E308" s="8"/>
      <c r="F308" s="9">
        <v>1087.44</v>
      </c>
      <c r="I308" s="10" t="s">
        <v>9</v>
      </c>
      <c r="J308" s="5" t="s">
        <v>109</v>
      </c>
    </row>
    <row r="309" spans="1:10">
      <c r="A309" s="5" t="s">
        <v>1295</v>
      </c>
      <c r="B309" s="6">
        <v>44963.798382361114</v>
      </c>
      <c r="C309" s="5" t="s">
        <v>109</v>
      </c>
      <c r="D309" s="7"/>
      <c r="E309" s="8"/>
      <c r="H309" s="9">
        <v>86</v>
      </c>
      <c r="I309" s="5" t="s">
        <v>36</v>
      </c>
      <c r="J309" s="5" t="s">
        <v>109</v>
      </c>
    </row>
    <row r="310" spans="1:10">
      <c r="A310" s="11" t="s">
        <v>22</v>
      </c>
      <c r="B310" s="3"/>
      <c r="C310" s="3"/>
      <c r="D310" s="7"/>
      <c r="E310" s="8"/>
      <c r="H310" s="9"/>
      <c r="I310" s="10"/>
      <c r="J310" s="5"/>
    </row>
    <row r="311" spans="1:10" ht="15.75">
      <c r="A311" s="13" t="s">
        <v>23</v>
      </c>
      <c r="B311" s="13" t="s">
        <v>24</v>
      </c>
      <c r="C311" s="13" t="s">
        <v>25</v>
      </c>
      <c r="D311" s="69">
        <v>112730351</v>
      </c>
      <c r="E311" s="14">
        <v>112730444</v>
      </c>
      <c r="H311" s="9"/>
      <c r="I311" s="10"/>
      <c r="J311" s="5"/>
    </row>
    <row r="312" spans="1:10">
      <c r="D312" s="35" t="s">
        <v>641</v>
      </c>
    </row>
    <row r="314" spans="1:10">
      <c r="A314" s="1" t="s">
        <v>0</v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3" t="s">
        <v>1322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95" t="s">
        <v>0</v>
      </c>
      <c r="B316" s="95" t="s">
        <v>2</v>
      </c>
      <c r="C316" s="95" t="s">
        <v>3</v>
      </c>
      <c r="D316" s="95" t="s">
        <v>4</v>
      </c>
      <c r="E316" s="95" t="s">
        <v>5</v>
      </c>
      <c r="F316" s="97" t="s">
        <v>6</v>
      </c>
      <c r="G316" s="98"/>
      <c r="H316" s="99"/>
      <c r="I316" s="95" t="s">
        <v>7</v>
      </c>
      <c r="J316" s="95" t="s">
        <v>8</v>
      </c>
    </row>
    <row r="317" spans="1:10">
      <c r="A317" s="96"/>
      <c r="B317" s="96"/>
      <c r="C317" s="96"/>
      <c r="D317" s="96"/>
      <c r="E317" s="96"/>
      <c r="F317" s="4" t="s">
        <v>9</v>
      </c>
      <c r="G317" s="4" t="s">
        <v>10</v>
      </c>
      <c r="H317" s="4" t="s">
        <v>11</v>
      </c>
      <c r="I317" s="96"/>
      <c r="J317" s="96"/>
    </row>
    <row r="318" spans="1:10">
      <c r="A318" s="5" t="s">
        <v>1333</v>
      </c>
      <c r="B318" s="6">
        <v>44964.804260868055</v>
      </c>
      <c r="C318" s="5" t="s">
        <v>109</v>
      </c>
      <c r="D318" s="7"/>
      <c r="E318" s="8"/>
      <c r="F318" s="9">
        <v>387.44</v>
      </c>
      <c r="I318" s="10" t="s">
        <v>9</v>
      </c>
      <c r="J318" s="5" t="s">
        <v>109</v>
      </c>
    </row>
    <row r="319" spans="1:10">
      <c r="A319" s="5" t="s">
        <v>1333</v>
      </c>
      <c r="B319" s="6">
        <v>44964.804260868055</v>
      </c>
      <c r="C319" s="5" t="s">
        <v>109</v>
      </c>
      <c r="D319" s="7"/>
      <c r="E319" s="8"/>
      <c r="H319" s="9">
        <v>300.27999999999997</v>
      </c>
      <c r="I319" s="5" t="s">
        <v>36</v>
      </c>
      <c r="J319" s="5" t="s">
        <v>109</v>
      </c>
    </row>
    <row r="320" spans="1:10">
      <c r="A320" s="11" t="s">
        <v>22</v>
      </c>
      <c r="B320" s="3"/>
      <c r="C320" s="3"/>
      <c r="D320" s="7"/>
      <c r="E320" s="8"/>
      <c r="H320" s="9"/>
      <c r="I320" s="10"/>
      <c r="J320" s="5"/>
    </row>
    <row r="321" spans="1:10" ht="15.75">
      <c r="A321" s="13" t="s">
        <v>23</v>
      </c>
      <c r="B321" s="13" t="s">
        <v>24</v>
      </c>
      <c r="C321" s="13" t="s">
        <v>25</v>
      </c>
      <c r="D321" s="69">
        <v>112732204</v>
      </c>
      <c r="E321" s="14">
        <v>112732497</v>
      </c>
      <c r="H321" s="9"/>
      <c r="I321" s="10"/>
      <c r="J321" s="5"/>
    </row>
    <row r="322" spans="1:10">
      <c r="D322" s="35" t="s">
        <v>641</v>
      </c>
    </row>
    <row r="324" spans="1:10">
      <c r="A324" s="1" t="s">
        <v>0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3" t="s">
        <v>1355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95" t="s">
        <v>0</v>
      </c>
      <c r="B326" s="95" t="s">
        <v>2</v>
      </c>
      <c r="C326" s="95" t="s">
        <v>3</v>
      </c>
      <c r="D326" s="95" t="s">
        <v>4</v>
      </c>
      <c r="E326" s="95" t="s">
        <v>5</v>
      </c>
      <c r="F326" s="97" t="s">
        <v>6</v>
      </c>
      <c r="G326" s="98"/>
      <c r="H326" s="99"/>
      <c r="I326" s="95" t="s">
        <v>7</v>
      </c>
      <c r="J326" s="95" t="s">
        <v>8</v>
      </c>
    </row>
    <row r="327" spans="1:10">
      <c r="A327" s="96"/>
      <c r="B327" s="96"/>
      <c r="C327" s="96"/>
      <c r="D327" s="96"/>
      <c r="E327" s="96"/>
      <c r="F327" s="4" t="s">
        <v>9</v>
      </c>
      <c r="G327" s="4" t="s">
        <v>10</v>
      </c>
      <c r="H327" s="4" t="s">
        <v>11</v>
      </c>
      <c r="I327" s="96"/>
      <c r="J327" s="96"/>
    </row>
    <row r="328" spans="1:10">
      <c r="A328" s="5" t="s">
        <v>1367</v>
      </c>
      <c r="B328" s="6">
        <v>44965.807481759257</v>
      </c>
      <c r="C328" s="5" t="s">
        <v>109</v>
      </c>
      <c r="D328" s="7"/>
      <c r="E328" s="8"/>
      <c r="F328" s="9">
        <v>621.79999999999995</v>
      </c>
      <c r="I328" s="10" t="s">
        <v>9</v>
      </c>
      <c r="J328" s="5" t="s">
        <v>109</v>
      </c>
    </row>
    <row r="329" spans="1:10">
      <c r="A329" s="5" t="s">
        <v>1367</v>
      </c>
      <c r="B329" s="6">
        <v>44965.807481759257</v>
      </c>
      <c r="C329" s="5" t="s">
        <v>109</v>
      </c>
      <c r="D329" s="7"/>
      <c r="E329" s="8"/>
      <c r="H329" s="9">
        <v>1087.1400000000001</v>
      </c>
      <c r="I329" s="5" t="s">
        <v>36</v>
      </c>
      <c r="J329" s="5" t="s">
        <v>109</v>
      </c>
    </row>
    <row r="330" spans="1:10">
      <c r="A330" s="5" t="s">
        <v>1367</v>
      </c>
      <c r="B330" s="6">
        <v>44965.807481759257</v>
      </c>
      <c r="C330" s="5" t="s">
        <v>109</v>
      </c>
      <c r="D330" s="7"/>
      <c r="E330" s="8"/>
      <c r="H330" s="9">
        <v>288</v>
      </c>
      <c r="I330" s="10" t="s">
        <v>37</v>
      </c>
      <c r="J330" s="5" t="s">
        <v>109</v>
      </c>
    </row>
    <row r="331" spans="1:10">
      <c r="A331" s="11" t="s">
        <v>22</v>
      </c>
      <c r="B331" s="3"/>
      <c r="C331" s="3"/>
      <c r="D331" s="7"/>
      <c r="E331" s="8"/>
      <c r="F331" s="9"/>
      <c r="I331" s="10"/>
      <c r="J331" s="5"/>
    </row>
    <row r="332" spans="1:10" ht="15.75">
      <c r="A332" s="13" t="s">
        <v>23</v>
      </c>
      <c r="B332" s="13" t="s">
        <v>24</v>
      </c>
      <c r="C332" s="13" t="s">
        <v>25</v>
      </c>
      <c r="D332" s="69">
        <v>112733910</v>
      </c>
      <c r="E332" s="14">
        <v>112734080</v>
      </c>
      <c r="F332" s="9"/>
      <c r="I332" s="10"/>
      <c r="J332" s="5"/>
    </row>
    <row r="333" spans="1:10">
      <c r="D333" s="35" t="s">
        <v>641</v>
      </c>
    </row>
    <row r="335" spans="1:10">
      <c r="A335" s="1" t="s">
        <v>0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3" t="s">
        <v>1394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95" t="s">
        <v>0</v>
      </c>
      <c r="B337" s="95" t="s">
        <v>2</v>
      </c>
      <c r="C337" s="95" t="s">
        <v>3</v>
      </c>
      <c r="D337" s="95" t="s">
        <v>4</v>
      </c>
      <c r="E337" s="95" t="s">
        <v>5</v>
      </c>
      <c r="F337" s="97" t="s">
        <v>6</v>
      </c>
      <c r="G337" s="98"/>
      <c r="H337" s="99"/>
      <c r="I337" s="95" t="s">
        <v>7</v>
      </c>
      <c r="J337" s="95" t="s">
        <v>8</v>
      </c>
    </row>
    <row r="338" spans="1:10">
      <c r="A338" s="96"/>
      <c r="B338" s="96"/>
      <c r="C338" s="96"/>
      <c r="D338" s="96"/>
      <c r="E338" s="96"/>
      <c r="F338" s="4" t="s">
        <v>9</v>
      </c>
      <c r="G338" s="4" t="s">
        <v>10</v>
      </c>
      <c r="H338" s="4" t="s">
        <v>11</v>
      </c>
      <c r="I338" s="96"/>
      <c r="J338" s="96"/>
    </row>
    <row r="339" spans="1:10">
      <c r="A339" s="5" t="s">
        <v>1405</v>
      </c>
      <c r="B339" s="6">
        <v>44966.805928541668</v>
      </c>
      <c r="C339" s="5" t="s">
        <v>109</v>
      </c>
      <c r="D339" s="7"/>
      <c r="E339" s="8"/>
      <c r="F339" s="9">
        <v>751.67</v>
      </c>
      <c r="I339" s="10" t="s">
        <v>9</v>
      </c>
      <c r="J339" s="5" t="s">
        <v>109</v>
      </c>
    </row>
    <row r="340" spans="1:10">
      <c r="A340" s="5" t="s">
        <v>1405</v>
      </c>
      <c r="B340" s="6">
        <v>44966.805928541668</v>
      </c>
      <c r="C340" s="5" t="s">
        <v>109</v>
      </c>
      <c r="D340" s="7"/>
      <c r="E340" s="8"/>
      <c r="H340" s="9">
        <v>725.66</v>
      </c>
      <c r="I340" s="5" t="s">
        <v>36</v>
      </c>
      <c r="J340" s="5" t="s">
        <v>109</v>
      </c>
    </row>
    <row r="341" spans="1:10">
      <c r="A341" s="11" t="s">
        <v>22</v>
      </c>
      <c r="B341" s="3"/>
      <c r="C341" s="3"/>
      <c r="D341" s="7"/>
      <c r="E341" s="8"/>
      <c r="G341" s="9"/>
      <c r="I341" s="10"/>
      <c r="J341" s="8"/>
    </row>
    <row r="342" spans="1:10" ht="15.75">
      <c r="A342" s="13" t="s">
        <v>23</v>
      </c>
      <c r="B342" s="13" t="s">
        <v>24</v>
      </c>
      <c r="C342" s="13" t="s">
        <v>25</v>
      </c>
      <c r="D342" s="28">
        <v>112736283</v>
      </c>
      <c r="E342" s="14">
        <v>112736368</v>
      </c>
      <c r="G342" s="9"/>
      <c r="I342" s="10"/>
      <c r="J342" s="8"/>
    </row>
    <row r="343" spans="1:10">
      <c r="D343" s="26"/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1433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95" t="s">
        <v>0</v>
      </c>
      <c r="B347" s="95" t="s">
        <v>2</v>
      </c>
      <c r="C347" s="95" t="s">
        <v>3</v>
      </c>
      <c r="D347" s="95" t="s">
        <v>4</v>
      </c>
      <c r="E347" s="95" t="s">
        <v>5</v>
      </c>
      <c r="F347" s="97" t="s">
        <v>6</v>
      </c>
      <c r="G347" s="98"/>
      <c r="H347" s="99"/>
      <c r="I347" s="95" t="s">
        <v>7</v>
      </c>
      <c r="J347" s="95" t="s">
        <v>8</v>
      </c>
    </row>
    <row r="348" spans="1:10">
      <c r="A348" s="96"/>
      <c r="B348" s="96"/>
      <c r="C348" s="96"/>
      <c r="D348" s="96"/>
      <c r="E348" s="96"/>
      <c r="F348" s="4" t="s">
        <v>9</v>
      </c>
      <c r="G348" s="4" t="s">
        <v>10</v>
      </c>
      <c r="H348" s="4" t="s">
        <v>11</v>
      </c>
      <c r="I348" s="96"/>
      <c r="J348" s="96"/>
    </row>
    <row r="349" spans="1:10">
      <c r="A349" s="5" t="s">
        <v>1453</v>
      </c>
      <c r="B349" s="6">
        <v>44967.804042291667</v>
      </c>
      <c r="C349" s="5" t="s">
        <v>109</v>
      </c>
      <c r="D349" s="7"/>
      <c r="E349" s="8"/>
      <c r="F349" s="9">
        <v>7321.93</v>
      </c>
      <c r="I349" s="10" t="s">
        <v>9</v>
      </c>
      <c r="J349" s="5" t="s">
        <v>109</v>
      </c>
    </row>
    <row r="350" spans="1:10">
      <c r="A350" s="5" t="s">
        <v>1453</v>
      </c>
      <c r="B350" s="6">
        <v>44967.804042291667</v>
      </c>
      <c r="C350" s="5" t="s">
        <v>109</v>
      </c>
      <c r="D350" s="7"/>
      <c r="E350" s="8"/>
      <c r="H350" s="9">
        <v>122</v>
      </c>
      <c r="I350" s="5" t="s">
        <v>36</v>
      </c>
      <c r="J350" s="5" t="s">
        <v>109</v>
      </c>
    </row>
    <row r="351" spans="1:10">
      <c r="A351" s="11" t="s">
        <v>22</v>
      </c>
      <c r="B351" s="3"/>
      <c r="C351" s="3"/>
      <c r="D351" s="7"/>
      <c r="E351" s="8"/>
      <c r="H351" s="9"/>
      <c r="I351" s="10"/>
      <c r="J351" s="5"/>
    </row>
    <row r="352" spans="1:10" ht="15.75">
      <c r="A352" s="13" t="s">
        <v>23</v>
      </c>
      <c r="B352" s="13" t="s">
        <v>24</v>
      </c>
      <c r="C352" s="13" t="s">
        <v>25</v>
      </c>
      <c r="D352" s="28">
        <v>112736284</v>
      </c>
      <c r="E352" s="14">
        <v>112736369</v>
      </c>
      <c r="H352" s="9"/>
      <c r="I352" s="10"/>
      <c r="J352" s="5"/>
    </row>
    <row r="353" spans="1:10">
      <c r="A353" s="5"/>
      <c r="B353" s="6"/>
      <c r="C353" s="5"/>
      <c r="D353" s="26"/>
      <c r="E353" s="8"/>
      <c r="H353" s="9"/>
      <c r="I353" s="10"/>
      <c r="J353" s="5"/>
    </row>
    <row r="354" spans="1:10">
      <c r="A354" s="5"/>
      <c r="B354" s="6"/>
      <c r="C354" s="5"/>
      <c r="D354" s="7"/>
      <c r="E354" s="8"/>
      <c r="H354" s="9"/>
      <c r="I354" s="10"/>
      <c r="J354" s="5"/>
    </row>
    <row r="355" spans="1:10">
      <c r="A355" s="1" t="s">
        <v>0</v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>
      <c r="A356" s="3" t="s">
        <v>1429</v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95" t="s">
        <v>0</v>
      </c>
      <c r="B357" s="95" t="s">
        <v>2</v>
      </c>
      <c r="C357" s="95" t="s">
        <v>3</v>
      </c>
      <c r="D357" s="95" t="s">
        <v>4</v>
      </c>
      <c r="E357" s="95" t="s">
        <v>5</v>
      </c>
      <c r="F357" s="97" t="s">
        <v>6</v>
      </c>
      <c r="G357" s="98"/>
      <c r="H357" s="99"/>
      <c r="I357" s="95" t="s">
        <v>7</v>
      </c>
      <c r="J357" s="95" t="s">
        <v>8</v>
      </c>
    </row>
    <row r="358" spans="1:10">
      <c r="A358" s="96"/>
      <c r="B358" s="96"/>
      <c r="C358" s="96"/>
      <c r="D358" s="96"/>
      <c r="E358" s="96"/>
      <c r="F358" s="4" t="s">
        <v>9</v>
      </c>
      <c r="G358" s="4" t="s">
        <v>10</v>
      </c>
      <c r="H358" s="4" t="s">
        <v>11</v>
      </c>
      <c r="I358" s="96"/>
      <c r="J358" s="96"/>
    </row>
    <row r="359" spans="1:10">
      <c r="A359" s="5" t="s">
        <v>1454</v>
      </c>
      <c r="B359" s="6">
        <v>44968.628687152777</v>
      </c>
      <c r="C359" s="5" t="s">
        <v>109</v>
      </c>
      <c r="D359" s="7"/>
      <c r="E359" s="8"/>
      <c r="F359" s="9">
        <v>503.74</v>
      </c>
      <c r="I359" s="10" t="s">
        <v>9</v>
      </c>
      <c r="J359" s="5" t="s">
        <v>109</v>
      </c>
    </row>
    <row r="360" spans="1:10">
      <c r="A360" s="5" t="s">
        <v>1454</v>
      </c>
      <c r="B360" s="6">
        <v>44968.628687152777</v>
      </c>
      <c r="C360" s="5" t="s">
        <v>109</v>
      </c>
      <c r="D360" s="7"/>
      <c r="E360" s="8"/>
      <c r="H360" s="9">
        <v>238.5</v>
      </c>
      <c r="I360" s="5" t="s">
        <v>36</v>
      </c>
      <c r="J360" s="5" t="s">
        <v>109</v>
      </c>
    </row>
    <row r="361" spans="1:10">
      <c r="A361" s="11" t="s">
        <v>22</v>
      </c>
      <c r="B361" s="3"/>
      <c r="C361" s="3"/>
      <c r="D361" s="7"/>
      <c r="E361" s="8"/>
      <c r="H361" s="9"/>
      <c r="I361" s="10"/>
      <c r="J361" s="5"/>
    </row>
    <row r="362" spans="1:10" ht="15.75">
      <c r="A362" s="13" t="s">
        <v>23</v>
      </c>
      <c r="B362" s="13" t="s">
        <v>24</v>
      </c>
      <c r="C362" s="13" t="s">
        <v>25</v>
      </c>
      <c r="D362" s="69">
        <v>112743661</v>
      </c>
      <c r="E362" s="14">
        <v>112761118</v>
      </c>
      <c r="H362" s="9"/>
      <c r="I362" s="10"/>
      <c r="J362" s="5"/>
    </row>
    <row r="363" spans="1:10">
      <c r="D363" s="35" t="s">
        <v>641</v>
      </c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1496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95" t="s">
        <v>0</v>
      </c>
      <c r="B367" s="95" t="s">
        <v>2</v>
      </c>
      <c r="C367" s="95" t="s">
        <v>3</v>
      </c>
      <c r="D367" s="95" t="s">
        <v>4</v>
      </c>
      <c r="E367" s="95" t="s">
        <v>5</v>
      </c>
      <c r="F367" s="97" t="s">
        <v>6</v>
      </c>
      <c r="G367" s="98"/>
      <c r="H367" s="99"/>
      <c r="I367" s="95" t="s">
        <v>7</v>
      </c>
      <c r="J367" s="95" t="s">
        <v>8</v>
      </c>
    </row>
    <row r="368" spans="1:10">
      <c r="A368" s="96"/>
      <c r="B368" s="96"/>
      <c r="C368" s="96"/>
      <c r="D368" s="96"/>
      <c r="E368" s="96"/>
      <c r="F368" s="4" t="s">
        <v>9</v>
      </c>
      <c r="G368" s="4" t="s">
        <v>10</v>
      </c>
      <c r="H368" s="4" t="s">
        <v>11</v>
      </c>
      <c r="I368" s="96"/>
      <c r="J368" s="96"/>
    </row>
    <row r="369" spans="1:10">
      <c r="A369" s="5" t="s">
        <v>1508</v>
      </c>
      <c r="B369" s="6">
        <v>44970.833841527776</v>
      </c>
      <c r="C369" s="5" t="s">
        <v>109</v>
      </c>
      <c r="D369" s="7"/>
      <c r="E369" s="8"/>
      <c r="F369" s="9">
        <v>417.07</v>
      </c>
      <c r="I369" s="10" t="s">
        <v>9</v>
      </c>
      <c r="J369" s="5" t="s">
        <v>109</v>
      </c>
    </row>
    <row r="370" spans="1:10">
      <c r="A370" s="5" t="s">
        <v>1508</v>
      </c>
      <c r="B370" s="6">
        <v>44970.833841527776</v>
      </c>
      <c r="C370" s="5" t="s">
        <v>109</v>
      </c>
      <c r="D370" s="7"/>
      <c r="E370" s="8"/>
      <c r="H370" s="9">
        <v>476.92</v>
      </c>
      <c r="I370" s="5" t="s">
        <v>36</v>
      </c>
      <c r="J370" s="5" t="s">
        <v>109</v>
      </c>
    </row>
    <row r="371" spans="1:10">
      <c r="A371" s="11" t="s">
        <v>22</v>
      </c>
      <c r="B371" s="3"/>
      <c r="C371" s="3"/>
      <c r="D371" s="7"/>
      <c r="E371" s="8"/>
      <c r="F371" s="38"/>
      <c r="H371" s="9"/>
      <c r="I371" s="10"/>
      <c r="J371" s="5"/>
    </row>
    <row r="372" spans="1:10" ht="15.75">
      <c r="A372" s="13" t="s">
        <v>23</v>
      </c>
      <c r="B372" s="13" t="s">
        <v>24</v>
      </c>
      <c r="C372" s="13" t="s">
        <v>25</v>
      </c>
      <c r="D372" s="69">
        <v>112774006</v>
      </c>
      <c r="E372" s="14">
        <v>112774133</v>
      </c>
      <c r="H372" s="9"/>
      <c r="I372" s="10"/>
      <c r="J372" s="5"/>
    </row>
    <row r="373" spans="1:10">
      <c r="D373" s="35" t="s">
        <v>641</v>
      </c>
    </row>
    <row r="375" spans="1:10">
      <c r="A375" s="1" t="s">
        <v>0</v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>
      <c r="A376" s="3" t="s">
        <v>1535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95" t="s">
        <v>0</v>
      </c>
      <c r="B377" s="95" t="s">
        <v>2</v>
      </c>
      <c r="C377" s="95" t="s">
        <v>3</v>
      </c>
      <c r="D377" s="95" t="s">
        <v>4</v>
      </c>
      <c r="E377" s="95" t="s">
        <v>5</v>
      </c>
      <c r="F377" s="97" t="s">
        <v>6</v>
      </c>
      <c r="G377" s="98"/>
      <c r="H377" s="99"/>
      <c r="I377" s="95" t="s">
        <v>7</v>
      </c>
      <c r="J377" s="95" t="s">
        <v>8</v>
      </c>
    </row>
    <row r="378" spans="1:10">
      <c r="A378" s="96"/>
      <c r="B378" s="96"/>
      <c r="C378" s="96"/>
      <c r="D378" s="96"/>
      <c r="E378" s="96"/>
      <c r="F378" s="4" t="s">
        <v>9</v>
      </c>
      <c r="G378" s="4" t="s">
        <v>10</v>
      </c>
      <c r="H378" s="4" t="s">
        <v>11</v>
      </c>
      <c r="I378" s="96"/>
      <c r="J378" s="96"/>
    </row>
    <row r="379" spans="1:10">
      <c r="A379" s="5" t="s">
        <v>1546</v>
      </c>
      <c r="B379" s="6">
        <v>44971.804870451386</v>
      </c>
      <c r="C379" s="5" t="s">
        <v>109</v>
      </c>
      <c r="D379" s="7"/>
      <c r="E379" s="8"/>
      <c r="F379" s="9">
        <v>1087.53</v>
      </c>
      <c r="I379" s="10" t="s">
        <v>9</v>
      </c>
      <c r="J379" s="5" t="s">
        <v>109</v>
      </c>
    </row>
    <row r="380" spans="1:10">
      <c r="A380" s="5" t="s">
        <v>1546</v>
      </c>
      <c r="B380" s="6">
        <v>44971.804870451386</v>
      </c>
      <c r="C380" s="5" t="s">
        <v>109</v>
      </c>
      <c r="D380" s="7"/>
      <c r="E380" s="8"/>
      <c r="H380" s="9">
        <v>142.56</v>
      </c>
      <c r="I380" s="5" t="s">
        <v>36</v>
      </c>
      <c r="J380" s="5" t="s">
        <v>109</v>
      </c>
    </row>
    <row r="381" spans="1:10">
      <c r="A381" s="11" t="s">
        <v>22</v>
      </c>
      <c r="B381" s="3"/>
      <c r="C381" s="3"/>
      <c r="D381" s="7"/>
      <c r="E381" s="8"/>
      <c r="H381" s="9"/>
      <c r="I381" s="10"/>
      <c r="J381" s="5"/>
    </row>
    <row r="382" spans="1:10" ht="15.75">
      <c r="A382" s="13" t="s">
        <v>23</v>
      </c>
      <c r="B382" s="13" t="s">
        <v>24</v>
      </c>
      <c r="C382" s="13" t="s">
        <v>25</v>
      </c>
      <c r="D382" s="69">
        <v>112775844</v>
      </c>
      <c r="E382" s="14">
        <v>112782217</v>
      </c>
      <c r="H382" s="9"/>
      <c r="I382" s="10"/>
      <c r="J382" s="5"/>
    </row>
    <row r="383" spans="1:10">
      <c r="D383" s="35" t="s">
        <v>641</v>
      </c>
    </row>
    <row r="385" spans="1:10">
      <c r="A385" s="1" t="s">
        <v>0</v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>
      <c r="A386" s="3" t="s">
        <v>1572</v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95" t="s">
        <v>0</v>
      </c>
      <c r="B387" s="95" t="s">
        <v>2</v>
      </c>
      <c r="C387" s="95" t="s">
        <v>3</v>
      </c>
      <c r="D387" s="95" t="s">
        <v>4</v>
      </c>
      <c r="E387" s="95" t="s">
        <v>5</v>
      </c>
      <c r="F387" s="97" t="s">
        <v>6</v>
      </c>
      <c r="G387" s="98"/>
      <c r="H387" s="99"/>
      <c r="I387" s="95" t="s">
        <v>7</v>
      </c>
      <c r="J387" s="95" t="s">
        <v>8</v>
      </c>
    </row>
    <row r="388" spans="1:10">
      <c r="A388" s="96"/>
      <c r="B388" s="96"/>
      <c r="C388" s="96"/>
      <c r="D388" s="96"/>
      <c r="E388" s="96"/>
      <c r="F388" s="4" t="s">
        <v>9</v>
      </c>
      <c r="G388" s="4" t="s">
        <v>10</v>
      </c>
      <c r="H388" s="4" t="s">
        <v>11</v>
      </c>
      <c r="I388" s="96"/>
      <c r="J388" s="96"/>
    </row>
    <row r="389" spans="1:10">
      <c r="A389" s="5" t="s">
        <v>1584</v>
      </c>
      <c r="B389" s="6">
        <v>44972.801492777777</v>
      </c>
      <c r="C389" s="5" t="s">
        <v>109</v>
      </c>
      <c r="D389" s="7"/>
      <c r="E389" s="8"/>
      <c r="F389" s="9">
        <v>915.82</v>
      </c>
      <c r="I389" s="10" t="s">
        <v>9</v>
      </c>
      <c r="J389" s="5" t="s">
        <v>109</v>
      </c>
    </row>
    <row r="390" spans="1:10">
      <c r="A390" s="5" t="s">
        <v>1584</v>
      </c>
      <c r="B390" s="6">
        <v>44972.801492777777</v>
      </c>
      <c r="C390" s="5" t="s">
        <v>109</v>
      </c>
      <c r="D390" s="7"/>
      <c r="E390" s="8"/>
      <c r="H390" s="9">
        <v>560.77</v>
      </c>
      <c r="I390" s="5" t="s">
        <v>36</v>
      </c>
      <c r="J390" s="5" t="s">
        <v>109</v>
      </c>
    </row>
    <row r="391" spans="1:10">
      <c r="A391" s="11" t="s">
        <v>22</v>
      </c>
      <c r="B391" s="3"/>
      <c r="C391" s="3"/>
      <c r="D391" s="7"/>
      <c r="E391" s="8"/>
      <c r="H391" s="9"/>
      <c r="I391" s="10"/>
      <c r="J391" s="5"/>
    </row>
    <row r="392" spans="1:10" ht="15.75">
      <c r="A392" s="13" t="s">
        <v>23</v>
      </c>
      <c r="B392" s="13" t="s">
        <v>24</v>
      </c>
      <c r="C392" s="13" t="s">
        <v>25</v>
      </c>
      <c r="D392" s="69">
        <v>112790246</v>
      </c>
      <c r="E392" s="14">
        <v>112790540</v>
      </c>
      <c r="H392" s="9"/>
      <c r="I392" s="10"/>
      <c r="J392" s="5"/>
    </row>
    <row r="393" spans="1:10">
      <c r="D393" s="35" t="s">
        <v>641</v>
      </c>
    </row>
    <row r="395" spans="1:10">
      <c r="A395" s="1" t="s">
        <v>0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3" t="s">
        <v>1612</v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95" t="s">
        <v>0</v>
      </c>
      <c r="B397" s="95" t="s">
        <v>2</v>
      </c>
      <c r="C397" s="95" t="s">
        <v>3</v>
      </c>
      <c r="D397" s="95" t="s">
        <v>4</v>
      </c>
      <c r="E397" s="95" t="s">
        <v>5</v>
      </c>
      <c r="F397" s="97" t="s">
        <v>6</v>
      </c>
      <c r="G397" s="98"/>
      <c r="H397" s="99"/>
      <c r="I397" s="95" t="s">
        <v>7</v>
      </c>
      <c r="J397" s="95" t="s">
        <v>8</v>
      </c>
    </row>
    <row r="398" spans="1:10">
      <c r="A398" s="96"/>
      <c r="B398" s="96"/>
      <c r="C398" s="96"/>
      <c r="D398" s="96"/>
      <c r="E398" s="96"/>
      <c r="F398" s="4" t="s">
        <v>9</v>
      </c>
      <c r="G398" s="4" t="s">
        <v>10</v>
      </c>
      <c r="H398" s="4" t="s">
        <v>11</v>
      </c>
      <c r="I398" s="96"/>
      <c r="J398" s="96"/>
    </row>
    <row r="399" spans="1:10">
      <c r="A399" s="5" t="s">
        <v>1626</v>
      </c>
      <c r="B399" s="6">
        <v>44973.814088807871</v>
      </c>
      <c r="C399" s="5" t="s">
        <v>109</v>
      </c>
      <c r="D399" s="7"/>
      <c r="E399" s="8"/>
      <c r="F399" s="9">
        <v>128.22</v>
      </c>
      <c r="I399" s="10" t="s">
        <v>9</v>
      </c>
      <c r="J399" s="5" t="s">
        <v>109</v>
      </c>
    </row>
    <row r="400" spans="1:10">
      <c r="A400" s="5" t="s">
        <v>1626</v>
      </c>
      <c r="B400" s="6">
        <v>44973.814088807871</v>
      </c>
      <c r="C400" s="5" t="s">
        <v>109</v>
      </c>
      <c r="D400" s="7"/>
      <c r="E400" s="8"/>
      <c r="H400" s="9">
        <v>1524.42</v>
      </c>
      <c r="I400" s="5" t="s">
        <v>36</v>
      </c>
      <c r="J400" s="5" t="s">
        <v>109</v>
      </c>
    </row>
    <row r="401" spans="1:10">
      <c r="A401" s="11" t="s">
        <v>22</v>
      </c>
      <c r="B401" s="3"/>
      <c r="C401" s="3"/>
      <c r="D401" s="7"/>
      <c r="E401" s="8"/>
      <c r="H401" s="9"/>
      <c r="I401" s="10"/>
      <c r="J401" s="8"/>
    </row>
    <row r="402" spans="1:10" ht="15.75">
      <c r="A402" s="13" t="s">
        <v>23</v>
      </c>
      <c r="B402" s="13" t="s">
        <v>24</v>
      </c>
      <c r="C402" s="13" t="s">
        <v>25</v>
      </c>
      <c r="D402" s="69">
        <v>112799843</v>
      </c>
      <c r="E402" s="14">
        <v>112799969</v>
      </c>
      <c r="H402" s="9"/>
      <c r="I402" s="10"/>
      <c r="J402" s="8"/>
    </row>
    <row r="403" spans="1:10">
      <c r="D403" s="35" t="s">
        <v>641</v>
      </c>
    </row>
    <row r="405" spans="1:10">
      <c r="A405" s="1" t="s">
        <v>0</v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3" t="s">
        <v>1656</v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95" t="s">
        <v>0</v>
      </c>
      <c r="B407" s="95" t="s">
        <v>2</v>
      </c>
      <c r="C407" s="95" t="s">
        <v>3</v>
      </c>
      <c r="D407" s="95" t="s">
        <v>4</v>
      </c>
      <c r="E407" s="95" t="s">
        <v>5</v>
      </c>
      <c r="F407" s="97" t="s">
        <v>6</v>
      </c>
      <c r="G407" s="98"/>
      <c r="H407" s="99"/>
      <c r="I407" s="95" t="s">
        <v>7</v>
      </c>
      <c r="J407" s="95" t="s">
        <v>8</v>
      </c>
    </row>
    <row r="408" spans="1:10">
      <c r="A408" s="96"/>
      <c r="B408" s="96"/>
      <c r="C408" s="96"/>
      <c r="D408" s="96"/>
      <c r="E408" s="96"/>
      <c r="F408" s="4" t="s">
        <v>9</v>
      </c>
      <c r="G408" s="4" t="s">
        <v>10</v>
      </c>
      <c r="H408" s="4" t="s">
        <v>11</v>
      </c>
      <c r="I408" s="96"/>
      <c r="J408" s="96"/>
    </row>
    <row r="409" spans="1:10">
      <c r="A409" s="5" t="s">
        <v>1678</v>
      </c>
      <c r="B409" s="6">
        <v>44974.864024432871</v>
      </c>
      <c r="C409" s="5" t="s">
        <v>109</v>
      </c>
      <c r="D409" s="7"/>
      <c r="E409" s="8"/>
      <c r="F409" s="9">
        <v>915.2</v>
      </c>
      <c r="I409" s="10" t="s">
        <v>9</v>
      </c>
      <c r="J409" s="5" t="s">
        <v>109</v>
      </c>
    </row>
    <row r="410" spans="1:10">
      <c r="A410" s="5" t="s">
        <v>1678</v>
      </c>
      <c r="B410" s="6">
        <v>44974.864024432871</v>
      </c>
      <c r="C410" s="5" t="s">
        <v>109</v>
      </c>
      <c r="D410" s="7"/>
      <c r="E410" s="8"/>
      <c r="H410" s="9">
        <v>147</v>
      </c>
      <c r="I410" s="5" t="s">
        <v>36</v>
      </c>
      <c r="J410" s="5" t="s">
        <v>109</v>
      </c>
    </row>
    <row r="411" spans="1:10">
      <c r="A411" s="11" t="s">
        <v>22</v>
      </c>
      <c r="B411" s="3"/>
      <c r="C411" s="3"/>
      <c r="D411" s="7"/>
      <c r="E411" s="8"/>
      <c r="G411" s="9"/>
      <c r="I411" s="10"/>
      <c r="J411" s="8"/>
    </row>
    <row r="412" spans="1:10" ht="15.75">
      <c r="A412" s="13" t="s">
        <v>23</v>
      </c>
      <c r="B412" s="13" t="s">
        <v>24</v>
      </c>
      <c r="C412" s="13" t="s">
        <v>25</v>
      </c>
      <c r="D412" s="69">
        <v>112799806</v>
      </c>
      <c r="E412" s="14">
        <v>112799970</v>
      </c>
      <c r="G412" s="9"/>
      <c r="I412" s="10"/>
      <c r="J412" s="8"/>
    </row>
    <row r="413" spans="1:10">
      <c r="A413" s="5"/>
      <c r="B413" s="6"/>
      <c r="C413" s="5"/>
      <c r="D413" s="35" t="s">
        <v>641</v>
      </c>
      <c r="E413" s="8"/>
      <c r="G413" s="9"/>
      <c r="I413" s="10"/>
      <c r="J413" s="8"/>
    </row>
    <row r="414" spans="1:10">
      <c r="A414" s="5"/>
      <c r="B414" s="6"/>
      <c r="C414" s="5"/>
      <c r="D414" s="7"/>
      <c r="E414" s="8"/>
      <c r="G414" s="9"/>
      <c r="I414" s="10"/>
      <c r="J414" s="8"/>
    </row>
    <row r="415" spans="1:10">
      <c r="A415" s="1" t="s">
        <v>0</v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>
      <c r="A416" s="3" t="s">
        <v>1649</v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>
      <c r="A417" s="95" t="s">
        <v>0</v>
      </c>
      <c r="B417" s="95" t="s">
        <v>2</v>
      </c>
      <c r="C417" s="95" t="s">
        <v>3</v>
      </c>
      <c r="D417" s="95" t="s">
        <v>4</v>
      </c>
      <c r="E417" s="95" t="s">
        <v>5</v>
      </c>
      <c r="F417" s="97" t="s">
        <v>6</v>
      </c>
      <c r="G417" s="98"/>
      <c r="H417" s="99"/>
      <c r="I417" s="95" t="s">
        <v>7</v>
      </c>
      <c r="J417" s="95" t="s">
        <v>8</v>
      </c>
    </row>
    <row r="418" spans="1:10">
      <c r="A418" s="96"/>
      <c r="B418" s="96"/>
      <c r="C418" s="96"/>
      <c r="D418" s="96"/>
      <c r="E418" s="96"/>
      <c r="F418" s="4" t="s">
        <v>9</v>
      </c>
      <c r="G418" s="4" t="s">
        <v>10</v>
      </c>
      <c r="H418" s="4" t="s">
        <v>11</v>
      </c>
      <c r="I418" s="96"/>
      <c r="J418" s="96"/>
    </row>
    <row r="419" spans="1:10">
      <c r="A419" s="5" t="s">
        <v>1679</v>
      </c>
      <c r="B419" s="6">
        <v>44975.595916944447</v>
      </c>
      <c r="C419" s="5" t="s">
        <v>109</v>
      </c>
      <c r="D419" s="7"/>
      <c r="E419" s="8"/>
      <c r="F419" s="9">
        <v>435.5</v>
      </c>
      <c r="I419" s="10" t="s">
        <v>9</v>
      </c>
      <c r="J419" s="5" t="s">
        <v>109</v>
      </c>
    </row>
    <row r="420" spans="1:10">
      <c r="A420" s="11" t="s">
        <v>22</v>
      </c>
      <c r="B420" s="3"/>
      <c r="C420" s="3"/>
      <c r="D420" s="7"/>
      <c r="E420" s="8"/>
      <c r="G420" s="9"/>
      <c r="I420" s="10"/>
      <c r="J420" s="8"/>
    </row>
    <row r="421" spans="1:10" ht="15.75">
      <c r="A421" s="13" t="s">
        <v>23</v>
      </c>
      <c r="B421" s="13" t="s">
        <v>24</v>
      </c>
      <c r="C421" s="13" t="s">
        <v>25</v>
      </c>
      <c r="D421" s="69">
        <v>112808157</v>
      </c>
      <c r="E421" s="8"/>
      <c r="G421" s="9"/>
      <c r="I421" s="10"/>
      <c r="J421" s="8"/>
    </row>
    <row r="422" spans="1:10">
      <c r="D422" s="35" t="s">
        <v>641</v>
      </c>
    </row>
    <row r="424" spans="1:10">
      <c r="A424" s="1" t="s">
        <v>0</v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3" t="s">
        <v>1714</v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>
      <c r="A426" s="95" t="s">
        <v>0</v>
      </c>
      <c r="B426" s="95" t="s">
        <v>2</v>
      </c>
      <c r="C426" s="95" t="s">
        <v>3</v>
      </c>
      <c r="D426" s="95" t="s">
        <v>4</v>
      </c>
      <c r="E426" s="95" t="s">
        <v>5</v>
      </c>
      <c r="F426" s="97" t="s">
        <v>6</v>
      </c>
      <c r="G426" s="98"/>
      <c r="H426" s="99"/>
      <c r="I426" s="95" t="s">
        <v>7</v>
      </c>
      <c r="J426" s="95" t="s">
        <v>8</v>
      </c>
    </row>
    <row r="427" spans="1:10">
      <c r="A427" s="96"/>
      <c r="B427" s="96"/>
      <c r="C427" s="96"/>
      <c r="D427" s="96"/>
      <c r="E427" s="96"/>
      <c r="F427" s="4" t="s">
        <v>9</v>
      </c>
      <c r="G427" s="4" t="s">
        <v>10</v>
      </c>
      <c r="H427" s="4" t="s">
        <v>11</v>
      </c>
      <c r="I427" s="96"/>
      <c r="J427" s="96"/>
    </row>
    <row r="428" spans="1:10">
      <c r="A428" s="40" t="s">
        <v>1715</v>
      </c>
      <c r="B428" s="52"/>
      <c r="C428" s="40"/>
      <c r="D428" s="23"/>
      <c r="E428" s="8"/>
      <c r="H428" s="9"/>
      <c r="I428" s="5"/>
      <c r="J428" s="8"/>
    </row>
    <row r="429" spans="1:10">
      <c r="A429" s="11" t="s">
        <v>22</v>
      </c>
      <c r="B429" s="3"/>
      <c r="C429" s="3"/>
      <c r="D429" s="7"/>
      <c r="E429" s="8"/>
      <c r="G429" s="9"/>
      <c r="I429" s="10"/>
      <c r="J429" s="8"/>
    </row>
    <row r="430" spans="1:10">
      <c r="A430" s="13" t="s">
        <v>23</v>
      </c>
      <c r="B430" s="13" t="s">
        <v>24</v>
      </c>
      <c r="C430" s="13" t="s">
        <v>25</v>
      </c>
      <c r="D430" s="7"/>
      <c r="E430" s="8"/>
      <c r="G430" s="9"/>
      <c r="I430" s="10"/>
      <c r="J430" s="8"/>
    </row>
    <row r="432" spans="1:10">
      <c r="A432" s="1" t="s">
        <v>0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3" t="s">
        <v>1716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95" t="s">
        <v>0</v>
      </c>
      <c r="B434" s="95" t="s">
        <v>2</v>
      </c>
      <c r="C434" s="95" t="s">
        <v>3</v>
      </c>
      <c r="D434" s="95" t="s">
        <v>4</v>
      </c>
      <c r="E434" s="95" t="s">
        <v>5</v>
      </c>
      <c r="F434" s="97" t="s">
        <v>6</v>
      </c>
      <c r="G434" s="98"/>
      <c r="H434" s="99"/>
      <c r="I434" s="95" t="s">
        <v>7</v>
      </c>
      <c r="J434" s="95" t="s">
        <v>8</v>
      </c>
    </row>
    <row r="435" spans="1:10">
      <c r="A435" s="96"/>
      <c r="B435" s="96"/>
      <c r="C435" s="96"/>
      <c r="D435" s="96"/>
      <c r="E435" s="96"/>
      <c r="F435" s="4" t="s">
        <v>9</v>
      </c>
      <c r="G435" s="4" t="s">
        <v>10</v>
      </c>
      <c r="H435" s="4" t="s">
        <v>11</v>
      </c>
      <c r="I435" s="96"/>
      <c r="J435" s="96"/>
    </row>
    <row r="436" spans="1:10">
      <c r="A436" s="40" t="s">
        <v>1715</v>
      </c>
      <c r="B436" s="52"/>
      <c r="C436" s="40"/>
      <c r="D436" s="23"/>
      <c r="E436" s="8"/>
      <c r="H436" s="9"/>
      <c r="I436" s="5"/>
      <c r="J436" s="8"/>
    </row>
    <row r="437" spans="1:10">
      <c r="A437" s="11" t="s">
        <v>22</v>
      </c>
      <c r="B437" s="3"/>
      <c r="C437" s="3"/>
      <c r="D437" s="7"/>
      <c r="E437" s="8"/>
      <c r="G437" s="9"/>
      <c r="I437" s="10"/>
      <c r="J437" s="8"/>
    </row>
    <row r="438" spans="1:10">
      <c r="A438" s="13" t="s">
        <v>23</v>
      </c>
      <c r="B438" s="13" t="s">
        <v>24</v>
      </c>
      <c r="C438" s="13" t="s">
        <v>25</v>
      </c>
    </row>
    <row r="441" spans="1:10">
      <c r="A441" s="1" t="s">
        <v>0</v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>
      <c r="A442" s="3" t="s">
        <v>1728</v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>
      <c r="A443" s="95" t="s">
        <v>0</v>
      </c>
      <c r="B443" s="95" t="s">
        <v>2</v>
      </c>
      <c r="C443" s="95" t="s">
        <v>3</v>
      </c>
      <c r="D443" s="95" t="s">
        <v>4</v>
      </c>
      <c r="E443" s="95" t="s">
        <v>5</v>
      </c>
      <c r="F443" s="97" t="s">
        <v>6</v>
      </c>
      <c r="G443" s="98"/>
      <c r="H443" s="99"/>
      <c r="I443" s="95" t="s">
        <v>7</v>
      </c>
      <c r="J443" s="95" t="s">
        <v>8</v>
      </c>
    </row>
    <row r="444" spans="1:10">
      <c r="A444" s="96"/>
      <c r="B444" s="96"/>
      <c r="C444" s="96"/>
      <c r="D444" s="96"/>
      <c r="E444" s="96"/>
      <c r="F444" s="4" t="s">
        <v>9</v>
      </c>
      <c r="G444" s="4" t="s">
        <v>10</v>
      </c>
      <c r="H444" s="4" t="s">
        <v>11</v>
      </c>
      <c r="I444" s="96"/>
      <c r="J444" s="96"/>
    </row>
    <row r="445" spans="1:10">
      <c r="A445" s="5" t="s">
        <v>1745</v>
      </c>
      <c r="B445" s="6">
        <v>44979.817216203701</v>
      </c>
      <c r="C445" s="5" t="s">
        <v>109</v>
      </c>
      <c r="D445" s="7"/>
      <c r="E445" s="8"/>
      <c r="F445" s="9">
        <v>855.54</v>
      </c>
      <c r="I445" s="10" t="s">
        <v>9</v>
      </c>
      <c r="J445" s="5" t="s">
        <v>109</v>
      </c>
    </row>
    <row r="446" spans="1:10">
      <c r="A446" s="5" t="s">
        <v>1745</v>
      </c>
      <c r="B446" s="6">
        <v>44979.817216203701</v>
      </c>
      <c r="C446" s="5" t="s">
        <v>109</v>
      </c>
      <c r="D446" s="7"/>
      <c r="E446" s="8"/>
      <c r="H446" s="9">
        <v>138.52000000000001</v>
      </c>
      <c r="I446" s="5" t="s">
        <v>36</v>
      </c>
      <c r="J446" s="5" t="s">
        <v>109</v>
      </c>
    </row>
    <row r="447" spans="1:10">
      <c r="A447" s="11" t="s">
        <v>22</v>
      </c>
      <c r="B447" s="3"/>
      <c r="C447" s="3"/>
      <c r="D447" s="7"/>
      <c r="E447" s="8"/>
      <c r="H447" s="9"/>
      <c r="I447" s="10"/>
      <c r="J447" s="5"/>
    </row>
    <row r="448" spans="1:10">
      <c r="A448" s="13" t="s">
        <v>23</v>
      </c>
      <c r="B448" s="13" t="s">
        <v>24</v>
      </c>
      <c r="C448" s="13" t="s">
        <v>25</v>
      </c>
      <c r="D448" s="7"/>
      <c r="E448" s="8"/>
      <c r="H448" s="9"/>
      <c r="I448" s="10"/>
      <c r="J448" s="5"/>
    </row>
    <row r="449" spans="1:10">
      <c r="A449" s="5"/>
      <c r="B449" s="6"/>
      <c r="C449" s="5"/>
      <c r="D449" s="7"/>
      <c r="E449" s="8"/>
      <c r="H449" s="9"/>
      <c r="I449" s="10"/>
      <c r="J449" s="5"/>
    </row>
  </sheetData>
  <mergeCells count="368">
    <mergeCell ref="A434:A435"/>
    <mergeCell ref="B434:B435"/>
    <mergeCell ref="C434:C435"/>
    <mergeCell ref="D434:D435"/>
    <mergeCell ref="E434:E435"/>
    <mergeCell ref="F434:H434"/>
    <mergeCell ref="I434:I435"/>
    <mergeCell ref="J434:J435"/>
    <mergeCell ref="I407:I408"/>
    <mergeCell ref="J407:J408"/>
    <mergeCell ref="A407:A408"/>
    <mergeCell ref="B407:B408"/>
    <mergeCell ref="C407:C408"/>
    <mergeCell ref="D407:D408"/>
    <mergeCell ref="E407:E408"/>
    <mergeCell ref="F407:H407"/>
    <mergeCell ref="A426:A427"/>
    <mergeCell ref="B426:B427"/>
    <mergeCell ref="C426:C427"/>
    <mergeCell ref="D426:D427"/>
    <mergeCell ref="E426:E427"/>
    <mergeCell ref="F426:H426"/>
    <mergeCell ref="I426:I427"/>
    <mergeCell ref="J426:J427"/>
    <mergeCell ref="I296:I297"/>
    <mergeCell ref="J296:J297"/>
    <mergeCell ref="A347:A348"/>
    <mergeCell ref="B347:B348"/>
    <mergeCell ref="C347:C348"/>
    <mergeCell ref="D347:D348"/>
    <mergeCell ref="E347:E348"/>
    <mergeCell ref="F347:H347"/>
    <mergeCell ref="A306:A307"/>
    <mergeCell ref="B306:B307"/>
    <mergeCell ref="C306:C307"/>
    <mergeCell ref="D306:D307"/>
    <mergeCell ref="E306:E307"/>
    <mergeCell ref="F306:H306"/>
    <mergeCell ref="I347:I348"/>
    <mergeCell ref="J347:J348"/>
    <mergeCell ref="A286:A287"/>
    <mergeCell ref="B286:B287"/>
    <mergeCell ref="C286:C287"/>
    <mergeCell ref="D286:D287"/>
    <mergeCell ref="E286:E287"/>
    <mergeCell ref="F286:H286"/>
    <mergeCell ref="I337:I338"/>
    <mergeCell ref="J337:J338"/>
    <mergeCell ref="A337:A338"/>
    <mergeCell ref="B337:B338"/>
    <mergeCell ref="C337:C338"/>
    <mergeCell ref="D337:D338"/>
    <mergeCell ref="E337:E338"/>
    <mergeCell ref="F337:H337"/>
    <mergeCell ref="I326:I327"/>
    <mergeCell ref="J326:J327"/>
    <mergeCell ref="A326:A327"/>
    <mergeCell ref="B326:B327"/>
    <mergeCell ref="C326:C327"/>
    <mergeCell ref="D326:D327"/>
    <mergeCell ref="E326:E327"/>
    <mergeCell ref="F326:H326"/>
    <mergeCell ref="I306:I307"/>
    <mergeCell ref="J306:J307"/>
    <mergeCell ref="A256:A257"/>
    <mergeCell ref="B256:B257"/>
    <mergeCell ref="C256:C257"/>
    <mergeCell ref="D256:D257"/>
    <mergeCell ref="E256:E257"/>
    <mergeCell ref="F256:H256"/>
    <mergeCell ref="I256:I257"/>
    <mergeCell ref="J256:J257"/>
    <mergeCell ref="I316:I317"/>
    <mergeCell ref="J316:J317"/>
    <mergeCell ref="A316:A317"/>
    <mergeCell ref="B316:B317"/>
    <mergeCell ref="C316:C317"/>
    <mergeCell ref="D316:D317"/>
    <mergeCell ref="E316:E317"/>
    <mergeCell ref="F316:H316"/>
    <mergeCell ref="I286:I287"/>
    <mergeCell ref="J286:J287"/>
    <mergeCell ref="A296:A297"/>
    <mergeCell ref="B296:B297"/>
    <mergeCell ref="C296:C297"/>
    <mergeCell ref="D296:D297"/>
    <mergeCell ref="E296:E297"/>
    <mergeCell ref="F296:H296"/>
    <mergeCell ref="I235:I236"/>
    <mergeCell ref="J235:J236"/>
    <mergeCell ref="A225:A226"/>
    <mergeCell ref="B225:B226"/>
    <mergeCell ref="C225:C226"/>
    <mergeCell ref="D225:D226"/>
    <mergeCell ref="E225:E226"/>
    <mergeCell ref="F225:H225"/>
    <mergeCell ref="J276:J277"/>
    <mergeCell ref="A276:A277"/>
    <mergeCell ref="B276:B277"/>
    <mergeCell ref="C276:C277"/>
    <mergeCell ref="D276:D277"/>
    <mergeCell ref="E276:E277"/>
    <mergeCell ref="F276:H276"/>
    <mergeCell ref="I276:I277"/>
    <mergeCell ref="I245:I246"/>
    <mergeCell ref="J245:J246"/>
    <mergeCell ref="A245:A246"/>
    <mergeCell ref="B245:B246"/>
    <mergeCell ref="C245:C246"/>
    <mergeCell ref="D245:D246"/>
    <mergeCell ref="E245:E246"/>
    <mergeCell ref="F245:H245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I204:I205"/>
    <mergeCell ref="J204:J205"/>
    <mergeCell ref="A204:A205"/>
    <mergeCell ref="B204:B205"/>
    <mergeCell ref="C204:C205"/>
    <mergeCell ref="D204:D205"/>
    <mergeCell ref="E204:E205"/>
    <mergeCell ref="F204:H204"/>
    <mergeCell ref="I194:I195"/>
    <mergeCell ref="J194:J195"/>
    <mergeCell ref="A194:A195"/>
    <mergeCell ref="B194:B195"/>
    <mergeCell ref="C194:C195"/>
    <mergeCell ref="D194:D195"/>
    <mergeCell ref="E194:E195"/>
    <mergeCell ref="F194:H194"/>
    <mergeCell ref="I166:I167"/>
    <mergeCell ref="J166:J167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6:A167"/>
    <mergeCell ref="B166:B167"/>
    <mergeCell ref="C166:C167"/>
    <mergeCell ref="D166:D167"/>
    <mergeCell ref="E166:E167"/>
    <mergeCell ref="F166:H166"/>
    <mergeCell ref="I89:I90"/>
    <mergeCell ref="J89:J90"/>
    <mergeCell ref="A89:A90"/>
    <mergeCell ref="B89:B90"/>
    <mergeCell ref="C89:C90"/>
    <mergeCell ref="D89:D90"/>
    <mergeCell ref="E89:E90"/>
    <mergeCell ref="F89:H89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F31:H31"/>
    <mergeCell ref="I31:I32"/>
    <mergeCell ref="J31:J32"/>
    <mergeCell ref="A31:A32"/>
    <mergeCell ref="B31:B32"/>
    <mergeCell ref="C31:C32"/>
    <mergeCell ref="D31:D32"/>
    <mergeCell ref="E31:E32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70:I71"/>
    <mergeCell ref="J70:J71"/>
    <mergeCell ref="A70:A71"/>
    <mergeCell ref="B70:B71"/>
    <mergeCell ref="C70:C71"/>
    <mergeCell ref="D70:D71"/>
    <mergeCell ref="E70:E71"/>
    <mergeCell ref="F70:H70"/>
    <mergeCell ref="E79:E80"/>
    <mergeCell ref="F79:H79"/>
    <mergeCell ref="I79:I80"/>
    <mergeCell ref="J79:J80"/>
    <mergeCell ref="A79:A80"/>
    <mergeCell ref="B79:B80"/>
    <mergeCell ref="C79:C80"/>
    <mergeCell ref="D79:D80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09:A110"/>
    <mergeCell ref="B109:B110"/>
    <mergeCell ref="C109:C110"/>
    <mergeCell ref="D109:D110"/>
    <mergeCell ref="E109:E110"/>
    <mergeCell ref="F119:H119"/>
    <mergeCell ref="I119:I120"/>
    <mergeCell ref="J119:J120"/>
    <mergeCell ref="I109:I110"/>
    <mergeCell ref="J109:J110"/>
    <mergeCell ref="F109:H109"/>
    <mergeCell ref="A119:A120"/>
    <mergeCell ref="B119:B120"/>
    <mergeCell ref="C119:C120"/>
    <mergeCell ref="D119:D120"/>
    <mergeCell ref="E119:E120"/>
    <mergeCell ref="I225:I226"/>
    <mergeCell ref="J225:J226"/>
    <mergeCell ref="A235:A236"/>
    <mergeCell ref="B235:B236"/>
    <mergeCell ref="C235:C236"/>
    <mergeCell ref="D235:D236"/>
    <mergeCell ref="E235:E236"/>
    <mergeCell ref="F235:H235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A357:A358"/>
    <mergeCell ref="B357:B358"/>
    <mergeCell ref="C357:C358"/>
    <mergeCell ref="D357:D358"/>
    <mergeCell ref="E357:E358"/>
    <mergeCell ref="F357:H357"/>
    <mergeCell ref="I357:I358"/>
    <mergeCell ref="J357:J358"/>
    <mergeCell ref="A215:A216"/>
    <mergeCell ref="B215:B216"/>
    <mergeCell ref="C215:C216"/>
    <mergeCell ref="D215:D216"/>
    <mergeCell ref="E215:E216"/>
    <mergeCell ref="F215:H215"/>
    <mergeCell ref="I215:I216"/>
    <mergeCell ref="J215:J216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A367:A368"/>
    <mergeCell ref="B367:B368"/>
    <mergeCell ref="C367:C368"/>
    <mergeCell ref="D367:D368"/>
    <mergeCell ref="E367:E368"/>
    <mergeCell ref="F367:H367"/>
    <mergeCell ref="I367:I368"/>
    <mergeCell ref="J367:J368"/>
    <mergeCell ref="I387:I388"/>
    <mergeCell ref="J387:J388"/>
    <mergeCell ref="A387:A388"/>
    <mergeCell ref="B387:B388"/>
    <mergeCell ref="C387:C388"/>
    <mergeCell ref="D387:D388"/>
    <mergeCell ref="E387:E388"/>
    <mergeCell ref="F387:H387"/>
    <mergeCell ref="I377:I378"/>
    <mergeCell ref="J377:J378"/>
    <mergeCell ref="A377:A378"/>
    <mergeCell ref="B377:B378"/>
    <mergeCell ref="C377:C378"/>
    <mergeCell ref="D377:D378"/>
    <mergeCell ref="E377:E378"/>
    <mergeCell ref="F377:H377"/>
    <mergeCell ref="I443:I444"/>
    <mergeCell ref="J443:J444"/>
    <mergeCell ref="A443:A444"/>
    <mergeCell ref="B443:B444"/>
    <mergeCell ref="C443:C444"/>
    <mergeCell ref="D443:D444"/>
    <mergeCell ref="E443:E444"/>
    <mergeCell ref="F443:H443"/>
    <mergeCell ref="I397:I398"/>
    <mergeCell ref="J397:J398"/>
    <mergeCell ref="A397:A398"/>
    <mergeCell ref="B397:B398"/>
    <mergeCell ref="C397:C398"/>
    <mergeCell ref="D397:D398"/>
    <mergeCell ref="E397:E398"/>
    <mergeCell ref="F397:H397"/>
    <mergeCell ref="I417:I418"/>
    <mergeCell ref="J417:J418"/>
    <mergeCell ref="A417:A418"/>
    <mergeCell ref="B417:B418"/>
    <mergeCell ref="C417:C418"/>
    <mergeCell ref="D417:D418"/>
    <mergeCell ref="E417:E418"/>
    <mergeCell ref="F417:H4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A25D-46ED-4507-9C53-9ADF39A5DE9A}">
  <sheetPr>
    <tabColor theme="9"/>
  </sheetPr>
  <dimension ref="A1:J424"/>
  <sheetViews>
    <sheetView topLeftCell="A406" workbookViewId="0">
      <selection activeCell="C418" sqref="C418:C41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5" t="s">
        <v>0</v>
      </c>
      <c r="B3" s="95" t="s">
        <v>2</v>
      </c>
      <c r="C3" s="95" t="s">
        <v>3</v>
      </c>
      <c r="D3" s="95" t="s">
        <v>4</v>
      </c>
      <c r="E3" s="95" t="s">
        <v>5</v>
      </c>
      <c r="F3" s="97" t="s">
        <v>6</v>
      </c>
      <c r="G3" s="98"/>
      <c r="H3" s="99"/>
      <c r="I3" s="95" t="s">
        <v>7</v>
      </c>
      <c r="J3" s="95" t="s">
        <v>8</v>
      </c>
    </row>
    <row r="4" spans="1:10">
      <c r="A4" s="96"/>
      <c r="B4" s="96"/>
      <c r="C4" s="96"/>
      <c r="D4" s="96"/>
      <c r="E4" s="96"/>
      <c r="F4" s="4" t="s">
        <v>9</v>
      </c>
      <c r="G4" s="4" t="s">
        <v>10</v>
      </c>
      <c r="H4" s="4" t="s">
        <v>11</v>
      </c>
      <c r="I4" s="96"/>
      <c r="J4" s="96"/>
    </row>
    <row r="5" spans="1:10">
      <c r="A5" s="5" t="s">
        <v>110</v>
      </c>
      <c r="B5" s="6">
        <v>44926.667956874997</v>
      </c>
      <c r="C5" s="5" t="s">
        <v>111</v>
      </c>
      <c r="D5" s="7"/>
      <c r="E5" s="8"/>
      <c r="F5" s="9">
        <v>591.91999999999996</v>
      </c>
      <c r="I5" s="10" t="s">
        <v>9</v>
      </c>
      <c r="J5" s="5" t="s">
        <v>111</v>
      </c>
    </row>
    <row r="6" spans="1:10">
      <c r="A6" s="5" t="s">
        <v>110</v>
      </c>
      <c r="B6" s="6">
        <v>44926.667956874997</v>
      </c>
      <c r="C6" s="5" t="s">
        <v>111</v>
      </c>
      <c r="D6" s="7"/>
      <c r="E6" s="8"/>
      <c r="H6" s="9">
        <v>162</v>
      </c>
      <c r="I6" s="10" t="s">
        <v>37</v>
      </c>
      <c r="J6" s="5" t="s">
        <v>111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8">
        <v>112517535</v>
      </c>
      <c r="E8" s="14">
        <v>112517731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269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5" t="s">
        <v>0</v>
      </c>
      <c r="B13" s="95" t="s">
        <v>2</v>
      </c>
      <c r="C13" s="95" t="s">
        <v>3</v>
      </c>
      <c r="D13" s="95" t="s">
        <v>4</v>
      </c>
      <c r="E13" s="95" t="s">
        <v>5</v>
      </c>
      <c r="F13" s="97" t="s">
        <v>6</v>
      </c>
      <c r="G13" s="98"/>
      <c r="H13" s="99"/>
      <c r="I13" s="95" t="s">
        <v>7</v>
      </c>
      <c r="J13" s="95" t="s">
        <v>8</v>
      </c>
    </row>
    <row r="14" spans="1:10">
      <c r="A14" s="96"/>
      <c r="B14" s="96"/>
      <c r="C14" s="96"/>
      <c r="D14" s="96"/>
      <c r="E14" s="96"/>
      <c r="F14" s="4" t="s">
        <v>9</v>
      </c>
      <c r="G14" s="4" t="s">
        <v>10</v>
      </c>
      <c r="H14" s="4" t="s">
        <v>11</v>
      </c>
      <c r="I14" s="96"/>
      <c r="J14" s="96"/>
    </row>
    <row r="15" spans="1:10">
      <c r="A15" s="17" t="s">
        <v>270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216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5" t="s">
        <v>0</v>
      </c>
      <c r="B22" s="95" t="s">
        <v>2</v>
      </c>
      <c r="C22" s="95" t="s">
        <v>3</v>
      </c>
      <c r="D22" s="95" t="s">
        <v>4</v>
      </c>
      <c r="E22" s="95" t="s">
        <v>5</v>
      </c>
      <c r="F22" s="97" t="s">
        <v>6</v>
      </c>
      <c r="G22" s="98"/>
      <c r="H22" s="99"/>
      <c r="I22" s="95" t="s">
        <v>7</v>
      </c>
      <c r="J22" s="95" t="s">
        <v>8</v>
      </c>
    </row>
    <row r="23" spans="1:10">
      <c r="A23" s="96"/>
      <c r="B23" s="96"/>
      <c r="C23" s="96"/>
      <c r="D23" s="96"/>
      <c r="E23" s="96"/>
      <c r="F23" s="4" t="s">
        <v>9</v>
      </c>
      <c r="G23" s="4" t="s">
        <v>10</v>
      </c>
      <c r="H23" s="4" t="s">
        <v>11</v>
      </c>
      <c r="I23" s="96"/>
      <c r="J23" s="96"/>
    </row>
    <row r="24" spans="1:10">
      <c r="A24" s="5" t="s">
        <v>246</v>
      </c>
      <c r="B24" s="6">
        <v>44929.792545115743</v>
      </c>
      <c r="C24" s="5" t="s">
        <v>111</v>
      </c>
      <c r="D24" s="7"/>
      <c r="E24" s="8"/>
      <c r="F24" s="9">
        <v>521.80999999999995</v>
      </c>
      <c r="I24" s="10" t="s">
        <v>9</v>
      </c>
      <c r="J24" s="5" t="s">
        <v>111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>
      <c r="A26" s="13" t="s">
        <v>23</v>
      </c>
      <c r="B26" s="13" t="s">
        <v>24</v>
      </c>
      <c r="C26" s="13" t="s">
        <v>25</v>
      </c>
      <c r="D26" s="28">
        <v>112518939</v>
      </c>
      <c r="E26" s="14">
        <v>112519144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271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5" t="s">
        <v>0</v>
      </c>
      <c r="B31" s="95" t="s">
        <v>2</v>
      </c>
      <c r="C31" s="95" t="s">
        <v>3</v>
      </c>
      <c r="D31" s="95" t="s">
        <v>4</v>
      </c>
      <c r="E31" s="95" t="s">
        <v>5</v>
      </c>
      <c r="F31" s="97" t="s">
        <v>6</v>
      </c>
      <c r="G31" s="98"/>
      <c r="H31" s="99"/>
      <c r="I31" s="95" t="s">
        <v>7</v>
      </c>
      <c r="J31" s="95" t="s">
        <v>8</v>
      </c>
    </row>
    <row r="32" spans="1:10">
      <c r="A32" s="96"/>
      <c r="B32" s="96"/>
      <c r="C32" s="96"/>
      <c r="D32" s="96"/>
      <c r="E32" s="96"/>
      <c r="F32" s="4" t="s">
        <v>9</v>
      </c>
      <c r="G32" s="4" t="s">
        <v>10</v>
      </c>
      <c r="H32" s="4" t="s">
        <v>11</v>
      </c>
      <c r="I32" s="96"/>
      <c r="J32" s="96"/>
    </row>
    <row r="33" spans="1:10">
      <c r="A33" s="5" t="s">
        <v>287</v>
      </c>
      <c r="B33" s="6">
        <v>44930.792880995374</v>
      </c>
      <c r="C33" s="5" t="s">
        <v>111</v>
      </c>
      <c r="D33" s="7"/>
      <c r="E33" s="8"/>
      <c r="F33" s="9">
        <v>1507.1</v>
      </c>
      <c r="I33" s="10" t="s">
        <v>9</v>
      </c>
      <c r="J33" s="5" t="s">
        <v>111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>
      <c r="A35" s="13" t="s">
        <v>23</v>
      </c>
      <c r="B35" s="13" t="s">
        <v>24</v>
      </c>
      <c r="C35" s="13" t="s">
        <v>25</v>
      </c>
      <c r="D35" s="28">
        <v>112521190</v>
      </c>
      <c r="E35" s="14">
        <v>112521367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323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95" t="s">
        <v>0</v>
      </c>
      <c r="B40" s="95" t="s">
        <v>2</v>
      </c>
      <c r="C40" s="95" t="s">
        <v>3</v>
      </c>
      <c r="D40" s="95" t="s">
        <v>4</v>
      </c>
      <c r="E40" s="95" t="s">
        <v>5</v>
      </c>
      <c r="F40" s="97" t="s">
        <v>6</v>
      </c>
      <c r="G40" s="98"/>
      <c r="H40" s="99"/>
      <c r="I40" s="95" t="s">
        <v>7</v>
      </c>
      <c r="J40" s="95" t="s">
        <v>8</v>
      </c>
    </row>
    <row r="41" spans="1:10">
      <c r="A41" s="96"/>
      <c r="B41" s="96"/>
      <c r="C41" s="96"/>
      <c r="D41" s="96"/>
      <c r="E41" s="96"/>
      <c r="F41" s="4" t="s">
        <v>9</v>
      </c>
      <c r="G41" s="4" t="s">
        <v>10</v>
      </c>
      <c r="H41" s="4" t="s">
        <v>11</v>
      </c>
      <c r="I41" s="96"/>
      <c r="J41" s="96"/>
    </row>
    <row r="42" spans="1:10">
      <c r="A42" s="5" t="s">
        <v>337</v>
      </c>
      <c r="B42" s="6">
        <v>44931.792593877311</v>
      </c>
      <c r="C42" s="5" t="s">
        <v>111</v>
      </c>
      <c r="D42" s="7"/>
      <c r="E42" s="8"/>
      <c r="F42" s="9">
        <v>536.65</v>
      </c>
      <c r="I42" s="10" t="s">
        <v>9</v>
      </c>
      <c r="J42" s="5" t="s">
        <v>111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28">
        <v>112538592</v>
      </c>
      <c r="E44" s="14">
        <v>112556921</v>
      </c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363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95" t="s">
        <v>0</v>
      </c>
      <c r="B49" s="95" t="s">
        <v>2</v>
      </c>
      <c r="C49" s="95" t="s">
        <v>3</v>
      </c>
      <c r="D49" s="95" t="s">
        <v>4</v>
      </c>
      <c r="E49" s="95" t="s">
        <v>5</v>
      </c>
      <c r="F49" s="97" t="s">
        <v>6</v>
      </c>
      <c r="G49" s="98"/>
      <c r="H49" s="99"/>
      <c r="I49" s="95" t="s">
        <v>7</v>
      </c>
      <c r="J49" s="95" t="s">
        <v>8</v>
      </c>
    </row>
    <row r="50" spans="1:10">
      <c r="A50" s="96"/>
      <c r="B50" s="96"/>
      <c r="C50" s="96"/>
      <c r="D50" s="96"/>
      <c r="E50" s="96"/>
      <c r="F50" s="4" t="s">
        <v>9</v>
      </c>
      <c r="G50" s="4" t="s">
        <v>10</v>
      </c>
      <c r="H50" s="4" t="s">
        <v>11</v>
      </c>
      <c r="I50" s="96"/>
      <c r="J50" s="96"/>
    </row>
    <row r="51" spans="1:10">
      <c r="A51" s="5" t="s">
        <v>390</v>
      </c>
      <c r="B51" s="6">
        <v>44932.793190462966</v>
      </c>
      <c r="C51" s="5" t="s">
        <v>111</v>
      </c>
      <c r="D51" s="7"/>
      <c r="E51" s="8"/>
      <c r="F51" s="9">
        <v>2226.39</v>
      </c>
      <c r="I51" s="10" t="s">
        <v>9</v>
      </c>
      <c r="J51" s="5" t="s">
        <v>111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>
      <c r="A53" s="13" t="s">
        <v>23</v>
      </c>
      <c r="B53" s="13" t="s">
        <v>24</v>
      </c>
      <c r="C53" s="13" t="s">
        <v>25</v>
      </c>
      <c r="D53" s="28">
        <v>112538861</v>
      </c>
      <c r="E53" s="14">
        <v>112556922</v>
      </c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5"/>
      <c r="B55" s="6"/>
      <c r="C55" s="5"/>
      <c r="D55" s="7"/>
      <c r="E55" s="8"/>
      <c r="H55" s="9"/>
      <c r="I55" s="10"/>
      <c r="J55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366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95" t="s">
        <v>0</v>
      </c>
      <c r="B58" s="95" t="s">
        <v>2</v>
      </c>
      <c r="C58" s="95" t="s">
        <v>3</v>
      </c>
      <c r="D58" s="95" t="s">
        <v>4</v>
      </c>
      <c r="E58" s="95" t="s">
        <v>5</v>
      </c>
      <c r="F58" s="97" t="s">
        <v>6</v>
      </c>
      <c r="G58" s="98"/>
      <c r="H58" s="99"/>
      <c r="I58" s="95" t="s">
        <v>7</v>
      </c>
      <c r="J58" s="95" t="s">
        <v>8</v>
      </c>
    </row>
    <row r="59" spans="1:10">
      <c r="A59" s="96"/>
      <c r="B59" s="96"/>
      <c r="C59" s="96"/>
      <c r="D59" s="96"/>
      <c r="E59" s="96"/>
      <c r="F59" s="4" t="s">
        <v>9</v>
      </c>
      <c r="G59" s="4" t="s">
        <v>10</v>
      </c>
      <c r="H59" s="4" t="s">
        <v>11</v>
      </c>
      <c r="I59" s="96"/>
      <c r="J59" s="96"/>
    </row>
    <row r="60" spans="1:10">
      <c r="A60" s="5" t="s">
        <v>391</v>
      </c>
      <c r="B60" s="6">
        <v>44933.585008553244</v>
      </c>
      <c r="C60" s="5" t="s">
        <v>111</v>
      </c>
      <c r="D60" s="7"/>
      <c r="E60" s="8"/>
      <c r="F60" s="9">
        <v>822.14</v>
      </c>
      <c r="I60" s="10" t="s">
        <v>9</v>
      </c>
      <c r="J60" s="5" t="s">
        <v>111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>
      <c r="A62" s="13" t="s">
        <v>23</v>
      </c>
      <c r="B62" s="13" t="s">
        <v>24</v>
      </c>
      <c r="C62" s="13" t="s">
        <v>25</v>
      </c>
      <c r="D62" s="28">
        <v>112563514</v>
      </c>
      <c r="E62" s="14">
        <v>112563583</v>
      </c>
      <c r="H62" s="9"/>
      <c r="I62" s="10"/>
      <c r="J62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433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95" t="s">
        <v>0</v>
      </c>
      <c r="B67" s="95" t="s">
        <v>2</v>
      </c>
      <c r="C67" s="95" t="s">
        <v>3</v>
      </c>
      <c r="D67" s="95" t="s">
        <v>4</v>
      </c>
      <c r="E67" s="95" t="s">
        <v>5</v>
      </c>
      <c r="F67" s="97" t="s">
        <v>6</v>
      </c>
      <c r="G67" s="98"/>
      <c r="H67" s="99"/>
      <c r="I67" s="95" t="s">
        <v>7</v>
      </c>
      <c r="J67" s="95" t="s">
        <v>8</v>
      </c>
    </row>
    <row r="68" spans="1:10">
      <c r="A68" s="96"/>
      <c r="B68" s="96"/>
      <c r="C68" s="96"/>
      <c r="D68" s="96"/>
      <c r="E68" s="96"/>
      <c r="F68" s="4" t="s">
        <v>9</v>
      </c>
      <c r="G68" s="4" t="s">
        <v>10</v>
      </c>
      <c r="H68" s="4" t="s">
        <v>11</v>
      </c>
      <c r="I68" s="96"/>
      <c r="J68" s="96"/>
    </row>
    <row r="69" spans="1:10">
      <c r="A69" s="5" t="s">
        <v>448</v>
      </c>
      <c r="B69" s="6">
        <v>44935.794140682869</v>
      </c>
      <c r="C69" s="5" t="s">
        <v>111</v>
      </c>
      <c r="D69" s="7"/>
      <c r="E69" s="8"/>
      <c r="F69" s="9">
        <v>1133.2</v>
      </c>
      <c r="I69" s="10" t="s">
        <v>9</v>
      </c>
      <c r="J69" s="5" t="s">
        <v>111</v>
      </c>
    </row>
    <row r="70" spans="1:10">
      <c r="A70" s="11" t="s">
        <v>22</v>
      </c>
      <c r="B70" s="3"/>
      <c r="C70" s="3"/>
      <c r="D70" s="7"/>
      <c r="E70" s="8"/>
      <c r="H70" s="9"/>
      <c r="I70" s="10"/>
      <c r="J70" s="5"/>
    </row>
    <row r="71" spans="1:10" ht="15.75">
      <c r="A71" s="13" t="s">
        <v>23</v>
      </c>
      <c r="B71" s="13" t="s">
        <v>24</v>
      </c>
      <c r="C71" s="13" t="s">
        <v>25</v>
      </c>
      <c r="D71" s="28">
        <v>112569696</v>
      </c>
      <c r="E71" s="14">
        <v>112569860</v>
      </c>
      <c r="H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474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95" t="s">
        <v>0</v>
      </c>
      <c r="B76" s="95" t="s">
        <v>2</v>
      </c>
      <c r="C76" s="95" t="s">
        <v>3</v>
      </c>
      <c r="D76" s="95" t="s">
        <v>4</v>
      </c>
      <c r="E76" s="95" t="s">
        <v>5</v>
      </c>
      <c r="F76" s="97" t="s">
        <v>6</v>
      </c>
      <c r="G76" s="98"/>
      <c r="H76" s="99"/>
      <c r="I76" s="95" t="s">
        <v>7</v>
      </c>
      <c r="J76" s="95" t="s">
        <v>8</v>
      </c>
    </row>
    <row r="77" spans="1:10">
      <c r="A77" s="96"/>
      <c r="B77" s="96"/>
      <c r="C77" s="96"/>
      <c r="D77" s="96"/>
      <c r="E77" s="96"/>
      <c r="F77" s="4" t="s">
        <v>9</v>
      </c>
      <c r="G77" s="4" t="s">
        <v>10</v>
      </c>
      <c r="H77" s="4" t="s">
        <v>11</v>
      </c>
      <c r="I77" s="96"/>
      <c r="J77" s="96"/>
    </row>
    <row r="78" spans="1:10">
      <c r="A78" s="5" t="s">
        <v>486</v>
      </c>
      <c r="B78" s="6">
        <v>44936.792580740737</v>
      </c>
      <c r="C78" s="5" t="s">
        <v>111</v>
      </c>
      <c r="D78" s="7"/>
      <c r="E78" s="8"/>
      <c r="F78" s="9">
        <v>194.42</v>
      </c>
      <c r="I78" s="10" t="s">
        <v>9</v>
      </c>
      <c r="J78" s="5" t="s">
        <v>111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>
      <c r="A80" s="13" t="s">
        <v>23</v>
      </c>
      <c r="B80" s="13" t="s">
        <v>24</v>
      </c>
      <c r="C80" s="13" t="s">
        <v>25</v>
      </c>
      <c r="D80" s="28">
        <v>112576465</v>
      </c>
      <c r="E80" s="14">
        <v>112576553</v>
      </c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508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95" t="s">
        <v>0</v>
      </c>
      <c r="B85" s="95" t="s">
        <v>2</v>
      </c>
      <c r="C85" s="95" t="s">
        <v>3</v>
      </c>
      <c r="D85" s="95" t="s">
        <v>4</v>
      </c>
      <c r="E85" s="95" t="s">
        <v>5</v>
      </c>
      <c r="F85" s="97" t="s">
        <v>6</v>
      </c>
      <c r="G85" s="98"/>
      <c r="H85" s="99"/>
      <c r="I85" s="95" t="s">
        <v>7</v>
      </c>
      <c r="J85" s="95" t="s">
        <v>8</v>
      </c>
    </row>
    <row r="86" spans="1:10">
      <c r="A86" s="96"/>
      <c r="B86" s="96"/>
      <c r="C86" s="96"/>
      <c r="D86" s="96"/>
      <c r="E86" s="96"/>
      <c r="F86" s="4" t="s">
        <v>9</v>
      </c>
      <c r="G86" s="4" t="s">
        <v>10</v>
      </c>
      <c r="H86" s="4" t="s">
        <v>11</v>
      </c>
      <c r="I86" s="96"/>
      <c r="J86" s="96"/>
    </row>
    <row r="87" spans="1:10">
      <c r="A87" s="5" t="s">
        <v>522</v>
      </c>
      <c r="B87" s="6">
        <v>44937.793122013885</v>
      </c>
      <c r="C87" s="5" t="s">
        <v>111</v>
      </c>
      <c r="D87" s="7"/>
      <c r="E87" s="8"/>
      <c r="F87" s="9">
        <v>261.8</v>
      </c>
      <c r="I87" s="10" t="s">
        <v>9</v>
      </c>
      <c r="J87" s="5" t="s">
        <v>111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8"/>
    </row>
    <row r="89" spans="1:10" ht="15.75">
      <c r="A89" s="13" t="s">
        <v>23</v>
      </c>
      <c r="B89" s="13" t="s">
        <v>24</v>
      </c>
      <c r="C89" s="13" t="s">
        <v>25</v>
      </c>
      <c r="D89" s="28">
        <v>112583252</v>
      </c>
      <c r="E89" s="14">
        <v>112584172</v>
      </c>
      <c r="H89" s="9"/>
      <c r="I89" s="10"/>
      <c r="J89" s="8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541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95" t="s">
        <v>0</v>
      </c>
      <c r="B94" s="95" t="s">
        <v>2</v>
      </c>
      <c r="C94" s="95" t="s">
        <v>3</v>
      </c>
      <c r="D94" s="95" t="s">
        <v>4</v>
      </c>
      <c r="E94" s="95" t="s">
        <v>5</v>
      </c>
      <c r="F94" s="97" t="s">
        <v>6</v>
      </c>
      <c r="G94" s="98"/>
      <c r="H94" s="99"/>
      <c r="I94" s="95" t="s">
        <v>7</v>
      </c>
      <c r="J94" s="95" t="s">
        <v>8</v>
      </c>
    </row>
    <row r="95" spans="1:10">
      <c r="A95" s="96"/>
      <c r="B95" s="96"/>
      <c r="C95" s="96"/>
      <c r="D95" s="96"/>
      <c r="E95" s="96"/>
      <c r="F95" s="4" t="s">
        <v>9</v>
      </c>
      <c r="G95" s="4" t="s">
        <v>10</v>
      </c>
      <c r="H95" s="4" t="s">
        <v>11</v>
      </c>
      <c r="I95" s="96"/>
      <c r="J95" s="96"/>
    </row>
    <row r="96" spans="1:10">
      <c r="A96" s="5" t="s">
        <v>557</v>
      </c>
      <c r="B96" s="6">
        <v>44938.792445185187</v>
      </c>
      <c r="C96" s="5" t="s">
        <v>111</v>
      </c>
      <c r="D96" s="7"/>
      <c r="E96" s="8"/>
      <c r="F96" s="9">
        <v>341.26</v>
      </c>
      <c r="I96" s="10" t="s">
        <v>9</v>
      </c>
      <c r="J96" s="5" t="s">
        <v>111</v>
      </c>
    </row>
    <row r="97" spans="1:10">
      <c r="A97" s="11" t="s">
        <v>22</v>
      </c>
      <c r="B97" s="3"/>
      <c r="C97" s="3"/>
      <c r="D97" s="7"/>
      <c r="E97" s="8"/>
      <c r="F97" s="9"/>
      <c r="I97" s="10"/>
      <c r="J97" s="8"/>
    </row>
    <row r="98" spans="1:10" ht="15.75">
      <c r="A98" s="13" t="s">
        <v>23</v>
      </c>
      <c r="B98" s="13" t="s">
        <v>24</v>
      </c>
      <c r="C98" s="13" t="s">
        <v>25</v>
      </c>
      <c r="D98" s="28">
        <v>112587032</v>
      </c>
      <c r="E98" s="14">
        <v>112587207</v>
      </c>
      <c r="F98" s="9"/>
      <c r="I98" s="10"/>
      <c r="J98" s="8"/>
    </row>
    <row r="99" spans="1:10">
      <c r="A99" s="5"/>
      <c r="B99" s="6"/>
      <c r="C99" s="5"/>
      <c r="D99" s="7"/>
      <c r="E99" s="8"/>
      <c r="F99" s="9"/>
      <c r="I99" s="10"/>
      <c r="J99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585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95" t="s">
        <v>0</v>
      </c>
      <c r="B103" s="95" t="s">
        <v>2</v>
      </c>
      <c r="C103" s="95" t="s">
        <v>3</v>
      </c>
      <c r="D103" s="95" t="s">
        <v>4</v>
      </c>
      <c r="E103" s="95" t="s">
        <v>5</v>
      </c>
      <c r="F103" s="97" t="s">
        <v>6</v>
      </c>
      <c r="G103" s="98"/>
      <c r="H103" s="99"/>
      <c r="I103" s="95" t="s">
        <v>7</v>
      </c>
      <c r="J103" s="95" t="s">
        <v>8</v>
      </c>
    </row>
    <row r="104" spans="1:10">
      <c r="A104" s="96"/>
      <c r="B104" s="96"/>
      <c r="C104" s="96"/>
      <c r="D104" s="96"/>
      <c r="E104" s="96"/>
      <c r="F104" s="4" t="s">
        <v>9</v>
      </c>
      <c r="G104" s="4" t="s">
        <v>10</v>
      </c>
      <c r="H104" s="4" t="s">
        <v>11</v>
      </c>
      <c r="I104" s="96"/>
      <c r="J104" s="96"/>
    </row>
    <row r="105" spans="1:10">
      <c r="A105" s="5" t="s">
        <v>607</v>
      </c>
      <c r="B105" s="6">
        <v>44939.792812534724</v>
      </c>
      <c r="C105" s="5" t="s">
        <v>111</v>
      </c>
      <c r="D105" s="7"/>
      <c r="E105" s="8"/>
      <c r="F105" s="9">
        <v>521.99</v>
      </c>
      <c r="I105" s="10" t="s">
        <v>9</v>
      </c>
      <c r="J105" s="5" t="s">
        <v>111</v>
      </c>
    </row>
    <row r="106" spans="1:10">
      <c r="A106" s="11" t="s">
        <v>22</v>
      </c>
      <c r="B106" s="3"/>
      <c r="C106" s="3"/>
      <c r="D106" s="7"/>
      <c r="E106" s="8"/>
      <c r="H106" s="9"/>
      <c r="I106" s="5"/>
      <c r="J106" s="8"/>
    </row>
    <row r="107" spans="1:10" ht="15.75">
      <c r="A107" s="13" t="s">
        <v>23</v>
      </c>
      <c r="B107" s="13" t="s">
        <v>24</v>
      </c>
      <c r="C107" s="13" t="s">
        <v>25</v>
      </c>
      <c r="D107" s="28">
        <v>112587036</v>
      </c>
      <c r="E107" s="14">
        <v>112587208</v>
      </c>
      <c r="H107" s="9"/>
      <c r="I107" s="5"/>
      <c r="J107" s="8"/>
    </row>
    <row r="108" spans="1:10">
      <c r="A108" s="5"/>
      <c r="B108" s="6"/>
      <c r="C108" s="5"/>
      <c r="D108" s="7"/>
      <c r="E108" s="8"/>
      <c r="H108" s="9"/>
      <c r="I108" s="5"/>
      <c r="J108" s="8"/>
    </row>
    <row r="109" spans="1:10">
      <c r="A109" s="5"/>
      <c r="B109" s="6"/>
      <c r="C109" s="5"/>
      <c r="D109" s="7"/>
      <c r="E109" s="8"/>
      <c r="H109" s="9"/>
      <c r="I109" s="5"/>
      <c r="J109" s="8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581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95" t="s">
        <v>0</v>
      </c>
      <c r="B112" s="95" t="s">
        <v>2</v>
      </c>
      <c r="C112" s="95" t="s">
        <v>3</v>
      </c>
      <c r="D112" s="95" t="s">
        <v>4</v>
      </c>
      <c r="E112" s="95" t="s">
        <v>5</v>
      </c>
      <c r="F112" s="97" t="s">
        <v>6</v>
      </c>
      <c r="G112" s="98"/>
      <c r="H112" s="99"/>
      <c r="I112" s="95" t="s">
        <v>7</v>
      </c>
      <c r="J112" s="95" t="s">
        <v>8</v>
      </c>
    </row>
    <row r="113" spans="1:10">
      <c r="A113" s="96"/>
      <c r="B113" s="96"/>
      <c r="C113" s="96"/>
      <c r="D113" s="96"/>
      <c r="E113" s="96"/>
      <c r="F113" s="4" t="s">
        <v>9</v>
      </c>
      <c r="G113" s="4" t="s">
        <v>10</v>
      </c>
      <c r="H113" s="4" t="s">
        <v>11</v>
      </c>
      <c r="I113" s="96"/>
      <c r="J113" s="96"/>
    </row>
    <row r="114" spans="1:10">
      <c r="A114" s="5" t="s">
        <v>608</v>
      </c>
      <c r="B114" s="6">
        <v>44940.584188807872</v>
      </c>
      <c r="C114" s="5" t="s">
        <v>111</v>
      </c>
      <c r="D114" s="7"/>
      <c r="E114" s="8"/>
      <c r="F114" s="9">
        <v>938.1</v>
      </c>
      <c r="I114" s="10" t="s">
        <v>9</v>
      </c>
      <c r="J114" s="5" t="s">
        <v>111</v>
      </c>
    </row>
    <row r="115" spans="1:10">
      <c r="A115" s="11" t="s">
        <v>22</v>
      </c>
      <c r="B115" s="3"/>
      <c r="C115" s="3"/>
      <c r="D115" s="7"/>
      <c r="E115" s="8"/>
      <c r="H115" s="9"/>
      <c r="I115" s="5"/>
      <c r="J115" s="8"/>
    </row>
    <row r="116" spans="1:10" ht="15.75">
      <c r="A116" s="13" t="s">
        <v>23</v>
      </c>
      <c r="B116" s="13" t="s">
        <v>24</v>
      </c>
      <c r="C116" s="13" t="s">
        <v>25</v>
      </c>
      <c r="D116" s="28">
        <v>112598908</v>
      </c>
      <c r="E116" s="14">
        <v>112603472</v>
      </c>
      <c r="H116" s="9"/>
      <c r="I116" s="5"/>
      <c r="J116" s="8"/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647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95" t="s">
        <v>0</v>
      </c>
      <c r="B121" s="95" t="s">
        <v>2</v>
      </c>
      <c r="C121" s="95" t="s">
        <v>3</v>
      </c>
      <c r="D121" s="95" t="s">
        <v>4</v>
      </c>
      <c r="E121" s="95" t="s">
        <v>5</v>
      </c>
      <c r="F121" s="97" t="s">
        <v>6</v>
      </c>
      <c r="G121" s="98"/>
      <c r="H121" s="99"/>
      <c r="I121" s="95" t="s">
        <v>7</v>
      </c>
      <c r="J121" s="95" t="s">
        <v>8</v>
      </c>
    </row>
    <row r="122" spans="1:10">
      <c r="A122" s="96"/>
      <c r="B122" s="96"/>
      <c r="C122" s="96"/>
      <c r="D122" s="96"/>
      <c r="E122" s="96"/>
      <c r="F122" s="4" t="s">
        <v>9</v>
      </c>
      <c r="G122" s="4" t="s">
        <v>10</v>
      </c>
      <c r="H122" s="4" t="s">
        <v>11</v>
      </c>
      <c r="I122" s="96"/>
      <c r="J122" s="96"/>
    </row>
    <row r="123" spans="1:10">
      <c r="A123" s="5" t="s">
        <v>659</v>
      </c>
      <c r="B123" s="6">
        <v>44942.793131273145</v>
      </c>
      <c r="C123" s="5" t="s">
        <v>111</v>
      </c>
      <c r="D123" s="7"/>
      <c r="E123" s="8"/>
      <c r="F123" s="9">
        <v>893.79</v>
      </c>
      <c r="I123" s="10" t="s">
        <v>9</v>
      </c>
      <c r="J123" s="5" t="s">
        <v>111</v>
      </c>
    </row>
    <row r="124" spans="1:10">
      <c r="A124" s="5" t="s">
        <v>659</v>
      </c>
      <c r="B124" s="6">
        <v>44942.793131273145</v>
      </c>
      <c r="C124" s="5" t="s">
        <v>111</v>
      </c>
      <c r="D124" s="7"/>
      <c r="E124" s="8"/>
      <c r="H124" s="9">
        <v>40</v>
      </c>
      <c r="I124" s="10" t="s">
        <v>37</v>
      </c>
      <c r="J124" s="5" t="s">
        <v>111</v>
      </c>
    </row>
    <row r="125" spans="1:10">
      <c r="A125" s="11" t="s">
        <v>22</v>
      </c>
      <c r="B125" s="3"/>
      <c r="C125" s="3"/>
      <c r="D125" s="7"/>
      <c r="E125" s="8"/>
      <c r="H125" s="9"/>
      <c r="I125" s="10"/>
      <c r="J125" s="5"/>
    </row>
    <row r="126" spans="1:10" ht="15.75">
      <c r="A126" s="13" t="s">
        <v>23</v>
      </c>
      <c r="B126" s="13" t="s">
        <v>24</v>
      </c>
      <c r="C126" s="13" t="s">
        <v>25</v>
      </c>
      <c r="D126" s="28">
        <v>112609976</v>
      </c>
      <c r="E126" s="14">
        <v>112610139</v>
      </c>
      <c r="H126" s="9"/>
      <c r="I126" s="10"/>
      <c r="J126" s="5"/>
    </row>
    <row r="129" spans="1:10">
      <c r="A129" s="1" t="s">
        <v>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3" t="s">
        <v>687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95" t="s">
        <v>0</v>
      </c>
      <c r="B131" s="95" t="s">
        <v>2</v>
      </c>
      <c r="C131" s="95" t="s">
        <v>3</v>
      </c>
      <c r="D131" s="95" t="s">
        <v>4</v>
      </c>
      <c r="E131" s="95" t="s">
        <v>5</v>
      </c>
      <c r="F131" s="97" t="s">
        <v>6</v>
      </c>
      <c r="G131" s="98"/>
      <c r="H131" s="99"/>
      <c r="I131" s="95" t="s">
        <v>7</v>
      </c>
      <c r="J131" s="95" t="s">
        <v>8</v>
      </c>
    </row>
    <row r="132" spans="1:10">
      <c r="A132" s="96"/>
      <c r="B132" s="96"/>
      <c r="C132" s="96"/>
      <c r="D132" s="96"/>
      <c r="E132" s="96"/>
      <c r="F132" s="4" t="s">
        <v>9</v>
      </c>
      <c r="G132" s="4" t="s">
        <v>10</v>
      </c>
      <c r="H132" s="4" t="s">
        <v>11</v>
      </c>
      <c r="I132" s="96"/>
      <c r="J132" s="96"/>
    </row>
    <row r="133" spans="1:10">
      <c r="A133" s="5" t="s">
        <v>700</v>
      </c>
      <c r="B133" s="6">
        <v>44943.860765219906</v>
      </c>
      <c r="C133" s="5" t="s">
        <v>111</v>
      </c>
      <c r="D133" s="7"/>
      <c r="E133" s="8"/>
      <c r="F133" s="9">
        <v>1281.5999999999999</v>
      </c>
      <c r="I133" s="10" t="s">
        <v>9</v>
      </c>
      <c r="J133" s="5" t="s">
        <v>111</v>
      </c>
    </row>
    <row r="134" spans="1:10">
      <c r="A134" s="11" t="s">
        <v>22</v>
      </c>
      <c r="B134" s="3"/>
      <c r="C134" s="3"/>
      <c r="D134" s="7"/>
      <c r="E134" s="8"/>
      <c r="G134" s="9"/>
      <c r="I134" s="10"/>
      <c r="J134" s="5"/>
    </row>
    <row r="135" spans="1:10" ht="15.75">
      <c r="A135" s="13" t="s">
        <v>23</v>
      </c>
      <c r="B135" s="13" t="s">
        <v>24</v>
      </c>
      <c r="C135" s="13" t="s">
        <v>25</v>
      </c>
      <c r="D135" s="28">
        <v>112617139</v>
      </c>
      <c r="E135" s="14">
        <v>112617423</v>
      </c>
      <c r="G135" s="9"/>
      <c r="I135" s="10"/>
      <c r="J135" s="5"/>
    </row>
    <row r="138" spans="1:10">
      <c r="A138" s="1" t="s">
        <v>0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3" t="s">
        <v>725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95" t="s">
        <v>0</v>
      </c>
      <c r="B140" s="95" t="s">
        <v>2</v>
      </c>
      <c r="C140" s="95" t="s">
        <v>3</v>
      </c>
      <c r="D140" s="95" t="s">
        <v>4</v>
      </c>
      <c r="E140" s="95" t="s">
        <v>5</v>
      </c>
      <c r="F140" s="97" t="s">
        <v>6</v>
      </c>
      <c r="G140" s="98"/>
      <c r="H140" s="99"/>
      <c r="I140" s="95" t="s">
        <v>7</v>
      </c>
      <c r="J140" s="95" t="s">
        <v>8</v>
      </c>
    </row>
    <row r="141" spans="1:10">
      <c r="A141" s="96"/>
      <c r="B141" s="96"/>
      <c r="C141" s="96"/>
      <c r="D141" s="96"/>
      <c r="E141" s="96"/>
      <c r="F141" s="4" t="s">
        <v>9</v>
      </c>
      <c r="G141" s="4" t="s">
        <v>10</v>
      </c>
      <c r="H141" s="4" t="s">
        <v>11</v>
      </c>
      <c r="I141" s="96"/>
      <c r="J141" s="96"/>
    </row>
    <row r="142" spans="1:10">
      <c r="A142" s="5" t="s">
        <v>737</v>
      </c>
      <c r="B142" s="6">
        <v>44944.805850729164</v>
      </c>
      <c r="C142" s="5" t="s">
        <v>111</v>
      </c>
      <c r="D142" s="7"/>
      <c r="E142" s="8"/>
      <c r="F142" s="9">
        <v>1003.84</v>
      </c>
      <c r="I142" s="10" t="s">
        <v>9</v>
      </c>
      <c r="J142" s="5" t="s">
        <v>111</v>
      </c>
    </row>
    <row r="143" spans="1:10">
      <c r="A143" s="11" t="s">
        <v>22</v>
      </c>
      <c r="B143" s="3"/>
      <c r="C143" s="3"/>
      <c r="D143" s="7"/>
      <c r="E143" s="8"/>
      <c r="F143" s="9"/>
      <c r="I143" s="10"/>
      <c r="J143" s="5"/>
    </row>
    <row r="144" spans="1:10" ht="15.75">
      <c r="A144" s="13" t="s">
        <v>23</v>
      </c>
      <c r="B144" s="13" t="s">
        <v>24</v>
      </c>
      <c r="C144" s="13" t="s">
        <v>25</v>
      </c>
      <c r="D144" s="59">
        <v>112624911</v>
      </c>
      <c r="E144" s="14">
        <v>112625144</v>
      </c>
      <c r="F144" s="9"/>
      <c r="I144" s="10"/>
      <c r="J144" s="5"/>
    </row>
    <row r="145" spans="1:10">
      <c r="A145" s="5"/>
      <c r="B145" s="6"/>
      <c r="C145" s="5"/>
      <c r="D145" s="62" t="s">
        <v>641</v>
      </c>
      <c r="E145" s="8"/>
      <c r="F145" s="9"/>
      <c r="I145" s="10"/>
      <c r="J145" s="5"/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769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95" t="s">
        <v>0</v>
      </c>
      <c r="B149" s="95" t="s">
        <v>2</v>
      </c>
      <c r="C149" s="95" t="s">
        <v>3</v>
      </c>
      <c r="D149" s="95" t="s">
        <v>4</v>
      </c>
      <c r="E149" s="95" t="s">
        <v>5</v>
      </c>
      <c r="F149" s="97" t="s">
        <v>6</v>
      </c>
      <c r="G149" s="98"/>
      <c r="H149" s="99"/>
      <c r="I149" s="95" t="s">
        <v>7</v>
      </c>
      <c r="J149" s="95" t="s">
        <v>8</v>
      </c>
    </row>
    <row r="150" spans="1:10">
      <c r="A150" s="96"/>
      <c r="B150" s="96"/>
      <c r="C150" s="96"/>
      <c r="D150" s="96"/>
      <c r="E150" s="96"/>
      <c r="F150" s="4" t="s">
        <v>9</v>
      </c>
      <c r="G150" s="4" t="s">
        <v>10</v>
      </c>
      <c r="H150" s="4" t="s">
        <v>11</v>
      </c>
      <c r="I150" s="96"/>
      <c r="J150" s="96"/>
    </row>
    <row r="151" spans="1:10">
      <c r="A151" s="5" t="s">
        <v>781</v>
      </c>
      <c r="B151" s="6">
        <v>44945.792916516206</v>
      </c>
      <c r="C151" s="5" t="s">
        <v>111</v>
      </c>
      <c r="D151" s="7"/>
      <c r="E151" s="8"/>
      <c r="F151" s="9">
        <v>946.98</v>
      </c>
      <c r="I151" s="10" t="s">
        <v>9</v>
      </c>
      <c r="J151" s="5" t="s">
        <v>111</v>
      </c>
    </row>
    <row r="152" spans="1:10">
      <c r="A152" s="11" t="s">
        <v>22</v>
      </c>
      <c r="B152" s="3"/>
      <c r="C152" s="3"/>
      <c r="D152" s="7"/>
      <c r="E152" s="8"/>
      <c r="H152" s="9"/>
      <c r="I152" s="10"/>
      <c r="J152" s="5"/>
    </row>
    <row r="153" spans="1:10" ht="15.75">
      <c r="A153" s="13" t="s">
        <v>23</v>
      </c>
      <c r="B153" s="13" t="s">
        <v>24</v>
      </c>
      <c r="C153" s="13" t="s">
        <v>25</v>
      </c>
      <c r="D153" s="59">
        <v>112626653</v>
      </c>
      <c r="E153" s="14">
        <v>112636302</v>
      </c>
      <c r="H153" s="9"/>
      <c r="I153" s="10"/>
      <c r="J153" s="5"/>
    </row>
    <row r="154" spans="1:10">
      <c r="D154" s="62" t="s">
        <v>641</v>
      </c>
    </row>
    <row r="156" spans="1:10">
      <c r="A156" s="1" t="s">
        <v>0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3" t="s">
        <v>806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95" t="s">
        <v>0</v>
      </c>
      <c r="B158" s="95" t="s">
        <v>2</v>
      </c>
      <c r="C158" s="95" t="s">
        <v>3</v>
      </c>
      <c r="D158" s="95" t="s">
        <v>4</v>
      </c>
      <c r="E158" s="95" t="s">
        <v>5</v>
      </c>
      <c r="F158" s="97" t="s">
        <v>6</v>
      </c>
      <c r="G158" s="98"/>
      <c r="H158" s="99"/>
      <c r="I158" s="95" t="s">
        <v>7</v>
      </c>
      <c r="J158" s="95" t="s">
        <v>8</v>
      </c>
    </row>
    <row r="159" spans="1:10">
      <c r="A159" s="96"/>
      <c r="B159" s="96"/>
      <c r="C159" s="96"/>
      <c r="D159" s="96"/>
      <c r="E159" s="96"/>
      <c r="F159" s="4" t="s">
        <v>9</v>
      </c>
      <c r="G159" s="4" t="s">
        <v>10</v>
      </c>
      <c r="H159" s="4" t="s">
        <v>11</v>
      </c>
      <c r="I159" s="96"/>
      <c r="J159" s="96"/>
    </row>
    <row r="160" spans="1:10">
      <c r="A160" s="5" t="s">
        <v>828</v>
      </c>
      <c r="B160" s="6">
        <v>44946.793317731484</v>
      </c>
      <c r="C160" s="5" t="s">
        <v>111</v>
      </c>
      <c r="D160" s="7"/>
      <c r="E160" s="8"/>
      <c r="F160" s="9">
        <v>550.64</v>
      </c>
      <c r="I160" s="10" t="s">
        <v>9</v>
      </c>
      <c r="J160" s="5" t="s">
        <v>111</v>
      </c>
    </row>
    <row r="161" spans="1:10">
      <c r="A161" s="5" t="s">
        <v>828</v>
      </c>
      <c r="B161" s="6">
        <v>44946.793317731484</v>
      </c>
      <c r="C161" s="5" t="s">
        <v>111</v>
      </c>
      <c r="D161" s="7"/>
      <c r="E161" s="8"/>
      <c r="H161" s="9">
        <v>361.31</v>
      </c>
      <c r="I161" s="10" t="s">
        <v>37</v>
      </c>
      <c r="J161" s="5" t="s">
        <v>111</v>
      </c>
    </row>
    <row r="162" spans="1:10">
      <c r="A162" s="11" t="s">
        <v>22</v>
      </c>
      <c r="B162" s="3"/>
      <c r="C162" s="3"/>
      <c r="D162" s="10"/>
      <c r="E162" s="8"/>
      <c r="H162" s="9"/>
      <c r="I162" s="10"/>
      <c r="J162" s="5"/>
    </row>
    <row r="163" spans="1:10" ht="15.75">
      <c r="A163" s="13" t="s">
        <v>23</v>
      </c>
      <c r="B163" s="13" t="s">
        <v>24</v>
      </c>
      <c r="C163" s="13" t="s">
        <v>25</v>
      </c>
      <c r="D163" s="28">
        <v>112628284</v>
      </c>
      <c r="E163" s="14">
        <v>112636304</v>
      </c>
      <c r="H163" s="9"/>
      <c r="I163" s="10"/>
      <c r="J163" s="5"/>
    </row>
    <row r="164" spans="1:10">
      <c r="A164" s="5"/>
      <c r="B164" s="6"/>
      <c r="C164" s="5"/>
      <c r="D164" s="7"/>
      <c r="E164" s="8"/>
      <c r="H164" s="9"/>
      <c r="I164" s="10"/>
      <c r="J164" s="5"/>
    </row>
    <row r="165" spans="1:10">
      <c r="A165" s="5"/>
      <c r="B165" s="6"/>
      <c r="C165" s="5"/>
      <c r="D165" s="7"/>
      <c r="E165" s="8"/>
      <c r="H165" s="9"/>
      <c r="I165" s="10"/>
      <c r="J165" s="5"/>
    </row>
    <row r="166" spans="1:10">
      <c r="A166" s="1" t="s">
        <v>0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3" t="s">
        <v>802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95" t="s">
        <v>0</v>
      </c>
      <c r="B168" s="95" t="s">
        <v>2</v>
      </c>
      <c r="C168" s="95" t="s">
        <v>3</v>
      </c>
      <c r="D168" s="95" t="s">
        <v>4</v>
      </c>
      <c r="E168" s="95" t="s">
        <v>5</v>
      </c>
      <c r="F168" s="97" t="s">
        <v>6</v>
      </c>
      <c r="G168" s="98"/>
      <c r="H168" s="99"/>
      <c r="I168" s="95" t="s">
        <v>7</v>
      </c>
      <c r="J168" s="95" t="s">
        <v>8</v>
      </c>
    </row>
    <row r="169" spans="1:10">
      <c r="A169" s="96"/>
      <c r="B169" s="96"/>
      <c r="C169" s="96"/>
      <c r="D169" s="96"/>
      <c r="E169" s="96"/>
      <c r="F169" s="4" t="s">
        <v>9</v>
      </c>
      <c r="G169" s="4" t="s">
        <v>10</v>
      </c>
      <c r="H169" s="4" t="s">
        <v>11</v>
      </c>
      <c r="I169" s="96"/>
      <c r="J169" s="96"/>
    </row>
    <row r="170" spans="1:10">
      <c r="A170" s="5" t="s">
        <v>829</v>
      </c>
      <c r="B170" s="6">
        <v>44947.584556770831</v>
      </c>
      <c r="C170" s="5" t="s">
        <v>111</v>
      </c>
      <c r="D170" s="7"/>
      <c r="E170" s="8"/>
      <c r="F170" s="9">
        <v>134</v>
      </c>
      <c r="I170" s="10" t="s">
        <v>9</v>
      </c>
      <c r="J170" s="5" t="s">
        <v>111</v>
      </c>
    </row>
    <row r="171" spans="1:10">
      <c r="A171" s="11" t="s">
        <v>22</v>
      </c>
      <c r="B171" s="3"/>
      <c r="C171" s="3"/>
      <c r="D171" s="10"/>
      <c r="E171" s="8"/>
      <c r="H171" s="9"/>
      <c r="I171" s="10"/>
      <c r="J171" s="5"/>
    </row>
    <row r="172" spans="1:10" ht="15.75">
      <c r="A172" s="13" t="s">
        <v>23</v>
      </c>
      <c r="B172" s="13" t="s">
        <v>24</v>
      </c>
      <c r="C172" s="13" t="s">
        <v>25</v>
      </c>
      <c r="D172" s="69">
        <v>112644377</v>
      </c>
      <c r="E172" s="14">
        <v>112644431</v>
      </c>
      <c r="H172" s="9"/>
      <c r="I172" s="10"/>
      <c r="J172" s="5"/>
    </row>
    <row r="173" spans="1:10">
      <c r="D173" s="35" t="s">
        <v>641</v>
      </c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940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95" t="s">
        <v>0</v>
      </c>
      <c r="B177" s="95" t="s">
        <v>2</v>
      </c>
      <c r="C177" s="95" t="s">
        <v>3</v>
      </c>
      <c r="D177" s="95" t="s">
        <v>4</v>
      </c>
      <c r="E177" s="95" t="s">
        <v>5</v>
      </c>
      <c r="F177" s="97" t="s">
        <v>6</v>
      </c>
      <c r="G177" s="98"/>
      <c r="H177" s="99"/>
      <c r="I177" s="95" t="s">
        <v>7</v>
      </c>
      <c r="J177" s="95" t="s">
        <v>8</v>
      </c>
    </row>
    <row r="178" spans="1:10">
      <c r="A178" s="96"/>
      <c r="B178" s="96"/>
      <c r="C178" s="96"/>
      <c r="D178" s="96"/>
      <c r="E178" s="96"/>
      <c r="F178" s="4" t="s">
        <v>9</v>
      </c>
      <c r="G178" s="4" t="s">
        <v>10</v>
      </c>
      <c r="H178" s="4" t="s">
        <v>11</v>
      </c>
      <c r="I178" s="96"/>
      <c r="J178" s="96"/>
    </row>
    <row r="179" spans="1:10">
      <c r="A179" s="40" t="s">
        <v>941</v>
      </c>
      <c r="B179" s="41"/>
      <c r="C179" s="42"/>
      <c r="D179" s="70"/>
      <c r="E179" s="71"/>
      <c r="F179" s="9"/>
      <c r="I179" s="10"/>
      <c r="J179" s="5"/>
    </row>
    <row r="180" spans="1:10">
      <c r="A180" s="11" t="s">
        <v>22</v>
      </c>
      <c r="B180" s="3"/>
      <c r="C180" s="3"/>
      <c r="D180" s="7"/>
      <c r="E180" s="8"/>
      <c r="H180" s="9"/>
      <c r="I180" s="10"/>
      <c r="J180" s="5"/>
    </row>
    <row r="181" spans="1:10" ht="15.75">
      <c r="A181" s="13" t="s">
        <v>23</v>
      </c>
      <c r="B181" s="13" t="s">
        <v>24</v>
      </c>
      <c r="C181" s="13" t="s">
        <v>25</v>
      </c>
      <c r="D181" s="28"/>
      <c r="E181" s="14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872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5" t="s">
        <v>0</v>
      </c>
      <c r="B186" s="95" t="s">
        <v>2</v>
      </c>
      <c r="C186" s="95" t="s">
        <v>3</v>
      </c>
      <c r="D186" s="95" t="s">
        <v>4</v>
      </c>
      <c r="E186" s="95" t="s">
        <v>5</v>
      </c>
      <c r="F186" s="97" t="s">
        <v>6</v>
      </c>
      <c r="G186" s="98"/>
      <c r="H186" s="99"/>
      <c r="I186" s="95" t="s">
        <v>7</v>
      </c>
      <c r="J186" s="95" t="s">
        <v>8</v>
      </c>
    </row>
    <row r="187" spans="1:10">
      <c r="A187" s="96"/>
      <c r="B187" s="96"/>
      <c r="C187" s="96"/>
      <c r="D187" s="96"/>
      <c r="E187" s="96"/>
      <c r="F187" s="4" t="s">
        <v>9</v>
      </c>
      <c r="G187" s="4" t="s">
        <v>10</v>
      </c>
      <c r="H187" s="4" t="s">
        <v>11</v>
      </c>
      <c r="I187" s="96"/>
      <c r="J187" s="96"/>
    </row>
    <row r="188" spans="1:10">
      <c r="A188" s="5" t="s">
        <v>884</v>
      </c>
      <c r="B188" s="6">
        <v>44950.792617858795</v>
      </c>
      <c r="C188" s="5" t="s">
        <v>111</v>
      </c>
      <c r="D188" s="7"/>
      <c r="E188" s="8"/>
      <c r="F188" s="9">
        <v>1636.89</v>
      </c>
      <c r="I188" s="10" t="s">
        <v>9</v>
      </c>
      <c r="J188" s="5" t="s">
        <v>111</v>
      </c>
    </row>
    <row r="189" spans="1:10">
      <c r="A189" s="11" t="s">
        <v>22</v>
      </c>
      <c r="B189" s="3"/>
      <c r="C189" s="3"/>
      <c r="D189" s="7"/>
      <c r="E189" s="8"/>
      <c r="H189" s="9"/>
      <c r="I189" s="10"/>
      <c r="J189" s="5"/>
    </row>
    <row r="190" spans="1:10" ht="15.75">
      <c r="A190" s="13" t="s">
        <v>23</v>
      </c>
      <c r="B190" s="13" t="s">
        <v>24</v>
      </c>
      <c r="C190" s="13" t="s">
        <v>25</v>
      </c>
      <c r="D190" s="69">
        <v>112649190</v>
      </c>
      <c r="E190" s="14">
        <v>112651351</v>
      </c>
      <c r="H190" s="9"/>
      <c r="I190" s="10"/>
      <c r="J190" s="5"/>
    </row>
    <row r="191" spans="1:10">
      <c r="A191" s="5"/>
      <c r="B191" s="6"/>
      <c r="C191" s="5"/>
      <c r="D191" s="35" t="s">
        <v>641</v>
      </c>
      <c r="E191" s="8"/>
      <c r="H191" s="9"/>
      <c r="I191" s="10"/>
      <c r="J191" s="5"/>
    </row>
    <row r="193" spans="1:10">
      <c r="A193" s="1" t="s">
        <v>0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3" t="s">
        <v>909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95" t="s">
        <v>0</v>
      </c>
      <c r="B195" s="95" t="s">
        <v>2</v>
      </c>
      <c r="C195" s="95" t="s">
        <v>3</v>
      </c>
      <c r="D195" s="95" t="s">
        <v>4</v>
      </c>
      <c r="E195" s="95" t="s">
        <v>5</v>
      </c>
      <c r="F195" s="97" t="s">
        <v>6</v>
      </c>
      <c r="G195" s="98"/>
      <c r="H195" s="99"/>
      <c r="I195" s="95" t="s">
        <v>7</v>
      </c>
      <c r="J195" s="95" t="s">
        <v>8</v>
      </c>
    </row>
    <row r="196" spans="1:10">
      <c r="A196" s="96"/>
      <c r="B196" s="96"/>
      <c r="C196" s="96"/>
      <c r="D196" s="96"/>
      <c r="E196" s="96"/>
      <c r="F196" s="4" t="s">
        <v>9</v>
      </c>
      <c r="G196" s="4" t="s">
        <v>10</v>
      </c>
      <c r="H196" s="4" t="s">
        <v>11</v>
      </c>
      <c r="I196" s="96"/>
      <c r="J196" s="96"/>
    </row>
    <row r="197" spans="1:10">
      <c r="A197" s="5" t="s">
        <v>921</v>
      </c>
      <c r="B197" s="6">
        <v>44951.792490879627</v>
      </c>
      <c r="C197" s="5" t="s">
        <v>111</v>
      </c>
      <c r="D197" s="7"/>
      <c r="E197" s="8"/>
      <c r="F197" s="9">
        <v>131.18</v>
      </c>
      <c r="I197" s="10" t="s">
        <v>9</v>
      </c>
      <c r="J197" s="5" t="s">
        <v>111</v>
      </c>
    </row>
    <row r="198" spans="1:10">
      <c r="A198" s="11" t="s">
        <v>22</v>
      </c>
      <c r="B198" s="3"/>
      <c r="C198" s="3"/>
      <c r="D198" s="7"/>
      <c r="E198" s="8"/>
      <c r="H198" s="9"/>
      <c r="I198" s="10"/>
      <c r="J198" s="5"/>
    </row>
    <row r="199" spans="1:10" ht="15.75">
      <c r="A199" s="13" t="s">
        <v>23</v>
      </c>
      <c r="B199" s="13" t="s">
        <v>24</v>
      </c>
      <c r="C199" s="13" t="s">
        <v>25</v>
      </c>
      <c r="D199" s="69">
        <v>112659933</v>
      </c>
      <c r="E199" s="14">
        <v>112672352</v>
      </c>
      <c r="H199" s="9"/>
      <c r="I199" s="10"/>
      <c r="J199" s="5"/>
    </row>
    <row r="200" spans="1:10">
      <c r="D200" s="35" t="s">
        <v>641</v>
      </c>
    </row>
    <row r="202" spans="1:10">
      <c r="A202" s="1" t="s">
        <v>0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3" t="s">
        <v>946</v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95" t="s">
        <v>0</v>
      </c>
      <c r="B204" s="95" t="s">
        <v>2</v>
      </c>
      <c r="C204" s="95" t="s">
        <v>3</v>
      </c>
      <c r="D204" s="95" t="s">
        <v>4</v>
      </c>
      <c r="E204" s="95" t="s">
        <v>5</v>
      </c>
      <c r="F204" s="97" t="s">
        <v>6</v>
      </c>
      <c r="G204" s="98"/>
      <c r="H204" s="99"/>
      <c r="I204" s="95" t="s">
        <v>7</v>
      </c>
      <c r="J204" s="95" t="s">
        <v>8</v>
      </c>
    </row>
    <row r="205" spans="1:10">
      <c r="A205" s="96"/>
      <c r="B205" s="96"/>
      <c r="C205" s="96"/>
      <c r="D205" s="96"/>
      <c r="E205" s="96"/>
      <c r="F205" s="4" t="s">
        <v>9</v>
      </c>
      <c r="G205" s="4" t="s">
        <v>10</v>
      </c>
      <c r="H205" s="4" t="s">
        <v>11</v>
      </c>
      <c r="I205" s="96"/>
      <c r="J205" s="96"/>
    </row>
    <row r="206" spans="1:10">
      <c r="A206" s="5" t="s">
        <v>960</v>
      </c>
      <c r="B206" s="6">
        <v>44952.793229733797</v>
      </c>
      <c r="C206" s="5" t="s">
        <v>111</v>
      </c>
      <c r="D206" s="7"/>
      <c r="E206" s="8"/>
      <c r="F206" s="9">
        <v>1443.32</v>
      </c>
      <c r="I206" s="10" t="s">
        <v>9</v>
      </c>
      <c r="J206" s="5" t="s">
        <v>111</v>
      </c>
    </row>
    <row r="207" spans="1:10">
      <c r="A207" s="11" t="s">
        <v>22</v>
      </c>
      <c r="B207" s="3"/>
      <c r="C207" s="3"/>
      <c r="D207" s="7"/>
      <c r="E207" s="8"/>
      <c r="H207" s="9"/>
      <c r="I207" s="10"/>
      <c r="J207" s="5"/>
    </row>
    <row r="208" spans="1:10" ht="15.75">
      <c r="A208" s="13" t="s">
        <v>23</v>
      </c>
      <c r="B208" s="13" t="s">
        <v>24</v>
      </c>
      <c r="C208" s="13" t="s">
        <v>25</v>
      </c>
      <c r="D208" s="28">
        <v>112672313</v>
      </c>
      <c r="E208" s="14">
        <v>112672353</v>
      </c>
      <c r="H208" s="9"/>
      <c r="I208" s="10"/>
      <c r="J208" s="5"/>
    </row>
    <row r="211" spans="1:10">
      <c r="A211" s="1" t="s">
        <v>0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3" t="s">
        <v>985</v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95" t="s">
        <v>0</v>
      </c>
      <c r="B213" s="95" t="s">
        <v>2</v>
      </c>
      <c r="C213" s="95" t="s">
        <v>3</v>
      </c>
      <c r="D213" s="95" t="s">
        <v>4</v>
      </c>
      <c r="E213" s="95" t="s">
        <v>5</v>
      </c>
      <c r="F213" s="97" t="s">
        <v>6</v>
      </c>
      <c r="G213" s="98"/>
      <c r="H213" s="99"/>
      <c r="I213" s="95" t="s">
        <v>7</v>
      </c>
      <c r="J213" s="95" t="s">
        <v>8</v>
      </c>
    </row>
    <row r="214" spans="1:10">
      <c r="A214" s="96"/>
      <c r="B214" s="96"/>
      <c r="C214" s="96"/>
      <c r="D214" s="96"/>
      <c r="E214" s="96"/>
      <c r="F214" s="4" t="s">
        <v>9</v>
      </c>
      <c r="G214" s="4" t="s">
        <v>10</v>
      </c>
      <c r="H214" s="4" t="s">
        <v>11</v>
      </c>
      <c r="I214" s="96"/>
      <c r="J214" s="96"/>
    </row>
    <row r="215" spans="1:10">
      <c r="A215" s="5" t="s">
        <v>1009</v>
      </c>
      <c r="B215" s="6">
        <v>44953.792606145835</v>
      </c>
      <c r="C215" s="5" t="s">
        <v>111</v>
      </c>
      <c r="D215" s="7"/>
      <c r="E215" s="8"/>
      <c r="F215" s="9">
        <v>446.85</v>
      </c>
      <c r="I215" s="10" t="s">
        <v>9</v>
      </c>
      <c r="J215" s="5" t="s">
        <v>111</v>
      </c>
    </row>
    <row r="216" spans="1:10">
      <c r="A216" s="11" t="s">
        <v>22</v>
      </c>
      <c r="B216" s="3"/>
      <c r="C216" s="3"/>
      <c r="D216" s="7"/>
      <c r="E216" s="8"/>
      <c r="H216" s="9"/>
      <c r="I216" s="5"/>
      <c r="J216" s="8"/>
    </row>
    <row r="217" spans="1:10" ht="15.75">
      <c r="A217" s="13" t="s">
        <v>23</v>
      </c>
      <c r="B217" s="13" t="s">
        <v>24</v>
      </c>
      <c r="C217" s="13" t="s">
        <v>25</v>
      </c>
      <c r="D217" s="28">
        <v>112672315</v>
      </c>
      <c r="E217" s="14">
        <v>112672354</v>
      </c>
      <c r="H217" s="9"/>
      <c r="I217" s="5"/>
      <c r="J217" s="8"/>
    </row>
    <row r="218" spans="1:10">
      <c r="A218" s="5"/>
      <c r="B218" s="6"/>
      <c r="C218" s="5"/>
      <c r="D218" s="7"/>
      <c r="E218" s="8"/>
      <c r="H218" s="9"/>
      <c r="I218" s="5"/>
      <c r="J218" s="8"/>
    </row>
    <row r="219" spans="1:10">
      <c r="A219" s="5"/>
      <c r="B219" s="6"/>
      <c r="C219" s="5"/>
      <c r="D219" s="7"/>
      <c r="E219" s="8"/>
      <c r="H219" s="9"/>
      <c r="I219" s="5"/>
      <c r="J219" s="8"/>
    </row>
    <row r="220" spans="1:10">
      <c r="A220" s="1" t="s">
        <v>0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3" t="s">
        <v>981</v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95" t="s">
        <v>0</v>
      </c>
      <c r="B222" s="95" t="s">
        <v>2</v>
      </c>
      <c r="C222" s="95" t="s">
        <v>3</v>
      </c>
      <c r="D222" s="95" t="s">
        <v>4</v>
      </c>
      <c r="E222" s="95" t="s">
        <v>5</v>
      </c>
      <c r="F222" s="97" t="s">
        <v>6</v>
      </c>
      <c r="G222" s="98"/>
      <c r="H222" s="99"/>
      <c r="I222" s="95" t="s">
        <v>7</v>
      </c>
      <c r="J222" s="95" t="s">
        <v>8</v>
      </c>
    </row>
    <row r="223" spans="1:10">
      <c r="A223" s="96"/>
      <c r="B223" s="96"/>
      <c r="C223" s="96"/>
      <c r="D223" s="96"/>
      <c r="E223" s="96"/>
      <c r="F223" s="4" t="s">
        <v>9</v>
      </c>
      <c r="G223" s="4" t="s">
        <v>10</v>
      </c>
      <c r="H223" s="4" t="s">
        <v>11</v>
      </c>
      <c r="I223" s="96"/>
      <c r="J223" s="96"/>
    </row>
    <row r="224" spans="1:10">
      <c r="A224" s="5" t="s">
        <v>1010</v>
      </c>
      <c r="B224" s="6">
        <v>44954.585871712959</v>
      </c>
      <c r="C224" s="5" t="s">
        <v>111</v>
      </c>
      <c r="D224" s="7"/>
      <c r="E224" s="8"/>
      <c r="F224" s="9">
        <v>978.48</v>
      </c>
      <c r="I224" s="10" t="s">
        <v>9</v>
      </c>
      <c r="J224" s="5" t="s">
        <v>111</v>
      </c>
    </row>
    <row r="225" spans="1:10">
      <c r="A225" s="11" t="s">
        <v>22</v>
      </c>
      <c r="B225" s="3"/>
      <c r="C225" s="3"/>
      <c r="D225" s="7"/>
      <c r="E225" s="8"/>
      <c r="H225" s="9"/>
      <c r="I225" s="5"/>
      <c r="J225" s="8"/>
    </row>
    <row r="226" spans="1:10" ht="15.75">
      <c r="A226" s="13" t="s">
        <v>23</v>
      </c>
      <c r="B226" s="13" t="s">
        <v>24</v>
      </c>
      <c r="C226" s="13" t="s">
        <v>25</v>
      </c>
      <c r="D226" s="28">
        <v>112673674</v>
      </c>
      <c r="E226" s="14">
        <v>112677395</v>
      </c>
      <c r="H226" s="9"/>
      <c r="I226" s="5"/>
      <c r="J226" s="8"/>
    </row>
    <row r="229" spans="1:10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3" t="s">
        <v>1052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95" t="s">
        <v>0</v>
      </c>
      <c r="B231" s="95" t="s">
        <v>2</v>
      </c>
      <c r="C231" s="95" t="s">
        <v>3</v>
      </c>
      <c r="D231" s="95" t="s">
        <v>4</v>
      </c>
      <c r="E231" s="95" t="s">
        <v>5</v>
      </c>
      <c r="F231" s="97" t="s">
        <v>6</v>
      </c>
      <c r="G231" s="98"/>
      <c r="H231" s="99"/>
      <c r="I231" s="95" t="s">
        <v>7</v>
      </c>
      <c r="J231" s="95" t="s">
        <v>8</v>
      </c>
    </row>
    <row r="232" spans="1:10">
      <c r="A232" s="96"/>
      <c r="B232" s="96"/>
      <c r="C232" s="96"/>
      <c r="D232" s="96"/>
      <c r="E232" s="96"/>
      <c r="F232" s="4" t="s">
        <v>9</v>
      </c>
      <c r="G232" s="4" t="s">
        <v>10</v>
      </c>
      <c r="H232" s="4" t="s">
        <v>11</v>
      </c>
      <c r="I232" s="96"/>
      <c r="J232" s="96"/>
    </row>
    <row r="233" spans="1:10">
      <c r="A233" s="5" t="s">
        <v>1066</v>
      </c>
      <c r="B233" s="6">
        <v>44956.792985555556</v>
      </c>
      <c r="C233" s="5" t="s">
        <v>111</v>
      </c>
      <c r="D233" s="7"/>
      <c r="E233" s="8"/>
      <c r="F233" s="9">
        <v>1742.96</v>
      </c>
      <c r="I233" s="10" t="s">
        <v>9</v>
      </c>
      <c r="J233" s="5" t="s">
        <v>111</v>
      </c>
    </row>
    <row r="234" spans="1:10">
      <c r="A234" s="11" t="s">
        <v>22</v>
      </c>
      <c r="B234" s="3"/>
      <c r="C234" s="3"/>
      <c r="D234" s="7"/>
      <c r="E234" s="8"/>
      <c r="G234" s="9"/>
      <c r="I234" s="10"/>
      <c r="J234" s="8"/>
    </row>
    <row r="235" spans="1:10" ht="15.75">
      <c r="A235" s="13" t="s">
        <v>23</v>
      </c>
      <c r="B235" s="13" t="s">
        <v>24</v>
      </c>
      <c r="C235" s="13" t="s">
        <v>25</v>
      </c>
      <c r="D235" s="28">
        <v>112691567</v>
      </c>
      <c r="E235" s="14">
        <v>112691877</v>
      </c>
      <c r="G235" s="9"/>
      <c r="I235" s="10"/>
      <c r="J235" s="8"/>
    </row>
    <row r="236" spans="1:10" ht="15.75">
      <c r="D236" s="69">
        <v>112691629</v>
      </c>
      <c r="E236" s="34">
        <v>112691848</v>
      </c>
      <c r="F236" s="35" t="s">
        <v>1126</v>
      </c>
    </row>
    <row r="237" spans="1:10">
      <c r="A237" s="17" t="s">
        <v>1211</v>
      </c>
      <c r="B237" s="17"/>
      <c r="C237" s="17"/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1093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95" t="s">
        <v>0</v>
      </c>
      <c r="B241" s="95" t="s">
        <v>2</v>
      </c>
      <c r="C241" s="95" t="s">
        <v>3</v>
      </c>
      <c r="D241" s="95" t="s">
        <v>4</v>
      </c>
      <c r="E241" s="95" t="s">
        <v>5</v>
      </c>
      <c r="F241" s="97" t="s">
        <v>6</v>
      </c>
      <c r="G241" s="98"/>
      <c r="H241" s="99"/>
      <c r="I241" s="95" t="s">
        <v>7</v>
      </c>
      <c r="J241" s="95" t="s">
        <v>8</v>
      </c>
    </row>
    <row r="242" spans="1:10">
      <c r="A242" s="96"/>
      <c r="B242" s="96"/>
      <c r="C242" s="96"/>
      <c r="D242" s="96"/>
      <c r="E242" s="96"/>
      <c r="F242" s="4" t="s">
        <v>9</v>
      </c>
      <c r="G242" s="4" t="s">
        <v>10</v>
      </c>
      <c r="H242" s="4" t="s">
        <v>11</v>
      </c>
      <c r="I242" s="96"/>
      <c r="J242" s="96"/>
    </row>
    <row r="243" spans="1:10">
      <c r="A243" s="40" t="s">
        <v>1107</v>
      </c>
      <c r="B243" s="52"/>
      <c r="C243" s="40"/>
      <c r="D243" s="10"/>
      <c r="E243" s="8"/>
      <c r="F243" s="9"/>
      <c r="I243" s="10"/>
      <c r="J243" s="8"/>
    </row>
    <row r="244" spans="1:10">
      <c r="A244" s="11" t="s">
        <v>22</v>
      </c>
      <c r="B244" s="3"/>
      <c r="C244" s="3"/>
      <c r="D244" s="7"/>
      <c r="E244" s="8"/>
      <c r="G244" s="9"/>
      <c r="I244" s="10"/>
      <c r="J244" s="5"/>
    </row>
    <row r="245" spans="1:10">
      <c r="A245" s="13" t="s">
        <v>23</v>
      </c>
      <c r="B245" s="13" t="s">
        <v>24</v>
      </c>
      <c r="C245" s="13" t="s">
        <v>25</v>
      </c>
      <c r="D245" s="7"/>
      <c r="E245" s="8"/>
      <c r="G245" s="9"/>
      <c r="I245" s="10"/>
      <c r="J245" s="5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1131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95" t="s">
        <v>0</v>
      </c>
      <c r="B253" s="95" t="s">
        <v>2</v>
      </c>
      <c r="C253" s="95" t="s">
        <v>3</v>
      </c>
      <c r="D253" s="95" t="s">
        <v>4</v>
      </c>
      <c r="E253" s="95" t="s">
        <v>5</v>
      </c>
      <c r="F253" s="97" t="s">
        <v>6</v>
      </c>
      <c r="G253" s="98"/>
      <c r="H253" s="99"/>
      <c r="I253" s="95" t="s">
        <v>7</v>
      </c>
      <c r="J253" s="95" t="s">
        <v>8</v>
      </c>
    </row>
    <row r="254" spans="1:10">
      <c r="A254" s="96"/>
      <c r="B254" s="96"/>
      <c r="C254" s="96"/>
      <c r="D254" s="96"/>
      <c r="E254" s="96"/>
      <c r="F254" s="4" t="s">
        <v>9</v>
      </c>
      <c r="G254" s="4" t="s">
        <v>10</v>
      </c>
      <c r="H254" s="4" t="s">
        <v>11</v>
      </c>
      <c r="I254" s="96"/>
      <c r="J254" s="96"/>
    </row>
    <row r="255" spans="1:10">
      <c r="A255" s="5" t="s">
        <v>1140</v>
      </c>
      <c r="B255" s="6">
        <v>44958.792639571759</v>
      </c>
      <c r="C255" s="5" t="s">
        <v>111</v>
      </c>
      <c r="D255" s="7"/>
      <c r="E255" s="8"/>
      <c r="F255" s="9">
        <v>149.1</v>
      </c>
      <c r="I255" s="10" t="s">
        <v>9</v>
      </c>
      <c r="J255" s="5" t="s">
        <v>111</v>
      </c>
    </row>
    <row r="256" spans="1:10">
      <c r="A256" s="5" t="s">
        <v>1140</v>
      </c>
      <c r="B256" s="6">
        <v>44958.792639571759</v>
      </c>
      <c r="C256" s="5" t="s">
        <v>111</v>
      </c>
      <c r="D256" s="7"/>
      <c r="E256" s="8"/>
      <c r="H256" s="9">
        <v>715.94</v>
      </c>
      <c r="I256" s="10" t="s">
        <v>37</v>
      </c>
      <c r="J256" s="5" t="s">
        <v>111</v>
      </c>
    </row>
    <row r="257" spans="1:10">
      <c r="A257" s="11" t="s">
        <v>22</v>
      </c>
      <c r="B257" s="3"/>
      <c r="C257" s="3"/>
      <c r="D257" s="7"/>
      <c r="E257" s="8"/>
      <c r="H257" s="9"/>
      <c r="I257" s="10"/>
      <c r="J257" s="8"/>
    </row>
    <row r="258" spans="1:10" ht="15.75">
      <c r="A258" s="13" t="s">
        <v>23</v>
      </c>
      <c r="B258" s="13" t="s">
        <v>24</v>
      </c>
      <c r="C258" s="13" t="s">
        <v>25</v>
      </c>
      <c r="D258" s="69">
        <v>112695137</v>
      </c>
      <c r="E258" s="14">
        <v>112695350</v>
      </c>
      <c r="H258" s="9"/>
      <c r="I258" s="10"/>
      <c r="J258" s="8"/>
    </row>
    <row r="259" spans="1:10">
      <c r="A259" s="5"/>
      <c r="B259" s="6"/>
      <c r="C259" s="5"/>
      <c r="D259" s="81" t="s">
        <v>641</v>
      </c>
      <c r="E259" s="8"/>
      <c r="H259" s="9"/>
      <c r="I259" s="10"/>
      <c r="J259" s="8"/>
    </row>
    <row r="261" spans="1:10">
      <c r="A261" s="1" t="s">
        <v>0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3" t="s">
        <v>1169</v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95" t="s">
        <v>0</v>
      </c>
      <c r="B263" s="95" t="s">
        <v>2</v>
      </c>
      <c r="C263" s="95" t="s">
        <v>3</v>
      </c>
      <c r="D263" s="95" t="s">
        <v>4</v>
      </c>
      <c r="E263" s="95" t="s">
        <v>5</v>
      </c>
      <c r="F263" s="97" t="s">
        <v>6</v>
      </c>
      <c r="G263" s="98"/>
      <c r="H263" s="99"/>
      <c r="I263" s="95" t="s">
        <v>7</v>
      </c>
      <c r="J263" s="95" t="s">
        <v>8</v>
      </c>
    </row>
    <row r="264" spans="1:10">
      <c r="A264" s="96"/>
      <c r="B264" s="96"/>
      <c r="C264" s="96"/>
      <c r="D264" s="96"/>
      <c r="E264" s="96"/>
      <c r="F264" s="4" t="s">
        <v>9</v>
      </c>
      <c r="G264" s="4" t="s">
        <v>10</v>
      </c>
      <c r="H264" s="4" t="s">
        <v>11</v>
      </c>
      <c r="I264" s="96"/>
      <c r="J264" s="96"/>
    </row>
    <row r="265" spans="1:10">
      <c r="A265" s="5" t="s">
        <v>1182</v>
      </c>
      <c r="B265" s="6">
        <v>44959.793097175927</v>
      </c>
      <c r="C265" s="5" t="s">
        <v>111</v>
      </c>
      <c r="D265" s="7"/>
      <c r="E265" s="8"/>
      <c r="F265" s="9">
        <v>1304.7</v>
      </c>
      <c r="I265" s="10" t="s">
        <v>9</v>
      </c>
      <c r="J265" s="5" t="s">
        <v>111</v>
      </c>
    </row>
    <row r="266" spans="1:10">
      <c r="A266" s="11" t="s">
        <v>22</v>
      </c>
      <c r="B266" s="3"/>
      <c r="C266" s="3"/>
      <c r="D266" s="7"/>
      <c r="E266" s="8"/>
      <c r="H266" s="9"/>
      <c r="I266" s="10"/>
      <c r="J266" s="5"/>
    </row>
    <row r="267" spans="1:10" ht="15.75">
      <c r="A267" s="13" t="s">
        <v>23</v>
      </c>
      <c r="B267" s="13" t="s">
        <v>24</v>
      </c>
      <c r="C267" s="13" t="s">
        <v>25</v>
      </c>
      <c r="D267" s="69">
        <v>112728641</v>
      </c>
      <c r="E267" s="14">
        <v>112728976</v>
      </c>
      <c r="H267" s="9"/>
      <c r="I267" s="10"/>
      <c r="J267" s="5"/>
    </row>
    <row r="268" spans="1:10">
      <c r="D268" s="81" t="s">
        <v>641</v>
      </c>
    </row>
    <row r="270" spans="1:10">
      <c r="A270" s="1" t="s">
        <v>0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3" t="s">
        <v>1217</v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>
      <c r="A272" s="95" t="s">
        <v>0</v>
      </c>
      <c r="B272" s="95" t="s">
        <v>2</v>
      </c>
      <c r="C272" s="95" t="s">
        <v>3</v>
      </c>
      <c r="D272" s="95" t="s">
        <v>4</v>
      </c>
      <c r="E272" s="95" t="s">
        <v>5</v>
      </c>
      <c r="F272" s="97" t="s">
        <v>6</v>
      </c>
      <c r="G272" s="98"/>
      <c r="H272" s="99"/>
      <c r="I272" s="95" t="s">
        <v>7</v>
      </c>
      <c r="J272" s="95" t="s">
        <v>8</v>
      </c>
    </row>
    <row r="273" spans="1:10">
      <c r="A273" s="96"/>
      <c r="B273" s="96"/>
      <c r="C273" s="96"/>
      <c r="D273" s="96"/>
      <c r="E273" s="96"/>
      <c r="F273" s="4" t="s">
        <v>9</v>
      </c>
      <c r="G273" s="4" t="s">
        <v>10</v>
      </c>
      <c r="H273" s="4" t="s">
        <v>11</v>
      </c>
      <c r="I273" s="96"/>
      <c r="J273" s="96"/>
    </row>
    <row r="274" spans="1:10">
      <c r="A274" s="5" t="s">
        <v>1240</v>
      </c>
      <c r="B274" s="6">
        <v>44960.7939772338</v>
      </c>
      <c r="C274" s="5" t="s">
        <v>111</v>
      </c>
      <c r="D274" s="7"/>
      <c r="E274" s="8"/>
      <c r="F274" s="9">
        <v>1633.26</v>
      </c>
      <c r="I274" s="10" t="s">
        <v>9</v>
      </c>
      <c r="J274" s="5" t="s">
        <v>111</v>
      </c>
    </row>
    <row r="275" spans="1:10">
      <c r="A275" s="11" t="s">
        <v>22</v>
      </c>
      <c r="B275" s="3"/>
      <c r="C275" s="3"/>
      <c r="D275" s="7"/>
      <c r="E275" s="8"/>
      <c r="H275" s="9"/>
      <c r="I275" s="10"/>
      <c r="J275" s="5"/>
    </row>
    <row r="276" spans="1:10" ht="15.75">
      <c r="A276" s="13" t="s">
        <v>23</v>
      </c>
      <c r="B276" s="13" t="s">
        <v>24</v>
      </c>
      <c r="C276" s="13" t="s">
        <v>25</v>
      </c>
      <c r="D276" s="69">
        <v>112728711</v>
      </c>
      <c r="E276" s="14">
        <v>112728977</v>
      </c>
      <c r="H276" s="9"/>
      <c r="I276" s="10"/>
      <c r="J276" s="5"/>
    </row>
    <row r="277" spans="1:10">
      <c r="A277" s="5"/>
      <c r="B277" s="6"/>
      <c r="C277" s="5"/>
      <c r="D277" s="81" t="s">
        <v>641</v>
      </c>
      <c r="E277" s="8"/>
      <c r="H277" s="9"/>
      <c r="I277" s="10"/>
      <c r="J277" s="5"/>
    </row>
    <row r="278" spans="1:10">
      <c r="A278" s="5"/>
      <c r="B278" s="6"/>
      <c r="C278" s="5"/>
      <c r="D278" s="7"/>
      <c r="E278" s="8"/>
      <c r="H278" s="9"/>
      <c r="I278" s="10"/>
      <c r="J278" s="5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1214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95" t="s">
        <v>0</v>
      </c>
      <c r="B281" s="95" t="s">
        <v>2</v>
      </c>
      <c r="C281" s="95" t="s">
        <v>3</v>
      </c>
      <c r="D281" s="95" t="s">
        <v>4</v>
      </c>
      <c r="E281" s="95" t="s">
        <v>5</v>
      </c>
      <c r="F281" s="97" t="s">
        <v>6</v>
      </c>
      <c r="G281" s="98"/>
      <c r="H281" s="99"/>
      <c r="I281" s="95" t="s">
        <v>7</v>
      </c>
      <c r="J281" s="95" t="s">
        <v>8</v>
      </c>
    </row>
    <row r="282" spans="1:10">
      <c r="A282" s="96"/>
      <c r="B282" s="96"/>
      <c r="C282" s="96"/>
      <c r="D282" s="96"/>
      <c r="E282" s="96"/>
      <c r="F282" s="4" t="s">
        <v>9</v>
      </c>
      <c r="G282" s="4" t="s">
        <v>10</v>
      </c>
      <c r="H282" s="4" t="s">
        <v>11</v>
      </c>
      <c r="I282" s="96"/>
      <c r="J282" s="96"/>
    </row>
    <row r="283" spans="1:10">
      <c r="A283" s="5" t="s">
        <v>1241</v>
      </c>
      <c r="B283" s="6">
        <v>44961.585276064812</v>
      </c>
      <c r="C283" s="5" t="s">
        <v>111</v>
      </c>
      <c r="D283" s="7"/>
      <c r="E283" s="8"/>
      <c r="F283" s="9">
        <v>362.51</v>
      </c>
      <c r="I283" s="10" t="s">
        <v>9</v>
      </c>
      <c r="J283" s="5" t="s">
        <v>111</v>
      </c>
    </row>
    <row r="284" spans="1:10">
      <c r="A284" s="11" t="s">
        <v>22</v>
      </c>
      <c r="B284" s="3"/>
      <c r="C284" s="3"/>
      <c r="D284" s="7"/>
      <c r="E284" s="8"/>
      <c r="H284" s="9"/>
      <c r="I284" s="10"/>
      <c r="J284" s="5"/>
    </row>
    <row r="285" spans="1:10" ht="15.75">
      <c r="A285" s="13" t="s">
        <v>23</v>
      </c>
      <c r="B285" s="13" t="s">
        <v>24</v>
      </c>
      <c r="C285" s="13" t="s">
        <v>25</v>
      </c>
      <c r="D285" s="69">
        <v>112728617</v>
      </c>
      <c r="E285" s="14">
        <v>112728978</v>
      </c>
      <c r="H285" s="9"/>
      <c r="I285" s="10"/>
      <c r="J285" s="5"/>
    </row>
    <row r="286" spans="1:10">
      <c r="D286" s="81" t="s">
        <v>641</v>
      </c>
    </row>
    <row r="288" spans="1:10">
      <c r="A288" s="1" t="s">
        <v>0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3" t="s">
        <v>1283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95" t="s">
        <v>0</v>
      </c>
      <c r="B290" s="95" t="s">
        <v>2</v>
      </c>
      <c r="C290" s="95" t="s">
        <v>3</v>
      </c>
      <c r="D290" s="95" t="s">
        <v>4</v>
      </c>
      <c r="E290" s="95" t="s">
        <v>5</v>
      </c>
      <c r="F290" s="97" t="s">
        <v>6</v>
      </c>
      <c r="G290" s="98"/>
      <c r="H290" s="99"/>
      <c r="I290" s="95" t="s">
        <v>7</v>
      </c>
      <c r="J290" s="95" t="s">
        <v>8</v>
      </c>
    </row>
    <row r="291" spans="1:10">
      <c r="A291" s="96"/>
      <c r="B291" s="96"/>
      <c r="C291" s="96"/>
      <c r="D291" s="96"/>
      <c r="E291" s="96"/>
      <c r="F291" s="4" t="s">
        <v>9</v>
      </c>
      <c r="G291" s="4" t="s">
        <v>10</v>
      </c>
      <c r="H291" s="4" t="s">
        <v>11</v>
      </c>
      <c r="I291" s="96"/>
      <c r="J291" s="96"/>
    </row>
    <row r="292" spans="1:10">
      <c r="A292" s="5" t="s">
        <v>1296</v>
      </c>
      <c r="B292" s="6">
        <v>44963.793005601852</v>
      </c>
      <c r="C292" s="5" t="s">
        <v>111</v>
      </c>
      <c r="D292" s="7"/>
      <c r="E292" s="8"/>
      <c r="F292" s="9">
        <v>1302.3599999999999</v>
      </c>
      <c r="I292" s="10" t="s">
        <v>9</v>
      </c>
      <c r="J292" s="5" t="s">
        <v>111</v>
      </c>
    </row>
    <row r="293" spans="1:10">
      <c r="A293" s="11" t="s">
        <v>22</v>
      </c>
      <c r="B293" s="3"/>
      <c r="C293" s="3"/>
      <c r="D293" s="7"/>
      <c r="E293" s="8"/>
      <c r="H293" s="9"/>
      <c r="I293" s="10"/>
      <c r="J293" s="5"/>
    </row>
    <row r="294" spans="1:10" ht="15.75">
      <c r="A294" s="13" t="s">
        <v>23</v>
      </c>
      <c r="B294" s="13" t="s">
        <v>24</v>
      </c>
      <c r="C294" s="13" t="s">
        <v>25</v>
      </c>
      <c r="D294" s="69">
        <v>112730352</v>
      </c>
      <c r="E294" s="14">
        <v>112730446</v>
      </c>
      <c r="H294" s="9"/>
      <c r="I294" s="10"/>
      <c r="J294" s="5"/>
    </row>
    <row r="295" spans="1:10">
      <c r="D295" s="81" t="s">
        <v>641</v>
      </c>
    </row>
    <row r="297" spans="1:10">
      <c r="A297" s="1" t="s">
        <v>0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3" t="s">
        <v>1322</v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>
      <c r="A299" s="95" t="s">
        <v>0</v>
      </c>
      <c r="B299" s="95" t="s">
        <v>2</v>
      </c>
      <c r="C299" s="95" t="s">
        <v>3</v>
      </c>
      <c r="D299" s="95" t="s">
        <v>4</v>
      </c>
      <c r="E299" s="95" t="s">
        <v>5</v>
      </c>
      <c r="F299" s="97" t="s">
        <v>6</v>
      </c>
      <c r="G299" s="98"/>
      <c r="H299" s="99"/>
      <c r="I299" s="95" t="s">
        <v>7</v>
      </c>
      <c r="J299" s="95" t="s">
        <v>8</v>
      </c>
    </row>
    <row r="300" spans="1:10">
      <c r="A300" s="96"/>
      <c r="B300" s="96"/>
      <c r="C300" s="96"/>
      <c r="D300" s="96"/>
      <c r="E300" s="96"/>
      <c r="F300" s="4" t="s">
        <v>9</v>
      </c>
      <c r="G300" s="4" t="s">
        <v>10</v>
      </c>
      <c r="H300" s="4" t="s">
        <v>11</v>
      </c>
      <c r="I300" s="96"/>
      <c r="J300" s="96"/>
    </row>
    <row r="301" spans="1:10">
      <c r="A301" s="5" t="s">
        <v>1334</v>
      </c>
      <c r="B301" s="6">
        <v>44964.793122569441</v>
      </c>
      <c r="C301" s="5" t="s">
        <v>111</v>
      </c>
      <c r="D301" s="7"/>
      <c r="E301" s="8"/>
      <c r="F301" s="9">
        <v>1351.06</v>
      </c>
      <c r="I301" s="10" t="s">
        <v>9</v>
      </c>
      <c r="J301" s="5" t="s">
        <v>111</v>
      </c>
    </row>
    <row r="302" spans="1:10">
      <c r="A302" s="11" t="s">
        <v>22</v>
      </c>
      <c r="B302" s="3"/>
      <c r="C302" s="3"/>
      <c r="D302" s="7"/>
      <c r="E302" s="8"/>
      <c r="H302" s="9"/>
      <c r="I302" s="10"/>
      <c r="J302" s="5"/>
    </row>
    <row r="303" spans="1:10" ht="15.75">
      <c r="A303" s="13" t="s">
        <v>23</v>
      </c>
      <c r="B303" s="13" t="s">
        <v>24</v>
      </c>
      <c r="C303" s="13" t="s">
        <v>25</v>
      </c>
      <c r="D303" s="69">
        <v>112732205</v>
      </c>
      <c r="E303" s="14">
        <v>112732498</v>
      </c>
      <c r="H303" s="9"/>
      <c r="I303" s="10"/>
      <c r="J303" s="5"/>
    </row>
    <row r="304" spans="1:10">
      <c r="D304" s="81" t="s">
        <v>641</v>
      </c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1355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5" t="s">
        <v>0</v>
      </c>
      <c r="B308" s="95" t="s">
        <v>2</v>
      </c>
      <c r="C308" s="95" t="s">
        <v>3</v>
      </c>
      <c r="D308" s="95" t="s">
        <v>4</v>
      </c>
      <c r="E308" s="95" t="s">
        <v>5</v>
      </c>
      <c r="F308" s="97" t="s">
        <v>6</v>
      </c>
      <c r="G308" s="98"/>
      <c r="H308" s="99"/>
      <c r="I308" s="95" t="s">
        <v>7</v>
      </c>
      <c r="J308" s="95" t="s">
        <v>8</v>
      </c>
    </row>
    <row r="309" spans="1:10">
      <c r="A309" s="96"/>
      <c r="B309" s="96"/>
      <c r="C309" s="96"/>
      <c r="D309" s="96"/>
      <c r="E309" s="96"/>
      <c r="F309" s="4" t="s">
        <v>9</v>
      </c>
      <c r="G309" s="4" t="s">
        <v>10</v>
      </c>
      <c r="H309" s="4" t="s">
        <v>11</v>
      </c>
      <c r="I309" s="96"/>
      <c r="J309" s="96"/>
    </row>
    <row r="310" spans="1:10">
      <c r="A310" s="5" t="s">
        <v>1368</v>
      </c>
      <c r="B310" s="6">
        <v>44965.792873078703</v>
      </c>
      <c r="C310" s="5" t="s">
        <v>111</v>
      </c>
      <c r="D310" s="7"/>
      <c r="E310" s="8"/>
      <c r="F310" s="9">
        <v>268.75</v>
      </c>
      <c r="I310" s="10" t="s">
        <v>9</v>
      </c>
      <c r="J310" s="5" t="s">
        <v>111</v>
      </c>
    </row>
    <row r="311" spans="1:10">
      <c r="A311" s="11" t="s">
        <v>22</v>
      </c>
      <c r="B311" s="3"/>
      <c r="C311" s="3"/>
      <c r="D311" s="7"/>
      <c r="E311" s="8"/>
      <c r="F311" s="9"/>
      <c r="I311" s="10"/>
      <c r="J311" s="5"/>
    </row>
    <row r="312" spans="1:10" ht="15.75">
      <c r="A312" s="13" t="s">
        <v>23</v>
      </c>
      <c r="B312" s="13" t="s">
        <v>24</v>
      </c>
      <c r="C312" s="13" t="s">
        <v>25</v>
      </c>
      <c r="D312" s="69">
        <v>112733911</v>
      </c>
      <c r="E312" s="14">
        <v>112734081</v>
      </c>
      <c r="F312" s="9"/>
      <c r="I312" s="10"/>
      <c r="J312" s="5"/>
    </row>
    <row r="313" spans="1:10">
      <c r="D313" s="81" t="s">
        <v>641</v>
      </c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1394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5" t="s">
        <v>0</v>
      </c>
      <c r="B317" s="95" t="s">
        <v>2</v>
      </c>
      <c r="C317" s="95" t="s">
        <v>3</v>
      </c>
      <c r="D317" s="95" t="s">
        <v>4</v>
      </c>
      <c r="E317" s="95" t="s">
        <v>5</v>
      </c>
      <c r="F317" s="97" t="s">
        <v>6</v>
      </c>
      <c r="G317" s="98"/>
      <c r="H317" s="99"/>
      <c r="I317" s="95" t="s">
        <v>7</v>
      </c>
      <c r="J317" s="95" t="s">
        <v>8</v>
      </c>
    </row>
    <row r="318" spans="1:10">
      <c r="A318" s="96"/>
      <c r="B318" s="96"/>
      <c r="C318" s="96"/>
      <c r="D318" s="96"/>
      <c r="E318" s="96"/>
      <c r="F318" s="4" t="s">
        <v>9</v>
      </c>
      <c r="G318" s="4" t="s">
        <v>10</v>
      </c>
      <c r="H318" s="4" t="s">
        <v>11</v>
      </c>
      <c r="I318" s="96"/>
      <c r="J318" s="96"/>
    </row>
    <row r="319" spans="1:10">
      <c r="A319" s="5" t="s">
        <v>1406</v>
      </c>
      <c r="B319" s="6">
        <v>44966.793012696762</v>
      </c>
      <c r="C319" s="5" t="s">
        <v>111</v>
      </c>
      <c r="D319" s="7"/>
      <c r="E319" s="8"/>
      <c r="F319" s="9">
        <v>927.99</v>
      </c>
      <c r="I319" s="10" t="s">
        <v>9</v>
      </c>
      <c r="J319" s="5" t="s">
        <v>111</v>
      </c>
    </row>
    <row r="320" spans="1:10">
      <c r="A320" s="5" t="s">
        <v>1406</v>
      </c>
      <c r="B320" s="6">
        <v>44966.793012696762</v>
      </c>
      <c r="C320" s="5" t="s">
        <v>111</v>
      </c>
      <c r="D320" s="7"/>
      <c r="E320" s="8"/>
      <c r="H320" s="9">
        <v>331</v>
      </c>
      <c r="I320" s="10" t="s">
        <v>37</v>
      </c>
      <c r="J320" s="5" t="s">
        <v>111</v>
      </c>
    </row>
    <row r="321" spans="1:10">
      <c r="A321" s="11" t="s">
        <v>22</v>
      </c>
      <c r="B321" s="3"/>
      <c r="C321" s="3"/>
      <c r="D321" s="7"/>
      <c r="E321" s="8"/>
      <c r="G321" s="9"/>
      <c r="I321" s="10"/>
      <c r="J321" s="8"/>
    </row>
    <row r="322" spans="1:10" ht="15.75">
      <c r="A322" s="13" t="s">
        <v>23</v>
      </c>
      <c r="B322" s="13" t="s">
        <v>24</v>
      </c>
      <c r="C322" s="13" t="s">
        <v>25</v>
      </c>
      <c r="D322" s="28">
        <v>112736286</v>
      </c>
      <c r="E322" s="14">
        <v>112736370</v>
      </c>
      <c r="G322" s="9"/>
      <c r="I322" s="10"/>
      <c r="J322" s="8"/>
    </row>
    <row r="323" spans="1:10">
      <c r="D323" s="84"/>
    </row>
    <row r="325" spans="1:10">
      <c r="A325" s="1" t="s">
        <v>0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3" t="s">
        <v>1433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95" t="s">
        <v>0</v>
      </c>
      <c r="B327" s="95" t="s">
        <v>2</v>
      </c>
      <c r="C327" s="95" t="s">
        <v>3</v>
      </c>
      <c r="D327" s="95" t="s">
        <v>4</v>
      </c>
      <c r="E327" s="95" t="s">
        <v>5</v>
      </c>
      <c r="F327" s="97" t="s">
        <v>6</v>
      </c>
      <c r="G327" s="98"/>
      <c r="H327" s="99"/>
      <c r="I327" s="95" t="s">
        <v>7</v>
      </c>
      <c r="J327" s="95" t="s">
        <v>8</v>
      </c>
    </row>
    <row r="328" spans="1:10">
      <c r="A328" s="96"/>
      <c r="B328" s="96"/>
      <c r="C328" s="96"/>
      <c r="D328" s="96"/>
      <c r="E328" s="96"/>
      <c r="F328" s="4" t="s">
        <v>9</v>
      </c>
      <c r="G328" s="4" t="s">
        <v>10</v>
      </c>
      <c r="H328" s="4" t="s">
        <v>11</v>
      </c>
      <c r="I328" s="96"/>
      <c r="J328" s="96"/>
    </row>
    <row r="329" spans="1:10">
      <c r="A329" s="5" t="s">
        <v>1455</v>
      </c>
      <c r="B329" s="6">
        <v>44967.793281481485</v>
      </c>
      <c r="C329" s="5" t="s">
        <v>111</v>
      </c>
      <c r="D329" s="7"/>
      <c r="E329" s="8"/>
      <c r="F329" s="9">
        <v>403.68</v>
      </c>
      <c r="I329" s="10" t="s">
        <v>9</v>
      </c>
      <c r="J329" s="5" t="s">
        <v>111</v>
      </c>
    </row>
    <row r="330" spans="1:10">
      <c r="A330" s="11" t="s">
        <v>22</v>
      </c>
      <c r="B330" s="3"/>
      <c r="C330" s="3"/>
      <c r="D330" s="7"/>
      <c r="E330" s="8"/>
      <c r="H330" s="9"/>
      <c r="I330" s="10"/>
      <c r="J330" s="5"/>
    </row>
    <row r="331" spans="1:10" ht="15.75">
      <c r="A331" s="13" t="s">
        <v>23</v>
      </c>
      <c r="B331" s="13" t="s">
        <v>24</v>
      </c>
      <c r="C331" s="13" t="s">
        <v>25</v>
      </c>
      <c r="D331" s="28">
        <v>112736291</v>
      </c>
      <c r="E331" s="14">
        <v>112736371</v>
      </c>
      <c r="H331" s="9"/>
      <c r="I331" s="10"/>
      <c r="J331" s="5"/>
    </row>
    <row r="332" spans="1:10">
      <c r="A332" s="5"/>
      <c r="B332" s="6"/>
      <c r="C332" s="5"/>
      <c r="D332" s="84"/>
      <c r="E332" s="8"/>
      <c r="H332" s="9"/>
      <c r="I332" s="10"/>
      <c r="J332" s="5"/>
    </row>
    <row r="333" spans="1:10">
      <c r="A333" s="5"/>
      <c r="B333" s="6"/>
      <c r="C333" s="5"/>
      <c r="E333" s="8"/>
      <c r="H333" s="9"/>
      <c r="I333" s="10"/>
      <c r="J333" s="5"/>
    </row>
    <row r="334" spans="1:10">
      <c r="A334" s="1" t="s">
        <v>0</v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>
      <c r="A335" s="3" t="s">
        <v>1429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95" t="s">
        <v>0</v>
      </c>
      <c r="B336" s="95" t="s">
        <v>2</v>
      </c>
      <c r="C336" s="95" t="s">
        <v>3</v>
      </c>
      <c r="D336" s="95" t="s">
        <v>4</v>
      </c>
      <c r="E336" s="95" t="s">
        <v>5</v>
      </c>
      <c r="F336" s="97" t="s">
        <v>6</v>
      </c>
      <c r="G336" s="98"/>
      <c r="H336" s="99"/>
      <c r="I336" s="95" t="s">
        <v>7</v>
      </c>
      <c r="J336" s="95" t="s">
        <v>8</v>
      </c>
    </row>
    <row r="337" spans="1:10">
      <c r="A337" s="96"/>
      <c r="B337" s="96"/>
      <c r="C337" s="96"/>
      <c r="D337" s="96"/>
      <c r="E337" s="96"/>
      <c r="F337" s="4" t="s">
        <v>9</v>
      </c>
      <c r="G337" s="4" t="s">
        <v>10</v>
      </c>
      <c r="H337" s="4" t="s">
        <v>11</v>
      </c>
      <c r="I337" s="96"/>
      <c r="J337" s="96"/>
    </row>
    <row r="338" spans="1:10">
      <c r="A338" s="5" t="s">
        <v>1456</v>
      </c>
      <c r="B338" s="6">
        <v>44968.585041134262</v>
      </c>
      <c r="C338" s="5" t="s">
        <v>111</v>
      </c>
      <c r="D338" s="7"/>
      <c r="E338" s="8"/>
      <c r="F338" s="9">
        <v>336.67</v>
      </c>
      <c r="I338" s="10" t="s">
        <v>9</v>
      </c>
      <c r="J338" s="5" t="s">
        <v>111</v>
      </c>
    </row>
    <row r="339" spans="1:10">
      <c r="A339" s="11" t="s">
        <v>22</v>
      </c>
      <c r="B339" s="3"/>
      <c r="C339" s="3"/>
      <c r="D339" s="7"/>
      <c r="E339" s="8"/>
      <c r="H339" s="9"/>
      <c r="I339" s="10"/>
      <c r="J339" s="5"/>
    </row>
    <row r="340" spans="1:10" ht="15.75">
      <c r="A340" s="13" t="s">
        <v>23</v>
      </c>
      <c r="B340" s="13" t="s">
        <v>24</v>
      </c>
      <c r="C340" s="13" t="s">
        <v>25</v>
      </c>
      <c r="D340" s="69">
        <v>112743816</v>
      </c>
      <c r="E340" s="14">
        <v>112761119</v>
      </c>
      <c r="H340" s="9"/>
      <c r="I340" s="10"/>
      <c r="J340" s="5"/>
    </row>
    <row r="341" spans="1:10">
      <c r="D341" s="81" t="s">
        <v>641</v>
      </c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1496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95" t="s">
        <v>0</v>
      </c>
      <c r="B345" s="95" t="s">
        <v>2</v>
      </c>
      <c r="C345" s="95" t="s">
        <v>3</v>
      </c>
      <c r="D345" s="95" t="s">
        <v>4</v>
      </c>
      <c r="E345" s="95" t="s">
        <v>5</v>
      </c>
      <c r="F345" s="97" t="s">
        <v>6</v>
      </c>
      <c r="G345" s="98"/>
      <c r="H345" s="99"/>
      <c r="I345" s="95" t="s">
        <v>7</v>
      </c>
      <c r="J345" s="95" t="s">
        <v>8</v>
      </c>
    </row>
    <row r="346" spans="1:10">
      <c r="A346" s="96"/>
      <c r="B346" s="96"/>
      <c r="C346" s="96"/>
      <c r="D346" s="96"/>
      <c r="E346" s="96"/>
      <c r="F346" s="4" t="s">
        <v>9</v>
      </c>
      <c r="G346" s="4" t="s">
        <v>10</v>
      </c>
      <c r="H346" s="4" t="s">
        <v>11</v>
      </c>
      <c r="I346" s="96"/>
      <c r="J346" s="96"/>
    </row>
    <row r="347" spans="1:10">
      <c r="A347" s="5" t="s">
        <v>1509</v>
      </c>
      <c r="B347" s="6">
        <v>44970.794957500002</v>
      </c>
      <c r="C347" s="5" t="s">
        <v>111</v>
      </c>
      <c r="D347" s="7"/>
      <c r="E347" s="8"/>
      <c r="F347" s="9">
        <v>1326.17</v>
      </c>
      <c r="I347" s="10" t="s">
        <v>9</v>
      </c>
      <c r="J347" s="5" t="s">
        <v>111</v>
      </c>
    </row>
    <row r="348" spans="1:10">
      <c r="A348" s="11" t="s">
        <v>22</v>
      </c>
      <c r="B348" s="3"/>
      <c r="C348" s="3"/>
      <c r="D348" s="7"/>
      <c r="E348" s="8"/>
      <c r="H348" s="9"/>
      <c r="I348" s="10"/>
      <c r="J348" s="5"/>
    </row>
    <row r="349" spans="1:10" ht="15.75">
      <c r="A349" s="13" t="s">
        <v>23</v>
      </c>
      <c r="B349" s="13" t="s">
        <v>24</v>
      </c>
      <c r="C349" s="13" t="s">
        <v>25</v>
      </c>
      <c r="D349" s="69">
        <v>112774007</v>
      </c>
      <c r="E349" s="14">
        <v>112774134</v>
      </c>
      <c r="H349" s="9"/>
      <c r="I349" s="10"/>
      <c r="J349" s="5"/>
    </row>
    <row r="350" spans="1:10">
      <c r="D350" s="81" t="s">
        <v>641</v>
      </c>
    </row>
    <row r="352" spans="1:10">
      <c r="A352" s="1" t="s">
        <v>0</v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>
      <c r="A353" s="3" t="s">
        <v>1535</v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95" t="s">
        <v>0</v>
      </c>
      <c r="B354" s="95" t="s">
        <v>2</v>
      </c>
      <c r="C354" s="95" t="s">
        <v>3</v>
      </c>
      <c r="D354" s="95" t="s">
        <v>4</v>
      </c>
      <c r="E354" s="95" t="s">
        <v>5</v>
      </c>
      <c r="F354" s="97" t="s">
        <v>6</v>
      </c>
      <c r="G354" s="98"/>
      <c r="H354" s="99"/>
      <c r="I354" s="95" t="s">
        <v>7</v>
      </c>
      <c r="J354" s="95" t="s">
        <v>8</v>
      </c>
    </row>
    <row r="355" spans="1:10">
      <c r="A355" s="96"/>
      <c r="B355" s="96"/>
      <c r="C355" s="96"/>
      <c r="D355" s="96"/>
      <c r="E355" s="96"/>
      <c r="F355" s="4" t="s">
        <v>9</v>
      </c>
      <c r="G355" s="4" t="s">
        <v>10</v>
      </c>
      <c r="H355" s="4" t="s">
        <v>11</v>
      </c>
      <c r="I355" s="96"/>
      <c r="J355" s="96"/>
    </row>
    <row r="356" spans="1:10">
      <c r="A356" s="5" t="s">
        <v>1547</v>
      </c>
      <c r="B356" s="6">
        <v>44971.75607103009</v>
      </c>
      <c r="C356" s="5" t="s">
        <v>111</v>
      </c>
      <c r="D356" s="7"/>
      <c r="E356" s="8"/>
      <c r="F356" s="9">
        <v>906.52</v>
      </c>
      <c r="I356" s="10" t="s">
        <v>9</v>
      </c>
      <c r="J356" s="5" t="s">
        <v>111</v>
      </c>
    </row>
    <row r="357" spans="1:10">
      <c r="A357" s="5" t="s">
        <v>1547</v>
      </c>
      <c r="B357" s="6">
        <v>44971.75607103009</v>
      </c>
      <c r="C357" s="5" t="s">
        <v>111</v>
      </c>
      <c r="D357" s="7"/>
      <c r="E357" s="8"/>
      <c r="H357" s="9">
        <v>222.45</v>
      </c>
      <c r="I357" s="10" t="s">
        <v>37</v>
      </c>
      <c r="J357" s="5" t="s">
        <v>111</v>
      </c>
    </row>
    <row r="358" spans="1:10">
      <c r="A358" s="11" t="s">
        <v>22</v>
      </c>
      <c r="B358" s="3"/>
      <c r="C358" s="3"/>
      <c r="D358" s="7"/>
      <c r="E358" s="8"/>
      <c r="H358" s="9"/>
      <c r="I358" s="10"/>
      <c r="J358" s="5"/>
    </row>
    <row r="359" spans="1:10" ht="15.75">
      <c r="A359" s="13" t="s">
        <v>23</v>
      </c>
      <c r="B359" s="13" t="s">
        <v>24</v>
      </c>
      <c r="C359" s="13" t="s">
        <v>25</v>
      </c>
      <c r="D359" s="69">
        <v>112775845</v>
      </c>
      <c r="E359" s="14">
        <v>112782220</v>
      </c>
      <c r="H359" s="9"/>
      <c r="I359" s="10"/>
      <c r="J359" s="5"/>
    </row>
    <row r="360" spans="1:10">
      <c r="D360" s="81" t="s">
        <v>641</v>
      </c>
    </row>
    <row r="362" spans="1:10">
      <c r="A362" s="1" t="s">
        <v>0</v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>
      <c r="A363" s="3" t="s">
        <v>1572</v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95" t="s">
        <v>0</v>
      </c>
      <c r="B364" s="95" t="s">
        <v>2</v>
      </c>
      <c r="C364" s="95" t="s">
        <v>3</v>
      </c>
      <c r="D364" s="95" t="s">
        <v>4</v>
      </c>
      <c r="E364" s="95" t="s">
        <v>5</v>
      </c>
      <c r="F364" s="97" t="s">
        <v>6</v>
      </c>
      <c r="G364" s="98"/>
      <c r="H364" s="99"/>
      <c r="I364" s="95" t="s">
        <v>7</v>
      </c>
      <c r="J364" s="95" t="s">
        <v>8</v>
      </c>
    </row>
    <row r="365" spans="1:10">
      <c r="A365" s="96"/>
      <c r="B365" s="96"/>
      <c r="C365" s="96"/>
      <c r="D365" s="96"/>
      <c r="E365" s="96"/>
      <c r="F365" s="4" t="s">
        <v>9</v>
      </c>
      <c r="G365" s="4" t="s">
        <v>10</v>
      </c>
      <c r="H365" s="4" t="s">
        <v>11</v>
      </c>
      <c r="I365" s="96"/>
      <c r="J365" s="96"/>
    </row>
    <row r="366" spans="1:10">
      <c r="A366" s="5" t="s">
        <v>1585</v>
      </c>
      <c r="B366" s="6">
        <v>44972.7923872338</v>
      </c>
      <c r="C366" s="5" t="s">
        <v>111</v>
      </c>
      <c r="D366" s="7"/>
      <c r="E366" s="8"/>
      <c r="F366" s="9">
        <v>308.48</v>
      </c>
      <c r="I366" s="10" t="s">
        <v>9</v>
      </c>
      <c r="J366" s="5" t="s">
        <v>111</v>
      </c>
    </row>
    <row r="367" spans="1:10">
      <c r="A367" s="11" t="s">
        <v>22</v>
      </c>
      <c r="B367" s="3"/>
      <c r="C367" s="3"/>
      <c r="D367" s="7"/>
      <c r="E367" s="8"/>
      <c r="H367" s="9"/>
      <c r="I367" s="10"/>
      <c r="J367" s="5"/>
    </row>
    <row r="368" spans="1:10" ht="15.75">
      <c r="A368" s="13" t="s">
        <v>23</v>
      </c>
      <c r="B368" s="13" t="s">
        <v>24</v>
      </c>
      <c r="C368" s="13" t="s">
        <v>25</v>
      </c>
      <c r="D368" s="69">
        <v>112790247</v>
      </c>
      <c r="E368" s="14">
        <v>112790541</v>
      </c>
      <c r="H368" s="9"/>
      <c r="I368" s="10"/>
      <c r="J368" s="5"/>
    </row>
    <row r="369" spans="1:10">
      <c r="D369" s="81" t="s">
        <v>641</v>
      </c>
    </row>
    <row r="371" spans="1:10">
      <c r="A371" s="1" t="s">
        <v>0</v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3" t="s">
        <v>1612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95" t="s">
        <v>0</v>
      </c>
      <c r="B373" s="95" t="s">
        <v>2</v>
      </c>
      <c r="C373" s="95" t="s">
        <v>3</v>
      </c>
      <c r="D373" s="95" t="s">
        <v>4</v>
      </c>
      <c r="E373" s="95" t="s">
        <v>5</v>
      </c>
      <c r="F373" s="97" t="s">
        <v>6</v>
      </c>
      <c r="G373" s="98"/>
      <c r="H373" s="99"/>
      <c r="I373" s="95" t="s">
        <v>7</v>
      </c>
      <c r="J373" s="95" t="s">
        <v>8</v>
      </c>
    </row>
    <row r="374" spans="1:10">
      <c r="A374" s="96"/>
      <c r="B374" s="96"/>
      <c r="C374" s="96"/>
      <c r="D374" s="96"/>
      <c r="E374" s="96"/>
      <c r="F374" s="4" t="s">
        <v>9</v>
      </c>
      <c r="G374" s="4" t="s">
        <v>10</v>
      </c>
      <c r="H374" s="4" t="s">
        <v>11</v>
      </c>
      <c r="I374" s="96"/>
      <c r="J374" s="96"/>
    </row>
    <row r="375" spans="1:10">
      <c r="A375" s="5" t="s">
        <v>1627</v>
      </c>
      <c r="B375" s="6">
        <v>44973.793271504626</v>
      </c>
      <c r="C375" s="5" t="s">
        <v>111</v>
      </c>
      <c r="D375" s="7"/>
      <c r="E375" s="8"/>
      <c r="F375" s="9">
        <v>538.84</v>
      </c>
      <c r="I375" s="10" t="s">
        <v>9</v>
      </c>
      <c r="J375" s="5" t="s">
        <v>111</v>
      </c>
    </row>
    <row r="376" spans="1:10">
      <c r="A376" s="5" t="s">
        <v>1627</v>
      </c>
      <c r="B376" s="6">
        <v>44973.793271504626</v>
      </c>
      <c r="C376" s="5" t="s">
        <v>111</v>
      </c>
      <c r="D376" s="7"/>
      <c r="E376" s="8"/>
      <c r="H376" s="9">
        <v>1042.31</v>
      </c>
      <c r="I376" s="10" t="s">
        <v>37</v>
      </c>
      <c r="J376" s="5" t="s">
        <v>111</v>
      </c>
    </row>
    <row r="377" spans="1:10">
      <c r="A377" s="11" t="s">
        <v>22</v>
      </c>
      <c r="B377" s="3"/>
      <c r="C377" s="3"/>
      <c r="D377" s="7"/>
      <c r="E377" s="8"/>
      <c r="H377" s="9"/>
      <c r="I377" s="10"/>
      <c r="J377" s="8"/>
    </row>
    <row r="378" spans="1:10" ht="15.75">
      <c r="A378" s="13" t="s">
        <v>23</v>
      </c>
      <c r="B378" s="13" t="s">
        <v>24</v>
      </c>
      <c r="C378" s="13" t="s">
        <v>25</v>
      </c>
      <c r="D378" s="69">
        <v>112799844</v>
      </c>
      <c r="E378" s="14">
        <v>112799973</v>
      </c>
      <c r="H378" s="9"/>
      <c r="I378" s="10"/>
      <c r="J378" s="8"/>
    </row>
    <row r="379" spans="1:10">
      <c r="D379" s="81" t="s">
        <v>641</v>
      </c>
    </row>
    <row r="381" spans="1:10">
      <c r="A381" s="1" t="s">
        <v>0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3" t="s">
        <v>1656</v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>
      <c r="A383" s="95" t="s">
        <v>0</v>
      </c>
      <c r="B383" s="95" t="s">
        <v>2</v>
      </c>
      <c r="C383" s="95" t="s">
        <v>3</v>
      </c>
      <c r="D383" s="95" t="s">
        <v>4</v>
      </c>
      <c r="E383" s="95" t="s">
        <v>5</v>
      </c>
      <c r="F383" s="97" t="s">
        <v>6</v>
      </c>
      <c r="G383" s="98"/>
      <c r="H383" s="99"/>
      <c r="I383" s="95" t="s">
        <v>7</v>
      </c>
      <c r="J383" s="95" t="s">
        <v>8</v>
      </c>
    </row>
    <row r="384" spans="1:10">
      <c r="A384" s="96"/>
      <c r="B384" s="96"/>
      <c r="C384" s="96"/>
      <c r="D384" s="96"/>
      <c r="E384" s="96"/>
      <c r="F384" s="4" t="s">
        <v>9</v>
      </c>
      <c r="G384" s="4" t="s">
        <v>10</v>
      </c>
      <c r="H384" s="4" t="s">
        <v>11</v>
      </c>
      <c r="I384" s="96"/>
      <c r="J384" s="96"/>
    </row>
    <row r="385" spans="1:10">
      <c r="A385" s="5" t="s">
        <v>1680</v>
      </c>
      <c r="B385" s="6">
        <v>44974.793682951386</v>
      </c>
      <c r="C385" s="5" t="s">
        <v>111</v>
      </c>
      <c r="D385" s="7"/>
      <c r="E385" s="8"/>
      <c r="F385" s="9">
        <v>827.57</v>
      </c>
      <c r="I385" s="10" t="s">
        <v>9</v>
      </c>
      <c r="J385" s="5" t="s">
        <v>111</v>
      </c>
    </row>
    <row r="386" spans="1:10">
      <c r="A386" s="11" t="s">
        <v>22</v>
      </c>
      <c r="B386" s="3"/>
      <c r="C386" s="3"/>
      <c r="D386" s="7"/>
      <c r="E386" s="8"/>
      <c r="G386" s="9"/>
      <c r="I386" s="10"/>
      <c r="J386" s="8"/>
    </row>
    <row r="387" spans="1:10" ht="15.75">
      <c r="A387" s="13" t="s">
        <v>23</v>
      </c>
      <c r="B387" s="13" t="s">
        <v>24</v>
      </c>
      <c r="C387" s="13" t="s">
        <v>25</v>
      </c>
      <c r="D387" s="69">
        <v>112799807</v>
      </c>
      <c r="E387" s="14">
        <v>112799976</v>
      </c>
      <c r="G387" s="9"/>
      <c r="I387" s="10"/>
      <c r="J387" s="8"/>
    </row>
    <row r="388" spans="1:10">
      <c r="D388" s="81" t="s">
        <v>641</v>
      </c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1649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95" t="s">
        <v>0</v>
      </c>
      <c r="B392" s="95" t="s">
        <v>2</v>
      </c>
      <c r="C392" s="95" t="s">
        <v>3</v>
      </c>
      <c r="D392" s="95" t="s">
        <v>4</v>
      </c>
      <c r="E392" s="95" t="s">
        <v>5</v>
      </c>
      <c r="F392" s="97" t="s">
        <v>6</v>
      </c>
      <c r="G392" s="98"/>
      <c r="H392" s="99"/>
      <c r="I392" s="95" t="s">
        <v>7</v>
      </c>
      <c r="J392" s="95" t="s">
        <v>8</v>
      </c>
    </row>
    <row r="393" spans="1:10">
      <c r="A393" s="96"/>
      <c r="B393" s="96"/>
      <c r="C393" s="96"/>
      <c r="D393" s="96"/>
      <c r="E393" s="96"/>
      <c r="F393" s="4" t="s">
        <v>9</v>
      </c>
      <c r="G393" s="4" t="s">
        <v>10</v>
      </c>
      <c r="H393" s="4" t="s">
        <v>11</v>
      </c>
      <c r="I393" s="96"/>
      <c r="J393" s="96"/>
    </row>
    <row r="394" spans="1:10">
      <c r="A394" s="5" t="s">
        <v>1681</v>
      </c>
      <c r="B394" s="6">
        <v>44975.585305624998</v>
      </c>
      <c r="C394" s="5" t="s">
        <v>111</v>
      </c>
      <c r="D394" s="7"/>
      <c r="E394" s="8"/>
      <c r="F394" s="9">
        <v>487.96</v>
      </c>
      <c r="I394" s="10" t="s">
        <v>9</v>
      </c>
      <c r="J394" s="5" t="s">
        <v>111</v>
      </c>
    </row>
    <row r="395" spans="1:10">
      <c r="A395" s="11" t="s">
        <v>22</v>
      </c>
      <c r="B395" s="3"/>
      <c r="C395" s="3"/>
      <c r="D395" s="7"/>
      <c r="E395" s="8"/>
      <c r="G395" s="9"/>
      <c r="I395" s="10"/>
      <c r="J395" s="8"/>
    </row>
    <row r="396" spans="1:10" ht="15.75">
      <c r="A396" s="13" t="s">
        <v>23</v>
      </c>
      <c r="B396" s="13" t="s">
        <v>24</v>
      </c>
      <c r="C396" s="13" t="s">
        <v>25</v>
      </c>
      <c r="D396" s="69">
        <v>112808158</v>
      </c>
      <c r="E396" s="8"/>
      <c r="G396" s="9"/>
      <c r="I396" s="10"/>
      <c r="J396" s="8"/>
    </row>
    <row r="397" spans="1:10">
      <c r="D397" s="81" t="s">
        <v>641</v>
      </c>
    </row>
    <row r="399" spans="1:10">
      <c r="A399" s="1" t="s">
        <v>0</v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3" t="s">
        <v>1714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95" t="s">
        <v>0</v>
      </c>
      <c r="B401" s="95" t="s">
        <v>2</v>
      </c>
      <c r="C401" s="95" t="s">
        <v>3</v>
      </c>
      <c r="D401" s="95" t="s">
        <v>4</v>
      </c>
      <c r="E401" s="95" t="s">
        <v>5</v>
      </c>
      <c r="F401" s="97" t="s">
        <v>6</v>
      </c>
      <c r="G401" s="98"/>
      <c r="H401" s="99"/>
      <c r="I401" s="95" t="s">
        <v>7</v>
      </c>
      <c r="J401" s="95" t="s">
        <v>8</v>
      </c>
    </row>
    <row r="402" spans="1:10">
      <c r="A402" s="96"/>
      <c r="B402" s="96"/>
      <c r="C402" s="96"/>
      <c r="D402" s="96"/>
      <c r="E402" s="96"/>
      <c r="F402" s="4" t="s">
        <v>9</v>
      </c>
      <c r="G402" s="4" t="s">
        <v>10</v>
      </c>
      <c r="H402" s="4" t="s">
        <v>11</v>
      </c>
      <c r="I402" s="96"/>
      <c r="J402" s="96"/>
    </row>
    <row r="403" spans="1:10">
      <c r="A403" s="40" t="s">
        <v>1715</v>
      </c>
      <c r="B403" s="52"/>
      <c r="C403" s="40"/>
      <c r="D403" s="23"/>
      <c r="E403" s="8"/>
      <c r="H403" s="9"/>
      <c r="I403" s="5"/>
      <c r="J403" s="8"/>
    </row>
    <row r="404" spans="1:10">
      <c r="A404" s="11" t="s">
        <v>22</v>
      </c>
      <c r="B404" s="3"/>
      <c r="C404" s="3"/>
      <c r="D404" s="7"/>
      <c r="E404" s="8"/>
      <c r="G404" s="9"/>
      <c r="I404" s="10"/>
      <c r="J404" s="8"/>
    </row>
    <row r="405" spans="1:10">
      <c r="A405" s="13" t="s">
        <v>23</v>
      </c>
      <c r="B405" s="13" t="s">
        <v>24</v>
      </c>
      <c r="C405" s="13" t="s">
        <v>25</v>
      </c>
      <c r="D405" s="7"/>
      <c r="E405" s="8"/>
      <c r="G405" s="9"/>
      <c r="I405" s="10"/>
      <c r="J405" s="8"/>
    </row>
    <row r="407" spans="1:10">
      <c r="A407" s="1" t="s">
        <v>0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3" t="s">
        <v>1716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95" t="s">
        <v>0</v>
      </c>
      <c r="B409" s="95" t="s">
        <v>2</v>
      </c>
      <c r="C409" s="95" t="s">
        <v>3</v>
      </c>
      <c r="D409" s="95" t="s">
        <v>4</v>
      </c>
      <c r="E409" s="95" t="s">
        <v>5</v>
      </c>
      <c r="F409" s="97" t="s">
        <v>6</v>
      </c>
      <c r="G409" s="98"/>
      <c r="H409" s="99"/>
      <c r="I409" s="95" t="s">
        <v>7</v>
      </c>
      <c r="J409" s="95" t="s">
        <v>8</v>
      </c>
    </row>
    <row r="410" spans="1:10">
      <c r="A410" s="96"/>
      <c r="B410" s="96"/>
      <c r="C410" s="96"/>
      <c r="D410" s="96"/>
      <c r="E410" s="96"/>
      <c r="F410" s="4" t="s">
        <v>9</v>
      </c>
      <c r="G410" s="4" t="s">
        <v>10</v>
      </c>
      <c r="H410" s="4" t="s">
        <v>11</v>
      </c>
      <c r="I410" s="96"/>
      <c r="J410" s="96"/>
    </row>
    <row r="411" spans="1:10">
      <c r="A411" s="40" t="s">
        <v>1715</v>
      </c>
      <c r="B411" s="52"/>
      <c r="C411" s="40"/>
      <c r="D411" s="23"/>
      <c r="E411" s="8"/>
      <c r="H411" s="9"/>
      <c r="I411" s="5"/>
      <c r="J411" s="8"/>
    </row>
    <row r="412" spans="1:10">
      <c r="A412" s="11" t="s">
        <v>22</v>
      </c>
      <c r="B412" s="3"/>
      <c r="C412" s="3"/>
      <c r="D412" s="7"/>
      <c r="E412" s="8"/>
      <c r="G412" s="9"/>
      <c r="I412" s="10"/>
      <c r="J412" s="8"/>
    </row>
    <row r="413" spans="1:10">
      <c r="A413" s="13" t="s">
        <v>23</v>
      </c>
      <c r="B413" s="13" t="s">
        <v>24</v>
      </c>
      <c r="C413" s="13" t="s">
        <v>25</v>
      </c>
    </row>
    <row r="416" spans="1:10">
      <c r="A416" s="1" t="s">
        <v>0</v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>
      <c r="A417" s="3" t="s">
        <v>1728</v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>
      <c r="A418" s="95" t="s">
        <v>0</v>
      </c>
      <c r="B418" s="95" t="s">
        <v>2</v>
      </c>
      <c r="C418" s="95" t="s">
        <v>3</v>
      </c>
      <c r="D418" s="95" t="s">
        <v>4</v>
      </c>
      <c r="E418" s="95" t="s">
        <v>5</v>
      </c>
      <c r="F418" s="97" t="s">
        <v>6</v>
      </c>
      <c r="G418" s="98"/>
      <c r="H418" s="99"/>
      <c r="I418" s="95" t="s">
        <v>7</v>
      </c>
      <c r="J418" s="95" t="s">
        <v>8</v>
      </c>
    </row>
    <row r="419" spans="1:10">
      <c r="A419" s="96"/>
      <c r="B419" s="96"/>
      <c r="C419" s="96"/>
      <c r="D419" s="96"/>
      <c r="E419" s="96"/>
      <c r="F419" s="4" t="s">
        <v>9</v>
      </c>
      <c r="G419" s="4" t="s">
        <v>10</v>
      </c>
      <c r="H419" s="4" t="s">
        <v>11</v>
      </c>
      <c r="I419" s="96"/>
      <c r="J419" s="96"/>
    </row>
    <row r="420" spans="1:10">
      <c r="A420" s="5" t="s">
        <v>1746</v>
      </c>
      <c r="B420" s="6">
        <v>44979.792567233795</v>
      </c>
      <c r="C420" s="5" t="s">
        <v>111</v>
      </c>
      <c r="D420" s="7"/>
      <c r="E420" s="8"/>
      <c r="F420" s="9">
        <v>879.08</v>
      </c>
      <c r="I420" s="10" t="s">
        <v>9</v>
      </c>
      <c r="J420" s="5" t="s">
        <v>111</v>
      </c>
    </row>
    <row r="421" spans="1:10">
      <c r="A421" s="5" t="s">
        <v>1746</v>
      </c>
      <c r="B421" s="6">
        <v>44979.792567233795</v>
      </c>
      <c r="C421" s="5" t="s">
        <v>111</v>
      </c>
      <c r="D421" s="7"/>
      <c r="E421" s="8"/>
      <c r="H421" s="9">
        <v>71.02</v>
      </c>
      <c r="I421" s="10" t="s">
        <v>37</v>
      </c>
      <c r="J421" s="5" t="s">
        <v>111</v>
      </c>
    </row>
    <row r="422" spans="1:10">
      <c r="A422" s="11" t="s">
        <v>22</v>
      </c>
      <c r="B422" s="3"/>
      <c r="C422" s="3"/>
      <c r="D422" s="7"/>
      <c r="E422" s="8"/>
      <c r="H422" s="9"/>
      <c r="I422" s="10"/>
      <c r="J422" s="5"/>
    </row>
    <row r="423" spans="1:10">
      <c r="A423" s="13" t="s">
        <v>23</v>
      </c>
      <c r="B423" s="13" t="s">
        <v>24</v>
      </c>
      <c r="C423" s="13" t="s">
        <v>25</v>
      </c>
      <c r="D423" s="7"/>
      <c r="E423" s="8"/>
      <c r="H423" s="9"/>
      <c r="I423" s="10"/>
      <c r="J423" s="5"/>
    </row>
    <row r="424" spans="1:10">
      <c r="A424" s="5"/>
      <c r="B424" s="6"/>
      <c r="C424" s="5"/>
      <c r="D424" s="7"/>
      <c r="E424" s="8"/>
      <c r="H424" s="9"/>
      <c r="I424" s="10"/>
      <c r="J424" s="5"/>
    </row>
  </sheetData>
  <mergeCells count="368">
    <mergeCell ref="A409:A410"/>
    <mergeCell ref="B409:B410"/>
    <mergeCell ref="C409:C410"/>
    <mergeCell ref="D409:D410"/>
    <mergeCell ref="E409:E410"/>
    <mergeCell ref="F409:H409"/>
    <mergeCell ref="I409:I410"/>
    <mergeCell ref="J409:J410"/>
    <mergeCell ref="A392:A393"/>
    <mergeCell ref="B392:B393"/>
    <mergeCell ref="C392:C393"/>
    <mergeCell ref="D392:D393"/>
    <mergeCell ref="E392:E393"/>
    <mergeCell ref="F392:H392"/>
    <mergeCell ref="I392:I393"/>
    <mergeCell ref="J392:J393"/>
    <mergeCell ref="A401:A402"/>
    <mergeCell ref="B401:B402"/>
    <mergeCell ref="C401:C402"/>
    <mergeCell ref="D401:D402"/>
    <mergeCell ref="E401:E402"/>
    <mergeCell ref="F401:H401"/>
    <mergeCell ref="I401:I402"/>
    <mergeCell ref="J401:J402"/>
    <mergeCell ref="I317:I318"/>
    <mergeCell ref="J317:J318"/>
    <mergeCell ref="A317:A318"/>
    <mergeCell ref="B317:B318"/>
    <mergeCell ref="C317:C318"/>
    <mergeCell ref="D317:D318"/>
    <mergeCell ref="E317:E318"/>
    <mergeCell ref="F317:H317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I327:I328"/>
    <mergeCell ref="J327:J328"/>
    <mergeCell ref="A336:A337"/>
    <mergeCell ref="B336:B337"/>
    <mergeCell ref="C336:C337"/>
    <mergeCell ref="D336:D337"/>
    <mergeCell ref="E336:E337"/>
    <mergeCell ref="F336:H336"/>
    <mergeCell ref="I299:I300"/>
    <mergeCell ref="J299:J300"/>
    <mergeCell ref="A299:A300"/>
    <mergeCell ref="B299:B300"/>
    <mergeCell ref="C299:C300"/>
    <mergeCell ref="D299:D300"/>
    <mergeCell ref="E299:E300"/>
    <mergeCell ref="F299:H299"/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I290:I291"/>
    <mergeCell ref="J290:J291"/>
    <mergeCell ref="A290:A291"/>
    <mergeCell ref="B290:B291"/>
    <mergeCell ref="C290:C291"/>
    <mergeCell ref="D290:D291"/>
    <mergeCell ref="E290:E291"/>
    <mergeCell ref="F290:H290"/>
    <mergeCell ref="A272:A273"/>
    <mergeCell ref="B272:B273"/>
    <mergeCell ref="C272:C273"/>
    <mergeCell ref="D272:D273"/>
    <mergeCell ref="E272:E273"/>
    <mergeCell ref="F272:H272"/>
    <mergeCell ref="I272:I273"/>
    <mergeCell ref="J272:J273"/>
    <mergeCell ref="A263:A264"/>
    <mergeCell ref="B263:B264"/>
    <mergeCell ref="C263:C264"/>
    <mergeCell ref="D263:D264"/>
    <mergeCell ref="E263:E264"/>
    <mergeCell ref="F263:H263"/>
    <mergeCell ref="I263:I264"/>
    <mergeCell ref="J263:J264"/>
    <mergeCell ref="I231:I232"/>
    <mergeCell ref="J231:J232"/>
    <mergeCell ref="A231:A232"/>
    <mergeCell ref="B231:B232"/>
    <mergeCell ref="C231:C232"/>
    <mergeCell ref="D231:D232"/>
    <mergeCell ref="E231:E232"/>
    <mergeCell ref="F231:H231"/>
    <mergeCell ref="A213:A214"/>
    <mergeCell ref="B213:B214"/>
    <mergeCell ref="C213:C214"/>
    <mergeCell ref="D213:D214"/>
    <mergeCell ref="E213:E214"/>
    <mergeCell ref="F213:H213"/>
    <mergeCell ref="I213:I214"/>
    <mergeCell ref="J213:J214"/>
    <mergeCell ref="A222:A223"/>
    <mergeCell ref="B222:B223"/>
    <mergeCell ref="C222:C223"/>
    <mergeCell ref="D222:D223"/>
    <mergeCell ref="E222:E223"/>
    <mergeCell ref="F222:H222"/>
    <mergeCell ref="I222:I223"/>
    <mergeCell ref="J222:J223"/>
    <mergeCell ref="A177:A178"/>
    <mergeCell ref="B177:B178"/>
    <mergeCell ref="C177:C178"/>
    <mergeCell ref="D177:D178"/>
    <mergeCell ref="E177:E178"/>
    <mergeCell ref="F177:H177"/>
    <mergeCell ref="I177:I178"/>
    <mergeCell ref="J177:J178"/>
    <mergeCell ref="I195:I196"/>
    <mergeCell ref="J195:J196"/>
    <mergeCell ref="A195:A196"/>
    <mergeCell ref="B195:B196"/>
    <mergeCell ref="C195:C196"/>
    <mergeCell ref="D195:D196"/>
    <mergeCell ref="E195:E196"/>
    <mergeCell ref="F195:H195"/>
    <mergeCell ref="I186:I187"/>
    <mergeCell ref="J186:J187"/>
    <mergeCell ref="A186:A187"/>
    <mergeCell ref="B186:B187"/>
    <mergeCell ref="C186:C187"/>
    <mergeCell ref="D186:D187"/>
    <mergeCell ref="E186:E187"/>
    <mergeCell ref="F186:H186"/>
    <mergeCell ref="I158:I159"/>
    <mergeCell ref="J158:J159"/>
    <mergeCell ref="A168:A169"/>
    <mergeCell ref="B168:B169"/>
    <mergeCell ref="C168:C169"/>
    <mergeCell ref="D168:D169"/>
    <mergeCell ref="E168:E169"/>
    <mergeCell ref="F168:H168"/>
    <mergeCell ref="I168:I169"/>
    <mergeCell ref="J168:J169"/>
    <mergeCell ref="A158:A159"/>
    <mergeCell ref="B158:B159"/>
    <mergeCell ref="C158:C159"/>
    <mergeCell ref="D158:D159"/>
    <mergeCell ref="E158:E159"/>
    <mergeCell ref="F158:H158"/>
    <mergeCell ref="I85:I86"/>
    <mergeCell ref="J85:J86"/>
    <mergeCell ref="A85:A86"/>
    <mergeCell ref="B85:B86"/>
    <mergeCell ref="C85:C86"/>
    <mergeCell ref="D85:D86"/>
    <mergeCell ref="E85:E86"/>
    <mergeCell ref="F85:H85"/>
    <mergeCell ref="I121:I122"/>
    <mergeCell ref="J121:J122"/>
    <mergeCell ref="A121:A122"/>
    <mergeCell ref="B121:B122"/>
    <mergeCell ref="C121:C122"/>
    <mergeCell ref="D121:D122"/>
    <mergeCell ref="E121:E122"/>
    <mergeCell ref="F121:H121"/>
    <mergeCell ref="I94:I95"/>
    <mergeCell ref="J94:J95"/>
    <mergeCell ref="A94:A95"/>
    <mergeCell ref="B94:B95"/>
    <mergeCell ref="C94:C95"/>
    <mergeCell ref="D94:D95"/>
    <mergeCell ref="E94:E95"/>
    <mergeCell ref="F94:H94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E31:E32"/>
    <mergeCell ref="F31:H31"/>
    <mergeCell ref="I31:I32"/>
    <mergeCell ref="J31:J32"/>
    <mergeCell ref="A31:A32"/>
    <mergeCell ref="B31:B32"/>
    <mergeCell ref="C31:C32"/>
    <mergeCell ref="D31:D32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I67:I68"/>
    <mergeCell ref="J67:J68"/>
    <mergeCell ref="A67:A68"/>
    <mergeCell ref="B67:B68"/>
    <mergeCell ref="C67:C68"/>
    <mergeCell ref="D67:D68"/>
    <mergeCell ref="E67:E68"/>
    <mergeCell ref="F67:H67"/>
    <mergeCell ref="E76:E77"/>
    <mergeCell ref="F76:H76"/>
    <mergeCell ref="I76:I77"/>
    <mergeCell ref="J76:J77"/>
    <mergeCell ref="A76:A77"/>
    <mergeCell ref="B76:B77"/>
    <mergeCell ref="C76:C77"/>
    <mergeCell ref="D76:D77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I131:I132"/>
    <mergeCell ref="J131:J132"/>
    <mergeCell ref="A131:A132"/>
    <mergeCell ref="B131:B132"/>
    <mergeCell ref="C131:C132"/>
    <mergeCell ref="D131:D132"/>
    <mergeCell ref="E131:E132"/>
    <mergeCell ref="F131:H131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I140:I141"/>
    <mergeCell ref="J140:J141"/>
    <mergeCell ref="A140:A141"/>
    <mergeCell ref="B140:B141"/>
    <mergeCell ref="C140:C141"/>
    <mergeCell ref="D140:D141"/>
    <mergeCell ref="E140:E141"/>
    <mergeCell ref="F140:H140"/>
    <mergeCell ref="A204:A205"/>
    <mergeCell ref="B204:B205"/>
    <mergeCell ref="C204:C205"/>
    <mergeCell ref="D204:D205"/>
    <mergeCell ref="E204:E205"/>
    <mergeCell ref="F204:H204"/>
    <mergeCell ref="I204:I205"/>
    <mergeCell ref="J204:J205"/>
    <mergeCell ref="A253:A254"/>
    <mergeCell ref="B253:B254"/>
    <mergeCell ref="C253:C254"/>
    <mergeCell ref="D253:D254"/>
    <mergeCell ref="E253:E254"/>
    <mergeCell ref="F253:H253"/>
    <mergeCell ref="I253:I254"/>
    <mergeCell ref="J253:J254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327:A328"/>
    <mergeCell ref="B327:B328"/>
    <mergeCell ref="C327:C328"/>
    <mergeCell ref="D327:D328"/>
    <mergeCell ref="E327:E328"/>
    <mergeCell ref="F327:H327"/>
    <mergeCell ref="I373:I374"/>
    <mergeCell ref="J373:J374"/>
    <mergeCell ref="A373:A374"/>
    <mergeCell ref="B373:B374"/>
    <mergeCell ref="C373:C374"/>
    <mergeCell ref="D373:D374"/>
    <mergeCell ref="E373:E374"/>
    <mergeCell ref="F373:H373"/>
    <mergeCell ref="I364:I365"/>
    <mergeCell ref="J364:J365"/>
    <mergeCell ref="A364:A365"/>
    <mergeCell ref="B364:B365"/>
    <mergeCell ref="C364:C365"/>
    <mergeCell ref="D364:D365"/>
    <mergeCell ref="E364:E365"/>
    <mergeCell ref="F364:H364"/>
    <mergeCell ref="I354:I355"/>
    <mergeCell ref="J354:J355"/>
    <mergeCell ref="I418:I419"/>
    <mergeCell ref="J418:J419"/>
    <mergeCell ref="A418:A419"/>
    <mergeCell ref="B418:B419"/>
    <mergeCell ref="C418:C419"/>
    <mergeCell ref="D418:D419"/>
    <mergeCell ref="E418:E419"/>
    <mergeCell ref="F418:H418"/>
    <mergeCell ref="I336:I337"/>
    <mergeCell ref="J336:J337"/>
    <mergeCell ref="A354:A355"/>
    <mergeCell ref="B354:B355"/>
    <mergeCell ref="C354:C355"/>
    <mergeCell ref="D354:D355"/>
    <mergeCell ref="E354:E355"/>
    <mergeCell ref="F354:H354"/>
    <mergeCell ref="I383:I384"/>
    <mergeCell ref="J383:J384"/>
    <mergeCell ref="A383:A384"/>
    <mergeCell ref="B383:B384"/>
    <mergeCell ref="C383:C384"/>
    <mergeCell ref="D383:D384"/>
    <mergeCell ref="E383:E384"/>
    <mergeCell ref="F383:H3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DISPAZ</vt:lpstr>
      <vt:lpstr>AG. ACHUMANI</vt:lpstr>
      <vt:lpstr>AG. MURILLO</vt:lpstr>
      <vt:lpstr>AG. MAX PAREDES</vt:lpstr>
      <vt:lpstr>DISALTO</vt:lpstr>
      <vt:lpstr>AG. SATELITE</vt:lpstr>
      <vt:lpstr>DISCRUZ</vt:lpstr>
      <vt:lpstr>AG. MUTUALISTA</vt:lpstr>
      <vt:lpstr>AG. MONTERO</vt:lpstr>
      <vt:lpstr>AG. WARNES</vt:lpstr>
      <vt:lpstr>DISTAR</vt:lpstr>
      <vt:lpstr>AG. TARIJEÑITA</vt:lpstr>
      <vt:lpstr>COCHABAMBA</vt:lpstr>
      <vt:lpstr>AG. HONDURAS</vt:lpstr>
      <vt:lpstr>AG. CALAMA</vt:lpstr>
      <vt:lpstr>SUCRE</vt:lpstr>
      <vt:lpstr>AG. SUCRE 1</vt:lpstr>
      <vt:lpstr>AG. SUCRE 2</vt:lpstr>
      <vt:lpstr>POTOSI</vt:lpstr>
      <vt:lpstr>AG. POTOSI 1</vt:lpstr>
      <vt:lpstr>ORURO</vt:lpstr>
      <vt:lpstr>AG. ORURO 1</vt:lpstr>
      <vt:lpstr>TRINIDAD</vt:lpstr>
      <vt:lpstr>AG. TRINIDAD 1</vt:lpstr>
      <vt:lpstr>PANDO</vt:lpstr>
      <vt:lpstr>RIBERALTA</vt:lpstr>
      <vt:lpstr>IVSA</vt:lpstr>
      <vt:lpstr>OPAL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Alcon</dc:creator>
  <cp:lastModifiedBy>Carmiña Segales</cp:lastModifiedBy>
  <dcterms:created xsi:type="dcterms:W3CDTF">2023-01-04T12:30:55Z</dcterms:created>
  <dcterms:modified xsi:type="dcterms:W3CDTF">2023-02-24T12:21:59Z</dcterms:modified>
</cp:coreProperties>
</file>